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her\Desktop\4-Acciaio telai\Elaborazioni\"/>
    </mc:Choice>
  </mc:AlternateContent>
  <bookViews>
    <workbookView xWindow="120" yWindow="105" windowWidth="22035" windowHeight="9525" tabRatio="644"/>
  </bookViews>
  <sheets>
    <sheet name="Riepilogo" sheetId="13" r:id="rId1"/>
    <sheet name="1-Rig-2tra" sheetId="14" r:id="rId2"/>
    <sheet name="1-Rig-1tra" sheetId="15" r:id="rId3"/>
    <sheet name="1-Def-2tra" sheetId="16" r:id="rId4"/>
    <sheet name="1-Def-1tra" sheetId="17" r:id="rId5"/>
    <sheet name="2-Rig-2tra" sheetId="18" r:id="rId6"/>
    <sheet name="2-Rig-1tra" sheetId="19" r:id="rId7"/>
    <sheet name="2-Def-2tra" sheetId="20" r:id="rId8"/>
    <sheet name="2-Def-1tra" sheetId="21" r:id="rId9"/>
    <sheet name="Rigidezza" sheetId="1" r:id="rId10"/>
    <sheet name="IPE" sheetId="2" r:id="rId11"/>
    <sheet name="HE" sheetId="4" r:id="rId12"/>
  </sheets>
  <calcPr calcId="152511"/>
</workbook>
</file>

<file path=xl/calcChain.xml><?xml version="1.0" encoding="utf-8"?>
<calcChain xmlns="http://schemas.openxmlformats.org/spreadsheetml/2006/main">
  <c r="H13" i="21" l="1"/>
  <c r="L26" i="21" s="1"/>
  <c r="O26" i="21" s="1"/>
  <c r="Q26" i="21" s="1"/>
  <c r="H13" i="20"/>
  <c r="G26" i="20" s="1"/>
  <c r="I26" i="20" s="1"/>
  <c r="I27" i="20" s="1"/>
  <c r="H13" i="19"/>
  <c r="H13" i="18"/>
  <c r="H13" i="17"/>
  <c r="G26" i="17" s="1"/>
  <c r="I26" i="17" s="1"/>
  <c r="I27" i="17" s="1"/>
  <c r="H13" i="16"/>
  <c r="E30" i="16" s="1"/>
  <c r="G30" i="16" s="1"/>
  <c r="I30" i="16" s="1"/>
  <c r="H13" i="15"/>
  <c r="H13" i="14"/>
  <c r="H3" i="21"/>
  <c r="H3" i="20"/>
  <c r="C26" i="20" s="1"/>
  <c r="C27" i="20" s="1"/>
  <c r="C26" i="19"/>
  <c r="C27" i="19" s="1"/>
  <c r="H3" i="18"/>
  <c r="H3" i="17"/>
  <c r="H3" i="16"/>
  <c r="C26" i="16" s="1"/>
  <c r="C27" i="16" s="1"/>
  <c r="H3" i="15"/>
  <c r="H3" i="14"/>
  <c r="E31" i="21"/>
  <c r="G31" i="21" s="1"/>
  <c r="M31" i="21" s="1"/>
  <c r="O31" i="21" s="1"/>
  <c r="M30" i="21"/>
  <c r="O30" i="21" s="1"/>
  <c r="Q30" i="21" s="1"/>
  <c r="L30" i="21"/>
  <c r="E30" i="21"/>
  <c r="G30" i="21" s="1"/>
  <c r="I30" i="21" s="1"/>
  <c r="G27" i="21"/>
  <c r="L27" i="21" s="1"/>
  <c r="O27" i="21" s="1"/>
  <c r="C26" i="21"/>
  <c r="C27" i="21" s="1"/>
  <c r="K20" i="21"/>
  <c r="J20" i="21"/>
  <c r="H20" i="21"/>
  <c r="G20" i="21"/>
  <c r="L19" i="21"/>
  <c r="J19" i="21"/>
  <c r="I19" i="21"/>
  <c r="G19" i="21"/>
  <c r="J18" i="21"/>
  <c r="G18" i="21"/>
  <c r="I17" i="21"/>
  <c r="G17" i="21"/>
  <c r="L14" i="21"/>
  <c r="J14" i="21"/>
  <c r="L13" i="21"/>
  <c r="J13" i="21"/>
  <c r="J12" i="21"/>
  <c r="G12" i="21"/>
  <c r="I11" i="21"/>
  <c r="G11" i="21"/>
  <c r="L8" i="21"/>
  <c r="E31" i="20"/>
  <c r="G31" i="20" s="1"/>
  <c r="M31" i="20" s="1"/>
  <c r="O31" i="20" s="1"/>
  <c r="L30" i="20"/>
  <c r="G27" i="20"/>
  <c r="L27" i="20" s="1"/>
  <c r="O27" i="20" s="1"/>
  <c r="L26" i="20"/>
  <c r="O26" i="20" s="1"/>
  <c r="Q26" i="20" s="1"/>
  <c r="K20" i="20"/>
  <c r="J20" i="20"/>
  <c r="H20" i="20"/>
  <c r="G20" i="20"/>
  <c r="L19" i="20"/>
  <c r="J19" i="20"/>
  <c r="I19" i="20"/>
  <c r="G19" i="20"/>
  <c r="J18" i="20"/>
  <c r="G18" i="20"/>
  <c r="I17" i="20"/>
  <c r="G17" i="20"/>
  <c r="L14" i="20"/>
  <c r="J14" i="20"/>
  <c r="L13" i="20"/>
  <c r="J13" i="20"/>
  <c r="J12" i="20"/>
  <c r="G12" i="20"/>
  <c r="I11" i="20"/>
  <c r="G11" i="20"/>
  <c r="L8" i="20"/>
  <c r="E31" i="19"/>
  <c r="G31" i="19" s="1"/>
  <c r="M31" i="19" s="1"/>
  <c r="O31" i="19" s="1"/>
  <c r="M30" i="19"/>
  <c r="O30" i="19" s="1"/>
  <c r="Q30" i="19" s="1"/>
  <c r="L30" i="19"/>
  <c r="E30" i="19"/>
  <c r="G30" i="19" s="1"/>
  <c r="I30" i="19" s="1"/>
  <c r="L27" i="19"/>
  <c r="O27" i="19" s="1"/>
  <c r="G27" i="19"/>
  <c r="L26" i="19"/>
  <c r="O26" i="19" s="1"/>
  <c r="Q26" i="19" s="1"/>
  <c r="G26" i="19"/>
  <c r="I26" i="19" s="1"/>
  <c r="I27" i="19" s="1"/>
  <c r="K20" i="19"/>
  <c r="J20" i="19"/>
  <c r="H20" i="19"/>
  <c r="G20" i="19"/>
  <c r="L19" i="19"/>
  <c r="J19" i="19"/>
  <c r="I19" i="19"/>
  <c r="G19" i="19"/>
  <c r="J18" i="19"/>
  <c r="G18" i="19"/>
  <c r="I17" i="19"/>
  <c r="G17" i="19"/>
  <c r="L14" i="19"/>
  <c r="J14" i="19"/>
  <c r="L13" i="19"/>
  <c r="J13" i="19"/>
  <c r="J12" i="19"/>
  <c r="G12" i="19"/>
  <c r="I11" i="19"/>
  <c r="G11" i="19"/>
  <c r="L8" i="19"/>
  <c r="G31" i="18"/>
  <c r="M31" i="18" s="1"/>
  <c r="O31" i="18" s="1"/>
  <c r="E31" i="18"/>
  <c r="L30" i="18"/>
  <c r="E30" i="18"/>
  <c r="G30" i="18" s="1"/>
  <c r="I30" i="18" s="1"/>
  <c r="I31" i="18" s="1"/>
  <c r="L27" i="18"/>
  <c r="O27" i="18" s="1"/>
  <c r="G27" i="18"/>
  <c r="L26" i="18"/>
  <c r="O26" i="18" s="1"/>
  <c r="Q26" i="18" s="1"/>
  <c r="G26" i="18"/>
  <c r="I26" i="18" s="1"/>
  <c r="I27" i="18" s="1"/>
  <c r="C26" i="18"/>
  <c r="C27" i="18" s="1"/>
  <c r="K20" i="18"/>
  <c r="J20" i="18"/>
  <c r="H20" i="18"/>
  <c r="G20" i="18"/>
  <c r="L19" i="18"/>
  <c r="J19" i="18"/>
  <c r="I19" i="18"/>
  <c r="G19" i="18"/>
  <c r="J18" i="18"/>
  <c r="G18" i="18"/>
  <c r="I17" i="18"/>
  <c r="G17" i="18"/>
  <c r="L14" i="18"/>
  <c r="J14" i="18"/>
  <c r="L13" i="18"/>
  <c r="J13" i="18"/>
  <c r="J12" i="18"/>
  <c r="G12" i="18"/>
  <c r="I11" i="18"/>
  <c r="G11" i="18"/>
  <c r="L8" i="18"/>
  <c r="E31" i="1"/>
  <c r="G31" i="1" s="1"/>
  <c r="M31" i="1" s="1"/>
  <c r="O31" i="1" s="1"/>
  <c r="L30" i="1"/>
  <c r="M30" i="1" s="1"/>
  <c r="O30" i="1" s="1"/>
  <c r="Q30" i="1" s="1"/>
  <c r="Q31" i="1" s="1"/>
  <c r="E30" i="1"/>
  <c r="G30" i="1" s="1"/>
  <c r="I30" i="1" s="1"/>
  <c r="L27" i="1"/>
  <c r="O27" i="1" s="1"/>
  <c r="G27" i="1"/>
  <c r="L26" i="1"/>
  <c r="O26" i="1" s="1"/>
  <c r="Q26" i="1" s="1"/>
  <c r="G26" i="1"/>
  <c r="I26" i="1" s="1"/>
  <c r="I27" i="1" s="1"/>
  <c r="C26" i="1"/>
  <c r="C27" i="1" s="1"/>
  <c r="E31" i="16"/>
  <c r="G31" i="16" s="1"/>
  <c r="M31" i="16" s="1"/>
  <c r="O31" i="16" s="1"/>
  <c r="L30" i="16"/>
  <c r="Q28" i="16"/>
  <c r="G27" i="16"/>
  <c r="L27" i="16" s="1"/>
  <c r="O27" i="16" s="1"/>
  <c r="L26" i="16"/>
  <c r="O26" i="16" s="1"/>
  <c r="Q26" i="16" s="1"/>
  <c r="E31" i="15"/>
  <c r="G31" i="15" s="1"/>
  <c r="M31" i="15" s="1"/>
  <c r="O31" i="15" s="1"/>
  <c r="M30" i="15"/>
  <c r="O30" i="15" s="1"/>
  <c r="Q30" i="15" s="1"/>
  <c r="L30" i="15"/>
  <c r="E30" i="15"/>
  <c r="G30" i="15" s="1"/>
  <c r="I30" i="15" s="1"/>
  <c r="Q28" i="15"/>
  <c r="G27" i="15"/>
  <c r="L27" i="15" s="1"/>
  <c r="O27" i="15" s="1"/>
  <c r="L26" i="15"/>
  <c r="O26" i="15" s="1"/>
  <c r="Q26" i="15" s="1"/>
  <c r="G26" i="15"/>
  <c r="I26" i="15" s="1"/>
  <c r="C26" i="15"/>
  <c r="C27" i="15" s="1"/>
  <c r="E31" i="14"/>
  <c r="G31" i="14" s="1"/>
  <c r="M31" i="14" s="1"/>
  <c r="O31" i="14" s="1"/>
  <c r="L30" i="14"/>
  <c r="E30" i="14"/>
  <c r="G30" i="14" s="1"/>
  <c r="I30" i="14" s="1"/>
  <c r="Q28" i="14"/>
  <c r="G27" i="14"/>
  <c r="L27" i="14" s="1"/>
  <c r="O27" i="14" s="1"/>
  <c r="L26" i="14"/>
  <c r="O26" i="14" s="1"/>
  <c r="Q26" i="14" s="1"/>
  <c r="G26" i="14"/>
  <c r="I26" i="14" s="1"/>
  <c r="C26" i="14"/>
  <c r="C27" i="14" s="1"/>
  <c r="C26" i="17"/>
  <c r="C27" i="17" s="1"/>
  <c r="G31" i="17"/>
  <c r="M31" i="17" s="1"/>
  <c r="O31" i="17" s="1"/>
  <c r="E31" i="17"/>
  <c r="M30" i="17"/>
  <c r="O30" i="17" s="1"/>
  <c r="Q30" i="17" s="1"/>
  <c r="L30" i="17"/>
  <c r="E30" i="17"/>
  <c r="G30" i="17" s="1"/>
  <c r="I30" i="17" s="1"/>
  <c r="I31" i="17" s="1"/>
  <c r="Q28" i="17"/>
  <c r="L27" i="17"/>
  <c r="O27" i="17" s="1"/>
  <c r="G27" i="17"/>
  <c r="L26" i="17"/>
  <c r="O26" i="17" s="1"/>
  <c r="Q26" i="17" s="1"/>
  <c r="K20" i="17"/>
  <c r="J20" i="17"/>
  <c r="H20" i="17"/>
  <c r="G20" i="17"/>
  <c r="L19" i="17"/>
  <c r="J19" i="17"/>
  <c r="I19" i="17"/>
  <c r="G19" i="17"/>
  <c r="J18" i="17"/>
  <c r="G18" i="17"/>
  <c r="I17" i="17"/>
  <c r="G17" i="17"/>
  <c r="L14" i="17"/>
  <c r="J14" i="17"/>
  <c r="L13" i="17"/>
  <c r="J13" i="17"/>
  <c r="J12" i="17"/>
  <c r="G12" i="17"/>
  <c r="I11" i="17"/>
  <c r="G11" i="17"/>
  <c r="L8" i="17"/>
  <c r="K20" i="16"/>
  <c r="J20" i="16"/>
  <c r="H20" i="16"/>
  <c r="G20" i="16"/>
  <c r="L19" i="16"/>
  <c r="J19" i="16"/>
  <c r="I19" i="16"/>
  <c r="G19" i="16"/>
  <c r="J18" i="16"/>
  <c r="G18" i="16"/>
  <c r="I17" i="16"/>
  <c r="G17" i="16"/>
  <c r="L14" i="16"/>
  <c r="J14" i="16"/>
  <c r="L13" i="16"/>
  <c r="J13" i="16"/>
  <c r="J12" i="16"/>
  <c r="G12" i="16"/>
  <c r="I11" i="16"/>
  <c r="G11" i="16"/>
  <c r="L8" i="16"/>
  <c r="K20" i="15"/>
  <c r="J20" i="15"/>
  <c r="H20" i="15"/>
  <c r="G20" i="15"/>
  <c r="L19" i="15"/>
  <c r="J19" i="15"/>
  <c r="I19" i="15"/>
  <c r="G19" i="15"/>
  <c r="J18" i="15"/>
  <c r="G18" i="15"/>
  <c r="I17" i="15"/>
  <c r="G17" i="15"/>
  <c r="L14" i="15"/>
  <c r="J14" i="15"/>
  <c r="L13" i="15"/>
  <c r="J13" i="15"/>
  <c r="J12" i="15"/>
  <c r="G12" i="15"/>
  <c r="I11" i="15"/>
  <c r="G11" i="15"/>
  <c r="L8" i="15"/>
  <c r="K20" i="14"/>
  <c r="J20" i="14"/>
  <c r="H20" i="14"/>
  <c r="G20" i="14"/>
  <c r="J19" i="14"/>
  <c r="I19" i="14"/>
  <c r="L19" i="14" s="1"/>
  <c r="G19" i="14"/>
  <c r="J18" i="14"/>
  <c r="G18" i="14"/>
  <c r="I17" i="14"/>
  <c r="G17" i="14"/>
  <c r="L14" i="14"/>
  <c r="J14" i="14"/>
  <c r="L13" i="14"/>
  <c r="J13" i="14"/>
  <c r="J12" i="14"/>
  <c r="G12" i="14"/>
  <c r="I11" i="14"/>
  <c r="G11" i="14"/>
  <c r="L8" i="14"/>
  <c r="H8" i="13"/>
  <c r="H9" i="13"/>
  <c r="H10" i="13"/>
  <c r="H11" i="13"/>
  <c r="G9" i="13"/>
  <c r="G10" i="13"/>
  <c r="G11" i="13"/>
  <c r="G8" i="13"/>
  <c r="K20" i="1"/>
  <c r="H20" i="1"/>
  <c r="G20" i="1"/>
  <c r="J20" i="1" s="1"/>
  <c r="I19" i="1"/>
  <c r="L19" i="1" s="1"/>
  <c r="G19" i="1"/>
  <c r="J19" i="1"/>
  <c r="J18" i="1"/>
  <c r="G18" i="1"/>
  <c r="I17" i="1"/>
  <c r="G17" i="1"/>
  <c r="L14" i="1"/>
  <c r="J14" i="1"/>
  <c r="L13" i="1"/>
  <c r="J13" i="1"/>
  <c r="J12" i="1"/>
  <c r="G12" i="1"/>
  <c r="I11" i="1"/>
  <c r="G11" i="1"/>
  <c r="L8" i="1"/>
  <c r="G26" i="21" l="1"/>
  <c r="I26" i="21" s="1"/>
  <c r="I27" i="21" s="1"/>
  <c r="I28" i="21" s="1"/>
  <c r="E30" i="20"/>
  <c r="G30" i="20" s="1"/>
  <c r="I30" i="20" s="1"/>
  <c r="I31" i="20" s="1"/>
  <c r="I28" i="20" s="1"/>
  <c r="G26" i="16"/>
  <c r="I26" i="16" s="1"/>
  <c r="I27" i="16" s="1"/>
  <c r="Q27" i="14"/>
  <c r="M30" i="14"/>
  <c r="O30" i="14" s="1"/>
  <c r="Q30" i="14" s="1"/>
  <c r="Q31" i="14" s="1"/>
  <c r="Q27" i="16"/>
  <c r="M30" i="16"/>
  <c r="O30" i="16" s="1"/>
  <c r="Q30" i="16" s="1"/>
  <c r="Q31" i="16" s="1"/>
  <c r="Q27" i="20"/>
  <c r="Q27" i="17"/>
  <c r="Q27" i="1"/>
  <c r="Q27" i="18"/>
  <c r="M30" i="18"/>
  <c r="O30" i="18" s="1"/>
  <c r="Q30" i="18" s="1"/>
  <c r="Q31" i="18" s="1"/>
  <c r="Q27" i="19"/>
  <c r="Q28" i="19" s="1"/>
  <c r="Q27" i="15"/>
  <c r="M30" i="20"/>
  <c r="O30" i="20" s="1"/>
  <c r="Q30" i="20" s="1"/>
  <c r="Q31" i="20" s="1"/>
  <c r="I27" i="14"/>
  <c r="I27" i="15"/>
  <c r="Q27" i="21"/>
  <c r="L2" i="21"/>
  <c r="Q31" i="21"/>
  <c r="I31" i="21"/>
  <c r="L2" i="20"/>
  <c r="I28" i="19"/>
  <c r="L2" i="19"/>
  <c r="Q31" i="19"/>
  <c r="I31" i="19"/>
  <c r="L2" i="18"/>
  <c r="I28" i="18"/>
  <c r="Q28" i="1"/>
  <c r="I31" i="1"/>
  <c r="I28" i="1" s="1"/>
  <c r="I31" i="16"/>
  <c r="I31" i="15"/>
  <c r="I28" i="15" s="1"/>
  <c r="Q31" i="15"/>
  <c r="I31" i="14"/>
  <c r="I28" i="14" s="1"/>
  <c r="I28" i="17"/>
  <c r="L3" i="17" s="1"/>
  <c r="L2" i="17"/>
  <c r="Q31" i="17"/>
  <c r="L2" i="16"/>
  <c r="L2" i="15"/>
  <c r="L2" i="14"/>
  <c r="L2" i="1"/>
  <c r="Q28" i="21" l="1"/>
  <c r="L3" i="21" s="1"/>
  <c r="L5" i="21" s="1"/>
  <c r="D7" i="13" s="1"/>
  <c r="Q28" i="18"/>
  <c r="L3" i="18" s="1"/>
  <c r="L5" i="18" s="1"/>
  <c r="D4" i="13" s="1"/>
  <c r="I28" i="16"/>
  <c r="L5" i="17"/>
  <c r="D11" i="13" s="1"/>
  <c r="Q28" i="20"/>
  <c r="L3" i="20" s="1"/>
  <c r="L5" i="20" s="1"/>
  <c r="D6" i="13" s="1"/>
  <c r="L7" i="19"/>
  <c r="L3" i="19"/>
  <c r="L5" i="19" s="1"/>
  <c r="D5" i="13" s="1"/>
  <c r="L7" i="18"/>
  <c r="L7" i="17"/>
  <c r="L3" i="16"/>
  <c r="L5" i="16" s="1"/>
  <c r="D10" i="13" s="1"/>
  <c r="L7" i="16"/>
  <c r="L7" i="15"/>
  <c r="L3" i="15"/>
  <c r="L5" i="15" s="1"/>
  <c r="D9" i="13" s="1"/>
  <c r="L7" i="14"/>
  <c r="L3" i="14"/>
  <c r="L5" i="14" s="1"/>
  <c r="D8" i="13" s="1"/>
  <c r="L7" i="21" l="1"/>
  <c r="L7" i="20"/>
  <c r="E6" i="13"/>
  <c r="E4" i="13"/>
  <c r="J4" i="13"/>
  <c r="J5" i="13" s="1"/>
  <c r="K4" i="13"/>
  <c r="K5" i="13" s="1"/>
  <c r="E7" i="13"/>
  <c r="E5" i="13"/>
  <c r="E8" i="13"/>
  <c r="K8" i="13"/>
  <c r="K9" i="13" s="1"/>
  <c r="J8" i="13"/>
  <c r="J9" i="13" s="1"/>
  <c r="E9" i="13"/>
  <c r="E10" i="13"/>
  <c r="E11" i="13"/>
  <c r="L3" i="1" l="1"/>
  <c r="L5" i="1" s="1"/>
  <c r="L7" i="1"/>
</calcChain>
</file>

<file path=xl/sharedStrings.xml><?xml version="1.0" encoding="utf-8"?>
<sst xmlns="http://schemas.openxmlformats.org/spreadsheetml/2006/main" count="1956" uniqueCount="304">
  <si>
    <t xml:space="preserve">Perfiles I de alas paralelas (Perfil europeo)
Dimensiones: IPE 80 - 600 según la Euronorma 19-57; IPE A 80 - 600 ; IPE O 180 - 600 ; IPE 750
Tolerancias : EN 10034: 1993
Estado de la superficie según norma EN 10163-3:1991, clase C, subclase 1
</t>
  </si>
  <si>
    <t xml:space="preserve">European I beams
Dimensions: IPE 80 - 600 in accordance with Euronorm 19-57; IPE A 80 - 600; IPE O 180 - 600; IPE 750
Tolerances: EN 10034: 1993
Surface condition according to EN 10163-3:1991, class C, subclass 1
</t>
  </si>
  <si>
    <t>Travi I ad ali parallele
Dimensioni: IPE 80 - 600 in conformità con le Euronorm 19-57; IPE A 80 - 600; IPE O 180 - 600; IPE 750
Tolleranze: EN 10034: 1993
Condizioni di superficie in conformità con EN 10163-3: 1991, classe C, sottoclasse 1</t>
  </si>
  <si>
    <t>Denominación
Designation
Designazione</t>
  </si>
  <si>
    <t>Dimensiones
Dimensions
Dimensioni</t>
  </si>
  <si>
    <t>Dimensiones de construcción
Dimensions for detailing
Dimensioni di costruzione</t>
  </si>
  <si>
    <t>Superficie
Surface
Superficie</t>
  </si>
  <si>
    <t>Propiedades del perfil / Section properties / Proprietà del profilato</t>
  </si>
  <si>
    <t>eje fuerte y-y
strong axis y-y
asse forte y-y</t>
  </si>
  <si>
    <t>eje débil z-z
weak axis z-z
asse debole z-z</t>
  </si>
  <si>
    <t>Classification ENV 1993-1-1</t>
  </si>
  <si>
    <t>EN 10025:1993</t>
  </si>
  <si>
    <t>EN 10113-3:1993</t>
  </si>
  <si>
    <t>EN10225:2001</t>
  </si>
  <si>
    <t>G</t>
  </si>
  <si>
    <t>h</t>
  </si>
  <si>
    <t>b</t>
  </si>
  <si>
    <t>tw</t>
  </si>
  <si>
    <t>tf</t>
  </si>
  <si>
    <t>r</t>
  </si>
  <si>
    <t>A</t>
  </si>
  <si>
    <t>hi</t>
  </si>
  <si>
    <t>d</t>
  </si>
  <si>
    <t>Ø</t>
  </si>
  <si>
    <t>pmin</t>
  </si>
  <si>
    <t>pmax</t>
  </si>
  <si>
    <t>AL</t>
  </si>
  <si>
    <t>AG</t>
  </si>
  <si>
    <t>Iy</t>
  </si>
  <si>
    <t>Wel.y</t>
  </si>
  <si>
    <t>Wpl.y♦</t>
  </si>
  <si>
    <t>iy</t>
  </si>
  <si>
    <t>Avz</t>
  </si>
  <si>
    <t>Iz</t>
  </si>
  <si>
    <t>Wel.z</t>
  </si>
  <si>
    <t>Wpl.z♦</t>
  </si>
  <si>
    <t xml:space="preserve"> iz</t>
  </si>
  <si>
    <t>ss</t>
  </si>
  <si>
    <t>It</t>
  </si>
  <si>
    <t>Iw</t>
  </si>
  <si>
    <t xml:space="preserve">Pure </t>
  </si>
  <si>
    <t>kg/m</t>
  </si>
  <si>
    <t xml:space="preserve"> mm</t>
  </si>
  <si>
    <t>mm</t>
  </si>
  <si>
    <t>mm2</t>
  </si>
  <si>
    <t>m2/m</t>
  </si>
  <si>
    <t xml:space="preserve"> m2/t</t>
  </si>
  <si>
    <t xml:space="preserve">mm4 </t>
  </si>
  <si>
    <t>mm3</t>
  </si>
  <si>
    <t>mm4</t>
  </si>
  <si>
    <t>mm6</t>
  </si>
  <si>
    <t>bending y-y</t>
  </si>
  <si>
    <t>compression</t>
  </si>
  <si>
    <t>x102</t>
  </si>
  <si>
    <t>x104</t>
  </si>
  <si>
    <t>x103</t>
  </si>
  <si>
    <t>x10</t>
  </si>
  <si>
    <t>x109</t>
  </si>
  <si>
    <t>S235</t>
  </si>
  <si>
    <t>S355</t>
  </si>
  <si>
    <t>S460</t>
  </si>
  <si>
    <t>IPE 80 A</t>
  </si>
  <si>
    <t>-</t>
  </si>
  <si>
    <t>◊</t>
  </si>
  <si>
    <t>IPE 80</t>
  </si>
  <si>
    <t>IPE A 100</t>
  </si>
  <si>
    <t>IPE 100</t>
  </si>
  <si>
    <t>IPE A 120</t>
  </si>
  <si>
    <t>IPE 120</t>
  </si>
  <si>
    <t>IPE A 140</t>
  </si>
  <si>
    <t>IPE 140</t>
  </si>
  <si>
    <t>IPE A 160</t>
  </si>
  <si>
    <t>IPE 160</t>
  </si>
  <si>
    <t>IPE A 180</t>
  </si>
  <si>
    <t>M 10</t>
  </si>
  <si>
    <t>IPE 180</t>
  </si>
  <si>
    <t>IPE O 180</t>
  </si>
  <si>
    <t>IPE A 200</t>
  </si>
  <si>
    <t>IPE 200</t>
  </si>
  <si>
    <t>IPE O 200</t>
  </si>
  <si>
    <t>IPE A 220</t>
  </si>
  <si>
    <t>M 12</t>
  </si>
  <si>
    <t>IPE 220</t>
  </si>
  <si>
    <t>IPE O 220</t>
  </si>
  <si>
    <t>IPE A 240</t>
  </si>
  <si>
    <t>IPE 240</t>
  </si>
  <si>
    <t>IPE O 240</t>
  </si>
  <si>
    <t>IPE A 270</t>
  </si>
  <si>
    <t>M 16</t>
  </si>
  <si>
    <t>IPE 270</t>
  </si>
  <si>
    <t>IPE O 270</t>
  </si>
  <si>
    <t>IPE A 300</t>
  </si>
  <si>
    <t>IPE 300</t>
  </si>
  <si>
    <t>IPE O 300</t>
  </si>
  <si>
    <t>IPE A 330</t>
  </si>
  <si>
    <t>IPE 330</t>
  </si>
  <si>
    <t>IPE O 330</t>
  </si>
  <si>
    <t>IPE A 360</t>
  </si>
  <si>
    <t>M 22</t>
  </si>
  <si>
    <t>IPE 360</t>
  </si>
  <si>
    <t>IPE O 360</t>
  </si>
  <si>
    <t>IPE A 400</t>
  </si>
  <si>
    <t>IPE 400</t>
  </si>
  <si>
    <t>IPE O 400</t>
  </si>
  <si>
    <t>IPE A 450</t>
  </si>
  <si>
    <t>M 24</t>
  </si>
  <si>
    <t>1</t>
  </si>
  <si>
    <t>2</t>
  </si>
  <si>
    <t>4</t>
  </si>
  <si>
    <t>IPE 450</t>
  </si>
  <si>
    <t>3</t>
  </si>
  <si>
    <t>IPE O 450</t>
  </si>
  <si>
    <t>IPE A 500</t>
  </si>
  <si>
    <t>IPE 500</t>
  </si>
  <si>
    <t>HI</t>
  </si>
  <si>
    <t>IPE O 500</t>
  </si>
  <si>
    <t>IPE A 550</t>
  </si>
  <si>
    <t xml:space="preserve">IPE 550 </t>
  </si>
  <si>
    <t>IPE 550</t>
  </si>
  <si>
    <t>IPE O 550</t>
  </si>
  <si>
    <t>IPE A 600</t>
  </si>
  <si>
    <t>M 27</t>
  </si>
  <si>
    <t>IPE 600</t>
  </si>
  <si>
    <t>IPE O 600</t>
  </si>
  <si>
    <t>IPE 750 x 137</t>
  </si>
  <si>
    <t>IPE 750 x 147</t>
  </si>
  <si>
    <t>IPE 750 x 173</t>
  </si>
  <si>
    <t>IPE 750 x 196</t>
  </si>
  <si>
    <t xml:space="preserve">Perfiles H de alas anchas (Perfil europeo)
Dim.: HE A, HE B y HE M 100 - 1000 según la Euronorma 53-63; HE AA 100 - 1000; HL 920 - 1100
Tolerancias: EN 10034: 1993 HE 100 - 900; HE 1000 AA-M; HL AA-R
A6 - 02 HE con GHE&gt;GHE M; HL 920; HL 1000 con GHL&gt;GHL M
Estado de la superficie según norma EN 10163-3:1991, clase C, subclase 1
</t>
  </si>
  <si>
    <t>European wide flange beams
Dim.: HE A, HE B and HE M 100 - 1000 in accordance with Euronorm 53-63; HE AA 100 - 1000; HL 920 - 1100
Tolerances: EN 10034: 1993 HE 100 - 900; HE 1000 AA-M; HL AA-R
A6 - 02 HE with GHE&gt;GHE M; HL 920; HL 1000 with GHL&gt;GHL M
Surface condition according to EN 10163-3:1991, class C, subclass 1</t>
  </si>
  <si>
    <t>Travi H ad ali larghe
Dimensioni: HE A, HE B e HE M 100 - 1000 in conformità con le Euronorm 53-63; HE AA 100 - 1000; HL 920 - 1100
Tolleranze: EN 10034: 1993 HE 100 - 900 ; HE 1000 AA-M; HL AA-R
A6 - 02 HE con GHE&gt;GHE M; HL 920; HL 1000 con GHL&gt;GHL M
Condizioni di superficie in conformità con EN 10163-3: 1991, classe C, sottoclasse 1</t>
  </si>
  <si>
    <t>classe</t>
  </si>
  <si>
    <t>c/t ala</t>
  </si>
  <si>
    <t>S275</t>
  </si>
  <si>
    <t>HE 100 AA</t>
  </si>
  <si>
    <t>HE 100 A</t>
  </si>
  <si>
    <t>HE 100 B</t>
  </si>
  <si>
    <t>HE 100 M</t>
  </si>
  <si>
    <t>HE 120 AA</t>
  </si>
  <si>
    <t>HE 120 A</t>
  </si>
  <si>
    <t>HE 120 B</t>
  </si>
  <si>
    <t>HE 120 M</t>
  </si>
  <si>
    <t>HE 140 AA</t>
  </si>
  <si>
    <t>HE 140 A</t>
  </si>
  <si>
    <t>HE 140 B</t>
  </si>
  <si>
    <t>HE 140 M</t>
  </si>
  <si>
    <t>HE 160 AA</t>
  </si>
  <si>
    <t>M 20</t>
  </si>
  <si>
    <t>HE 160 A</t>
  </si>
  <si>
    <t>HE 160 B</t>
  </si>
  <si>
    <t>HE 160 M</t>
  </si>
  <si>
    <t>HE 180 AA</t>
  </si>
  <si>
    <t>HE 180 A</t>
  </si>
  <si>
    <t>HE 180 B</t>
  </si>
  <si>
    <t>HE 180 M</t>
  </si>
  <si>
    <t>HE 200 AA</t>
  </si>
  <si>
    <t>HE 200 A</t>
  </si>
  <si>
    <t>HE 200 B</t>
  </si>
  <si>
    <t>HE 200 M</t>
  </si>
  <si>
    <t>HE 220 AA</t>
  </si>
  <si>
    <t>HE 220 A</t>
  </si>
  <si>
    <t>HE 220 B</t>
  </si>
  <si>
    <t>HE 220 M</t>
  </si>
  <si>
    <t>HE 240 AA</t>
  </si>
  <si>
    <t>HE 240 A</t>
  </si>
  <si>
    <t>HE 240 B</t>
  </si>
  <si>
    <t>HE 240 M</t>
  </si>
  <si>
    <t>HE 260 AA</t>
  </si>
  <si>
    <t>HE 260 A</t>
  </si>
  <si>
    <t>HE 260 B</t>
  </si>
  <si>
    <t>HE 260 M</t>
  </si>
  <si>
    <t>HE 280 AA</t>
  </si>
  <si>
    <t>HE 280 A</t>
  </si>
  <si>
    <t>HE 280 B</t>
  </si>
  <si>
    <t>HE 280 M</t>
  </si>
  <si>
    <t>HE 300 AA</t>
  </si>
  <si>
    <t>HE 300 A</t>
  </si>
  <si>
    <t>HE 300 B</t>
  </si>
  <si>
    <t>HE 300 M</t>
  </si>
  <si>
    <t>HE 320 AA</t>
  </si>
  <si>
    <t>HE 320 A</t>
  </si>
  <si>
    <t>HE 320 B</t>
  </si>
  <si>
    <t>HE 320 M</t>
  </si>
  <si>
    <t>HE 340 AA</t>
  </si>
  <si>
    <t>HE 340 A</t>
  </si>
  <si>
    <t>HE 340 B</t>
  </si>
  <si>
    <t>HE 340 M</t>
  </si>
  <si>
    <t>HE 360 AA</t>
  </si>
  <si>
    <t>HE 360 A</t>
  </si>
  <si>
    <t>HE 360 B</t>
  </si>
  <si>
    <t>HE 360 M</t>
  </si>
  <si>
    <t>HE 400 AA</t>
  </si>
  <si>
    <t>HE 400 A</t>
  </si>
  <si>
    <t>HE 400 B</t>
  </si>
  <si>
    <t>HE 400 M</t>
  </si>
  <si>
    <t>HE 450 AA</t>
  </si>
  <si>
    <t>HE 450 A</t>
  </si>
  <si>
    <t>HE 450 B</t>
  </si>
  <si>
    <t>HE 450 M</t>
  </si>
  <si>
    <t>HE 500 AA</t>
  </si>
  <si>
    <t>HE 500 A</t>
  </si>
  <si>
    <t>HE 500 B</t>
  </si>
  <si>
    <t>HE 500 M</t>
  </si>
  <si>
    <t>HE 550 AA</t>
  </si>
  <si>
    <t>HE 550 A</t>
  </si>
  <si>
    <t>HE 550 B</t>
  </si>
  <si>
    <t>HE 550 M</t>
  </si>
  <si>
    <t>HE 600 AA</t>
  </si>
  <si>
    <t>HE 600 A</t>
  </si>
  <si>
    <t>HE 600 B</t>
  </si>
  <si>
    <t>HE 600 M</t>
  </si>
  <si>
    <t>HE 600 x 337</t>
  </si>
  <si>
    <t>HE 600 x 399</t>
  </si>
  <si>
    <t>HE 650 AA</t>
  </si>
  <si>
    <t>HE 650 A</t>
  </si>
  <si>
    <t>HE 650 B</t>
  </si>
  <si>
    <t>HE 650 M</t>
  </si>
  <si>
    <t>HE 650 x 343</t>
  </si>
  <si>
    <t>HE 650 x 407</t>
  </si>
  <si>
    <t>HE 700 AA</t>
  </si>
  <si>
    <t>HE 700 A</t>
  </si>
  <si>
    <t>HE 700 B</t>
  </si>
  <si>
    <t>HE 700 M</t>
  </si>
  <si>
    <t>HE 700 x 352</t>
  </si>
  <si>
    <t>HE 700 x 418</t>
  </si>
  <si>
    <t>HE 800 AA</t>
  </si>
  <si>
    <t>HE 800 A</t>
  </si>
  <si>
    <t>HE 800 B</t>
  </si>
  <si>
    <t>HE 800 M</t>
  </si>
  <si>
    <t>HE 800 x 373</t>
  </si>
  <si>
    <t>HE 800 x 444</t>
  </si>
  <si>
    <t>HE 900 AA</t>
  </si>
  <si>
    <t>HE 900 A</t>
  </si>
  <si>
    <t>HE 900 B</t>
  </si>
  <si>
    <t>HE 900 M</t>
  </si>
  <si>
    <t>HE 900 x 391</t>
  </si>
  <si>
    <t>HE 900 x 466</t>
  </si>
  <si>
    <t>HE 1000 AA</t>
  </si>
  <si>
    <t>HE 1000 x 249</t>
  </si>
  <si>
    <t>HE 1000 A</t>
  </si>
  <si>
    <t>HE 1000 B</t>
  </si>
  <si>
    <t>HE 1000 M</t>
  </si>
  <si>
    <t>HE 1000 x 393</t>
  </si>
  <si>
    <t>HE 1000 x 415</t>
  </si>
  <si>
    <t>HE 1000 x 438</t>
  </si>
  <si>
    <t>HE 1000 x 494</t>
  </si>
  <si>
    <t>HE 1000 x 584</t>
  </si>
  <si>
    <t>Ip</t>
  </si>
  <si>
    <t>cm4</t>
  </si>
  <si>
    <t>sx</t>
  </si>
  <si>
    <t>It,sup</t>
  </si>
  <si>
    <t>It,inf</t>
  </si>
  <si>
    <t>E Ip / Lp</t>
  </si>
  <si>
    <t>kN mm</t>
  </si>
  <si>
    <t>E It,s / Lt</t>
  </si>
  <si>
    <t>E It,i / Lt</t>
  </si>
  <si>
    <t>r1</t>
  </si>
  <si>
    <t>r2</t>
  </si>
  <si>
    <t>dx</t>
  </si>
  <si>
    <t>non esiste pilastro al di sopra</t>
  </si>
  <si>
    <t>esiste un pilastro al di sopra</t>
  </si>
  <si>
    <t>la trave superiore è infinitamente rigida</t>
  </si>
  <si>
    <t>non esiste pilastro al di sotto</t>
  </si>
  <si>
    <t>esiste un pilastro al di sotto</t>
  </si>
  <si>
    <t>la trave inferiore è infinitamente rigida</t>
  </si>
  <si>
    <t>il pilastro è incastrato alla base</t>
  </si>
  <si>
    <t>uguali trra loro</t>
  </si>
  <si>
    <t>diverse tra loro</t>
  </si>
  <si>
    <t>una sola</t>
  </si>
  <si>
    <t>due, dx e sx, diverse tra loro</t>
  </si>
  <si>
    <t>due, dx e sx, uguali tra loro</t>
  </si>
  <si>
    <t>Superiormente</t>
  </si>
  <si>
    <t>pilastro</t>
  </si>
  <si>
    <t>k (t=inf)</t>
  </si>
  <si>
    <t>kN/mm</t>
  </si>
  <si>
    <t>profilato</t>
  </si>
  <si>
    <t>riduzione</t>
  </si>
  <si>
    <t>inerzia</t>
  </si>
  <si>
    <t>max</t>
  </si>
  <si>
    <t>Lp</t>
  </si>
  <si>
    <t>m</t>
  </si>
  <si>
    <t>k</t>
  </si>
  <si>
    <t>Inferiormente</t>
  </si>
  <si>
    <t xml:space="preserve">punto di nullo di M a  </t>
  </si>
  <si>
    <t>da base</t>
  </si>
  <si>
    <t>Travi superiori e inferiori</t>
  </si>
  <si>
    <t>cm</t>
  </si>
  <si>
    <t>Lt</t>
  </si>
  <si>
    <t>Travi a destra e sinistra</t>
  </si>
  <si>
    <t>E</t>
  </si>
  <si>
    <t>MPa</t>
  </si>
  <si>
    <t>min</t>
  </si>
  <si>
    <t>piano</t>
  </si>
  <si>
    <t>Rig</t>
  </si>
  <si>
    <t>rig/def</t>
  </si>
  <si>
    <t>travi</t>
  </si>
  <si>
    <t>Def</t>
  </si>
  <si>
    <t>Riepilogo rigidezze</t>
  </si>
  <si>
    <t>2,3,4,5</t>
  </si>
  <si>
    <t>numero di pilastri</t>
  </si>
  <si>
    <t>dir x</t>
  </si>
  <si>
    <t>dir y</t>
  </si>
  <si>
    <t>rigidezza totale</t>
  </si>
  <si>
    <t>k/kmax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</si>
</sst>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3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sz val="10"/>
      <color indexed="8"/>
      <name val="Arial"/>
      <family val="2"/>
    </font>
    <font>
      <sz val="7"/>
      <name val="Arial"/>
      <family val="2"/>
    </font>
    <font>
      <sz val="10"/>
      <name val="Geneva"/>
    </font>
    <font>
      <sz val="10"/>
      <name val="Arial Black"/>
      <family val="2"/>
    </font>
    <font>
      <sz val="8.5"/>
      <name val="Arial Black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color theme="0" tint="-0.14999847407452621"/>
      <name val="Arial"/>
      <family val="2"/>
    </font>
    <font>
      <sz val="10"/>
      <color theme="2" tint="-9.9978637043366805E-2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sz val="10"/>
      <color theme="0" tint="-0.14999847407452621"/>
      <name val="Arial"/>
      <family val="2"/>
    </font>
    <font>
      <sz val="11"/>
      <color theme="0" tint="-0.149998474074526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</borders>
  <cellStyleXfs count="3">
    <xf numFmtId="0" fontId="0" fillId="0" borderId="0"/>
    <xf numFmtId="40" fontId="8" fillId="0" borderId="0" applyFont="0" applyFill="0" applyBorder="0" applyAlignment="0" applyProtection="0"/>
    <xf numFmtId="0" fontId="8" fillId="0" borderId="0"/>
  </cellStyleXfs>
  <cellXfs count="163">
    <xf numFmtId="0" fontId="0" fillId="0" borderId="0" xfId="0"/>
    <xf numFmtId="0" fontId="4" fillId="0" borderId="0" xfId="0" applyFont="1"/>
    <xf numFmtId="0" fontId="4" fillId="0" borderId="0" xfId="2" applyFont="1" applyAlignment="1" applyProtection="1">
      <alignment vertical="top" wrapText="1"/>
      <protection locked="0"/>
    </xf>
    <xf numFmtId="0" fontId="4" fillId="0" borderId="0" xfId="2" applyFont="1" applyAlignment="1">
      <alignment vertical="top" wrapText="1"/>
    </xf>
    <xf numFmtId="0" fontId="10" fillId="0" borderId="0" xfId="2" applyFont="1" applyAlignment="1">
      <alignment horizontal="center" vertical="top" shrinkToFit="1"/>
    </xf>
    <xf numFmtId="0" fontId="2" fillId="0" borderId="0" xfId="2" applyNumberFormat="1" applyFont="1" applyAlignment="1">
      <alignment horizontal="center"/>
    </xf>
    <xf numFmtId="0" fontId="2" fillId="0" borderId="1" xfId="2" applyNumberFormat="1" applyFont="1" applyFill="1" applyBorder="1" applyAlignment="1">
      <alignment horizontal="left"/>
    </xf>
    <xf numFmtId="0" fontId="2" fillId="0" borderId="2" xfId="2" applyNumberFormat="1" applyFont="1" applyFill="1" applyBorder="1" applyAlignment="1">
      <alignment horizontal="center"/>
    </xf>
    <xf numFmtId="0" fontId="2" fillId="0" borderId="1" xfId="2" applyNumberFormat="1" applyFont="1" applyFill="1" applyBorder="1" applyAlignment="1">
      <alignment horizontal="center"/>
    </xf>
    <xf numFmtId="0" fontId="2" fillId="0" borderId="3" xfId="2" applyNumberFormat="1" applyFont="1" applyFill="1" applyBorder="1" applyAlignment="1">
      <alignment horizontal="center"/>
    </xf>
    <xf numFmtId="0" fontId="2" fillId="0" borderId="2" xfId="2" applyNumberFormat="1" applyFont="1" applyFill="1" applyBorder="1" applyAlignment="1">
      <alignment horizontal="left"/>
    </xf>
    <xf numFmtId="0" fontId="2" fillId="0" borderId="4" xfId="2" applyNumberFormat="1" applyFont="1" applyFill="1" applyBorder="1" applyAlignment="1">
      <alignment horizontal="center"/>
    </xf>
    <xf numFmtId="0" fontId="2" fillId="0" borderId="5" xfId="2" applyNumberFormat="1" applyFont="1" applyBorder="1" applyAlignment="1">
      <alignment horizontal="center"/>
    </xf>
    <xf numFmtId="0" fontId="2" fillId="0" borderId="6" xfId="2" applyNumberFormat="1" applyFont="1" applyBorder="1" applyAlignment="1">
      <alignment horizontal="center"/>
    </xf>
    <xf numFmtId="0" fontId="2" fillId="0" borderId="7" xfId="2" applyNumberFormat="1" applyFont="1" applyBorder="1" applyAlignment="1">
      <alignment horizontal="center"/>
    </xf>
    <xf numFmtId="0" fontId="11" fillId="0" borderId="0" xfId="2" applyNumberFormat="1" applyFont="1" applyFill="1" applyAlignment="1">
      <alignment horizontal="center"/>
    </xf>
    <xf numFmtId="0" fontId="2" fillId="0" borderId="0" xfId="2" applyNumberFormat="1" applyFont="1" applyFill="1" applyBorder="1" applyAlignment="1">
      <alignment horizontal="left"/>
    </xf>
    <xf numFmtId="0" fontId="2" fillId="0" borderId="8" xfId="2" applyNumberFormat="1" applyFont="1" applyFill="1" applyBorder="1" applyAlignment="1">
      <alignment horizontal="center"/>
    </xf>
    <xf numFmtId="0" fontId="2" fillId="0" borderId="0" xfId="2" applyNumberFormat="1" applyFont="1" applyFill="1" applyBorder="1" applyAlignment="1">
      <alignment horizontal="center"/>
    </xf>
    <xf numFmtId="0" fontId="2" fillId="0" borderId="9" xfId="2" applyNumberFormat="1" applyFont="1" applyFill="1" applyBorder="1" applyAlignment="1">
      <alignment horizontal="center"/>
    </xf>
    <xf numFmtId="0" fontId="2" fillId="0" borderId="8" xfId="2" applyNumberFormat="1" applyFont="1" applyFill="1" applyBorder="1" applyAlignment="1">
      <alignment horizontal="left"/>
    </xf>
    <xf numFmtId="0" fontId="2" fillId="0" borderId="10" xfId="2" applyNumberFormat="1" applyFont="1" applyFill="1" applyBorder="1" applyAlignment="1">
      <alignment horizontal="center"/>
    </xf>
    <xf numFmtId="0" fontId="2" fillId="0" borderId="11" xfId="2" applyNumberFormat="1" applyFont="1" applyBorder="1"/>
    <xf numFmtId="0" fontId="2" fillId="0" borderId="0" xfId="2" applyNumberFormat="1" applyFont="1"/>
    <xf numFmtId="0" fontId="2" fillId="0" borderId="9" xfId="2" applyNumberFormat="1" applyFont="1" applyBorder="1"/>
    <xf numFmtId="0" fontId="2" fillId="0" borderId="10" xfId="2" applyNumberFormat="1" applyFont="1" applyBorder="1"/>
    <xf numFmtId="0" fontId="2" fillId="0" borderId="0" xfId="1" applyNumberFormat="1" applyFont="1" applyFill="1" applyBorder="1" applyAlignment="1">
      <alignment horizontal="center"/>
    </xf>
    <xf numFmtId="0" fontId="2" fillId="0" borderId="11" xfId="2" applyNumberFormat="1" applyFont="1" applyBorder="1" applyAlignment="1">
      <alignment horizontal="center"/>
    </xf>
    <xf numFmtId="0" fontId="5" fillId="0" borderId="0" xfId="2" applyNumberFormat="1" applyFont="1" applyBorder="1" applyAlignment="1">
      <alignment horizontal="center"/>
    </xf>
    <xf numFmtId="0" fontId="5" fillId="0" borderId="9" xfId="2" applyNumberFormat="1" applyFont="1" applyBorder="1" applyAlignment="1">
      <alignment horizontal="center"/>
    </xf>
    <xf numFmtId="0" fontId="2" fillId="0" borderId="10" xfId="2" applyNumberFormat="1" applyFont="1" applyBorder="1" applyAlignment="1">
      <alignment horizontal="center"/>
    </xf>
    <xf numFmtId="0" fontId="2" fillId="0" borderId="12" xfId="2" applyNumberFormat="1" applyFont="1" applyBorder="1" applyAlignment="1">
      <alignment horizontal="center"/>
    </xf>
    <xf numFmtId="0" fontId="5" fillId="0" borderId="13" xfId="2" applyNumberFormat="1" applyFont="1" applyBorder="1" applyAlignment="1">
      <alignment horizontal="center"/>
    </xf>
    <xf numFmtId="0" fontId="5" fillId="0" borderId="14" xfId="2" applyNumberFormat="1" applyFont="1" applyBorder="1" applyAlignment="1">
      <alignment horizontal="center"/>
    </xf>
    <xf numFmtId="0" fontId="2" fillId="0" borderId="15" xfId="2" applyNumberFormat="1" applyFont="1" applyBorder="1" applyAlignment="1">
      <alignment horizontal="center"/>
    </xf>
    <xf numFmtId="0" fontId="2" fillId="0" borderId="16" xfId="2" applyNumberFormat="1" applyFont="1" applyFill="1" applyBorder="1" applyAlignment="1">
      <alignment horizontal="left"/>
    </xf>
    <xf numFmtId="0" fontId="2" fillId="0" borderId="17" xfId="2" applyNumberFormat="1" applyFont="1" applyFill="1" applyBorder="1" applyAlignment="1">
      <alignment horizontal="center"/>
    </xf>
    <xf numFmtId="0" fontId="2" fillId="0" borderId="16" xfId="2" applyNumberFormat="1" applyFont="1" applyFill="1" applyBorder="1" applyAlignment="1">
      <alignment horizontal="center"/>
    </xf>
    <xf numFmtId="0" fontId="2" fillId="0" borderId="18" xfId="2" applyNumberFormat="1" applyFont="1" applyFill="1" applyBorder="1" applyAlignment="1">
      <alignment horizontal="center"/>
    </xf>
    <xf numFmtId="0" fontId="2" fillId="0" borderId="16" xfId="2" applyNumberFormat="1" applyFont="1" applyFill="1" applyBorder="1" applyAlignment="1">
      <alignment horizontal="center" vertical="center"/>
    </xf>
    <xf numFmtId="0" fontId="2" fillId="0" borderId="18" xfId="2" applyNumberFormat="1" applyFont="1" applyFill="1" applyBorder="1" applyAlignment="1">
      <alignment horizontal="center" vertical="center"/>
    </xf>
    <xf numFmtId="0" fontId="2" fillId="0" borderId="19" xfId="2" applyFont="1" applyBorder="1" applyAlignment="1">
      <alignment horizontal="center"/>
    </xf>
    <xf numFmtId="0" fontId="5" fillId="0" borderId="18" xfId="2" applyNumberFormat="1" applyFont="1" applyBorder="1" applyAlignment="1">
      <alignment horizontal="center"/>
    </xf>
    <xf numFmtId="0" fontId="5" fillId="0" borderId="17" xfId="2" applyNumberFormat="1" applyFont="1" applyBorder="1" applyAlignment="1">
      <alignment horizontal="center"/>
    </xf>
    <xf numFmtId="0" fontId="5" fillId="0" borderId="20" xfId="2" applyNumberFormat="1" applyFont="1" applyBorder="1" applyAlignment="1">
      <alignment horizontal="center"/>
    </xf>
    <xf numFmtId="0" fontId="6" fillId="0" borderId="0" xfId="2" applyNumberFormat="1" applyFont="1" applyBorder="1"/>
    <xf numFmtId="0" fontId="6" fillId="0" borderId="0" xfId="2" applyNumberFormat="1" applyFont="1"/>
    <xf numFmtId="0" fontId="5" fillId="0" borderId="13" xfId="2" applyNumberFormat="1" applyFont="1" applyFill="1" applyBorder="1" applyAlignment="1">
      <alignment horizontal="left"/>
    </xf>
    <xf numFmtId="164" fontId="5" fillId="0" borderId="21" xfId="2" applyNumberFormat="1" applyFont="1" applyFill="1" applyBorder="1" applyAlignment="1">
      <alignment horizontal="center"/>
    </xf>
    <xf numFmtId="0" fontId="5" fillId="0" borderId="13" xfId="2" applyNumberFormat="1" applyFont="1" applyFill="1" applyBorder="1" applyAlignment="1">
      <alignment horizontal="center"/>
    </xf>
    <xf numFmtId="0" fontId="5" fillId="0" borderId="14" xfId="2" applyNumberFormat="1" applyFont="1" applyFill="1" applyBorder="1" applyAlignment="1">
      <alignment horizontal="center"/>
    </xf>
    <xf numFmtId="2" fontId="5" fillId="0" borderId="14" xfId="2" applyNumberFormat="1" applyFont="1" applyFill="1" applyBorder="1" applyAlignment="1">
      <alignment horizontal="center"/>
    </xf>
    <xf numFmtId="165" fontId="5" fillId="0" borderId="13" xfId="2" applyNumberFormat="1" applyFont="1" applyFill="1" applyBorder="1" applyAlignment="1">
      <alignment horizontal="center"/>
    </xf>
    <xf numFmtId="2" fontId="5" fillId="0" borderId="13" xfId="2" applyNumberFormat="1" applyFont="1" applyFill="1" applyBorder="1" applyAlignment="1">
      <alignment horizontal="center"/>
    </xf>
    <xf numFmtId="0" fontId="5" fillId="0" borderId="21" xfId="2" applyNumberFormat="1" applyFont="1" applyBorder="1" applyAlignment="1">
      <alignment horizontal="left"/>
    </xf>
    <xf numFmtId="164" fontId="5" fillId="2" borderId="21" xfId="2" applyNumberFormat="1" applyFont="1" applyFill="1" applyBorder="1" applyAlignment="1">
      <alignment horizontal="center"/>
    </xf>
    <xf numFmtId="2" fontId="5" fillId="2" borderId="13" xfId="2" applyNumberFormat="1" applyFont="1" applyFill="1" applyBorder="1" applyAlignment="1">
      <alignment horizontal="center"/>
    </xf>
    <xf numFmtId="0" fontId="5" fillId="2" borderId="13" xfId="2" applyNumberFormat="1" applyFont="1" applyFill="1" applyBorder="1" applyAlignment="1">
      <alignment horizontal="center"/>
    </xf>
    <xf numFmtId="2" fontId="5" fillId="2" borderId="14" xfId="2" applyNumberFormat="1" applyFont="1" applyFill="1" applyBorder="1" applyAlignment="1">
      <alignment horizontal="center"/>
    </xf>
    <xf numFmtId="2" fontId="5" fillId="2" borderId="15" xfId="2" applyNumberFormat="1" applyFont="1" applyFill="1" applyBorder="1" applyAlignment="1">
      <alignment horizontal="center"/>
    </xf>
    <xf numFmtId="0" fontId="5" fillId="0" borderId="15" xfId="2" applyNumberFormat="1" applyFont="1" applyBorder="1" applyAlignment="1">
      <alignment horizontal="center"/>
    </xf>
    <xf numFmtId="0" fontId="5" fillId="2" borderId="22" xfId="2" applyNumberFormat="1" applyFont="1" applyFill="1" applyBorder="1" applyAlignment="1">
      <alignment horizontal="center"/>
    </xf>
    <xf numFmtId="0" fontId="5" fillId="2" borderId="21" xfId="2" applyNumberFormat="1" applyFont="1" applyFill="1" applyBorder="1" applyAlignment="1">
      <alignment horizontal="center"/>
    </xf>
    <xf numFmtId="0" fontId="5" fillId="0" borderId="21" xfId="2" applyNumberFormat="1" applyFont="1" applyFill="1" applyBorder="1" applyAlignment="1">
      <alignment horizontal="center"/>
    </xf>
    <xf numFmtId="164" fontId="5" fillId="2" borderId="13" xfId="2" applyNumberFormat="1" applyFont="1" applyFill="1" applyBorder="1" applyAlignment="1">
      <alignment horizontal="center"/>
    </xf>
    <xf numFmtId="0" fontId="5" fillId="0" borderId="23" xfId="2" applyNumberFormat="1" applyFont="1" applyFill="1" applyBorder="1" applyAlignment="1">
      <alignment horizontal="left"/>
    </xf>
    <xf numFmtId="0" fontId="5" fillId="0" borderId="24" xfId="2" applyNumberFormat="1" applyFont="1" applyFill="1" applyBorder="1" applyAlignment="1">
      <alignment horizontal="center"/>
    </xf>
    <xf numFmtId="0" fontId="5" fillId="0" borderId="25" xfId="2" applyNumberFormat="1" applyFont="1" applyFill="1" applyBorder="1" applyAlignment="1">
      <alignment horizontal="center"/>
    </xf>
    <xf numFmtId="0" fontId="5" fillId="0" borderId="23" xfId="2" applyNumberFormat="1" applyFont="1" applyFill="1" applyBorder="1" applyAlignment="1">
      <alignment horizontal="center"/>
    </xf>
    <xf numFmtId="164" fontId="5" fillId="0" borderId="14" xfId="2" applyNumberFormat="1" applyFont="1" applyFill="1" applyBorder="1" applyAlignment="1">
      <alignment horizontal="center"/>
    </xf>
    <xf numFmtId="0" fontId="5" fillId="2" borderId="15" xfId="2" applyNumberFormat="1" applyFont="1" applyFill="1" applyBorder="1" applyAlignment="1">
      <alignment horizontal="center"/>
    </xf>
    <xf numFmtId="164" fontId="5" fillId="2" borderId="15" xfId="2" applyNumberFormat="1" applyFont="1" applyFill="1" applyBorder="1" applyAlignment="1">
      <alignment horizontal="center"/>
    </xf>
    <xf numFmtId="0" fontId="5" fillId="0" borderId="15" xfId="2" applyNumberFormat="1" applyFont="1" applyFill="1" applyBorder="1" applyAlignment="1">
      <alignment horizontal="center"/>
    </xf>
    <xf numFmtId="1" fontId="5" fillId="0" borderId="14" xfId="2" applyNumberFormat="1" applyFont="1" applyFill="1" applyBorder="1" applyAlignment="1">
      <alignment horizontal="center"/>
    </xf>
    <xf numFmtId="0" fontId="5" fillId="2" borderId="14" xfId="2" applyNumberFormat="1" applyFont="1" applyFill="1" applyBorder="1" applyAlignment="1">
      <alignment horizontal="center"/>
    </xf>
    <xf numFmtId="0" fontId="2" fillId="0" borderId="0" xfId="2" applyNumberFormat="1" applyFont="1" applyAlignment="1">
      <alignment horizontal="left"/>
    </xf>
    <xf numFmtId="0" fontId="1" fillId="0" borderId="0" xfId="2" applyNumberFormat="1" applyFont="1" applyAlignment="1">
      <alignment horizontal="center"/>
    </xf>
    <xf numFmtId="0" fontId="1" fillId="0" borderId="0" xfId="2" applyNumberFormat="1" applyFont="1" applyBorder="1" applyAlignment="1">
      <alignment horizontal="center"/>
    </xf>
    <xf numFmtId="0" fontId="3" fillId="0" borderId="0" xfId="2" applyNumberFormat="1" applyFont="1" applyFill="1" applyAlignment="1">
      <alignment horizontal="center"/>
    </xf>
    <xf numFmtId="0" fontId="1" fillId="0" borderId="0" xfId="2" applyNumberFormat="1" applyFont="1" applyBorder="1"/>
    <xf numFmtId="165" fontId="15" fillId="0" borderId="0" xfId="2" applyNumberFormat="1" applyFont="1" applyFill="1" applyAlignment="1">
      <alignment horizontal="center"/>
    </xf>
    <xf numFmtId="0" fontId="7" fillId="0" borderId="0" xfId="2" applyNumberFormat="1" applyFont="1" applyBorder="1" applyAlignment="1">
      <alignment horizontal="center"/>
    </xf>
    <xf numFmtId="0" fontId="4" fillId="0" borderId="0" xfId="2" applyNumberFormat="1" applyFont="1" applyFill="1"/>
    <xf numFmtId="0" fontId="4" fillId="0" borderId="0" xfId="2" applyNumberFormat="1" applyFont="1"/>
    <xf numFmtId="0" fontId="7" fillId="0" borderId="13" xfId="2" applyNumberFormat="1" applyFont="1" applyFill="1" applyBorder="1" applyAlignment="1">
      <alignment horizontal="left"/>
    </xf>
    <xf numFmtId="0" fontId="7" fillId="0" borderId="21" xfId="2" applyNumberFormat="1" applyFont="1" applyFill="1" applyBorder="1" applyAlignment="1">
      <alignment horizontal="center"/>
    </xf>
    <xf numFmtId="0" fontId="7" fillId="0" borderId="13" xfId="2" applyNumberFormat="1" applyFont="1" applyFill="1" applyBorder="1" applyAlignment="1">
      <alignment horizontal="center"/>
    </xf>
    <xf numFmtId="0" fontId="7" fillId="0" borderId="14" xfId="2" applyNumberFormat="1" applyFont="1" applyFill="1" applyBorder="1" applyAlignment="1">
      <alignment horizontal="center"/>
    </xf>
    <xf numFmtId="164" fontId="7" fillId="0" borderId="14" xfId="2" applyNumberFormat="1" applyFont="1" applyFill="1" applyBorder="1" applyAlignment="1">
      <alignment horizontal="center"/>
    </xf>
    <xf numFmtId="165" fontId="7" fillId="0" borderId="13" xfId="2" applyNumberFormat="1" applyFont="1" applyFill="1" applyBorder="1" applyAlignment="1">
      <alignment horizontal="center"/>
    </xf>
    <xf numFmtId="0" fontId="7" fillId="0" borderId="21" xfId="2" applyNumberFormat="1" applyFont="1" applyFill="1" applyBorder="1" applyAlignment="1">
      <alignment horizontal="left"/>
    </xf>
    <xf numFmtId="2" fontId="7" fillId="0" borderId="13" xfId="2" applyNumberFormat="1" applyFont="1" applyFill="1" applyBorder="1" applyAlignment="1">
      <alignment horizontal="center"/>
    </xf>
    <xf numFmtId="2" fontId="7" fillId="0" borderId="14" xfId="2" applyNumberFormat="1" applyFont="1" applyFill="1" applyBorder="1" applyAlignment="1">
      <alignment horizontal="center"/>
    </xf>
    <xf numFmtId="0" fontId="7" fillId="0" borderId="15" xfId="2" applyNumberFormat="1" applyFont="1" applyFill="1" applyBorder="1" applyAlignment="1">
      <alignment horizontal="center"/>
    </xf>
    <xf numFmtId="0" fontId="5" fillId="0" borderId="22" xfId="2" applyNumberFormat="1" applyFont="1" applyFill="1" applyBorder="1" applyAlignment="1">
      <alignment horizontal="center"/>
    </xf>
    <xf numFmtId="2" fontId="2" fillId="0" borderId="0" xfId="2" applyNumberFormat="1" applyFont="1" applyBorder="1" applyAlignment="1">
      <alignment horizontal="center"/>
    </xf>
    <xf numFmtId="0" fontId="2" fillId="0" borderId="0" xfId="2" applyNumberFormat="1" applyFont="1" applyBorder="1" applyAlignment="1">
      <alignment horizontal="center"/>
    </xf>
    <xf numFmtId="0" fontId="5" fillId="0" borderId="26" xfId="2" applyNumberFormat="1" applyFont="1" applyFill="1" applyBorder="1" applyAlignment="1">
      <alignment horizontal="center"/>
    </xf>
    <xf numFmtId="0" fontId="5" fillId="0" borderId="27" xfId="2" applyNumberFormat="1" applyFont="1" applyFill="1" applyBorder="1" applyAlignment="1">
      <alignment horizontal="center"/>
    </xf>
    <xf numFmtId="164" fontId="7" fillId="0" borderId="13" xfId="2" applyNumberFormat="1" applyFont="1" applyFill="1" applyBorder="1" applyAlignment="1">
      <alignment horizontal="center"/>
    </xf>
    <xf numFmtId="164" fontId="7" fillId="0" borderId="15" xfId="2" applyNumberFormat="1" applyFont="1" applyFill="1" applyBorder="1" applyAlignment="1">
      <alignment horizontal="center"/>
    </xf>
    <xf numFmtId="0" fontId="5" fillId="0" borderId="21" xfId="2" applyNumberFormat="1" applyFont="1" applyFill="1" applyBorder="1" applyAlignment="1">
      <alignment horizontal="left"/>
    </xf>
    <xf numFmtId="164" fontId="5" fillId="0" borderId="13" xfId="2" applyNumberFormat="1" applyFont="1" applyFill="1" applyBorder="1" applyAlignment="1">
      <alignment horizontal="center"/>
    </xf>
    <xf numFmtId="0" fontId="1" fillId="0" borderId="0" xfId="2" applyNumberFormat="1" applyFont="1" applyAlignment="1">
      <alignment horizontal="left"/>
    </xf>
    <xf numFmtId="0" fontId="1" fillId="0" borderId="0" xfId="2" applyNumberFormat="1" applyFont="1" applyFill="1" applyAlignment="1">
      <alignment horizontal="center"/>
    </xf>
    <xf numFmtId="0" fontId="16" fillId="0" borderId="0" xfId="0" applyFont="1"/>
    <xf numFmtId="0" fontId="0" fillId="0" borderId="0" xfId="0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Protection="1">
      <protection locked="0"/>
    </xf>
    <xf numFmtId="0" fontId="4" fillId="0" borderId="0" xfId="0" applyFont="1" applyAlignment="1">
      <alignment horizontal="center"/>
    </xf>
    <xf numFmtId="0" fontId="13" fillId="0" borderId="0" xfId="0" applyFont="1" applyAlignment="1" applyProtection="1">
      <alignment horizontal="center"/>
      <protection locked="0"/>
    </xf>
    <xf numFmtId="165" fontId="0" fillId="0" borderId="0" xfId="0" applyNumberFormat="1" applyAlignment="1">
      <alignment horizontal="center"/>
    </xf>
    <xf numFmtId="2" fontId="13" fillId="0" borderId="0" xfId="0" applyNumberFormat="1" applyFont="1" applyAlignment="1" applyProtection="1">
      <alignment horizontal="center"/>
      <protection locked="0"/>
    </xf>
    <xf numFmtId="0" fontId="17" fillId="0" borderId="0" xfId="0" applyFont="1" applyAlignment="1">
      <alignment horizontal="center"/>
    </xf>
    <xf numFmtId="2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left"/>
    </xf>
    <xf numFmtId="0" fontId="18" fillId="0" borderId="0" xfId="0" applyFont="1"/>
    <xf numFmtId="0" fontId="17" fillId="0" borderId="0" xfId="0" applyFont="1" applyAlignment="1">
      <alignment horizontal="right"/>
    </xf>
    <xf numFmtId="165" fontId="17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2" fontId="13" fillId="0" borderId="0" xfId="0" applyNumberFormat="1" applyFont="1" applyAlignment="1">
      <alignment horizontal="center"/>
    </xf>
    <xf numFmtId="0" fontId="19" fillId="0" borderId="0" xfId="0" applyFont="1" applyAlignment="1" applyProtection="1">
      <alignment horizontal="center"/>
      <protection locked="0"/>
    </xf>
    <xf numFmtId="0" fontId="14" fillId="0" borderId="0" xfId="0" applyFont="1"/>
    <xf numFmtId="164" fontId="0" fillId="0" borderId="0" xfId="0" applyNumberForma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22" fillId="0" borderId="0" xfId="0" applyFont="1"/>
    <xf numFmtId="11" fontId="21" fillId="0" borderId="0" xfId="0" applyNumberFormat="1" applyFont="1" applyAlignment="1">
      <alignment horizontal="center"/>
    </xf>
    <xf numFmtId="2" fontId="21" fillId="0" borderId="0" xfId="0" applyNumberFormat="1" applyFont="1" applyAlignment="1">
      <alignment horizontal="center"/>
    </xf>
    <xf numFmtId="0" fontId="9" fillId="0" borderId="0" xfId="2" applyFont="1" applyAlignment="1" applyProtection="1">
      <alignment vertical="top" wrapText="1"/>
      <protection locked="0"/>
    </xf>
    <xf numFmtId="0" fontId="8" fillId="0" borderId="0" xfId="2" applyAlignment="1">
      <alignment vertical="top" wrapText="1"/>
    </xf>
    <xf numFmtId="0" fontId="9" fillId="0" borderId="0" xfId="2" applyFont="1" applyAlignment="1">
      <alignment vertical="top" wrapText="1"/>
    </xf>
    <xf numFmtId="0" fontId="9" fillId="0" borderId="0" xfId="2" applyFont="1" applyBorder="1" applyAlignment="1">
      <alignment vertical="top" wrapText="1"/>
    </xf>
    <xf numFmtId="0" fontId="8" fillId="0" borderId="0" xfId="2" applyBorder="1" applyAlignment="1">
      <alignment vertical="top" wrapText="1"/>
    </xf>
    <xf numFmtId="0" fontId="10" fillId="0" borderId="28" xfId="2" applyFont="1" applyBorder="1" applyAlignment="1">
      <alignment horizontal="center" vertical="center" wrapText="1" shrinkToFit="1"/>
    </xf>
    <xf numFmtId="0" fontId="10" fillId="0" borderId="4" xfId="2" applyFont="1" applyBorder="1" applyAlignment="1">
      <alignment horizontal="center" vertical="center" shrinkToFit="1"/>
    </xf>
    <xf numFmtId="0" fontId="10" fillId="0" borderId="29" xfId="2" applyFont="1" applyBorder="1" applyAlignment="1">
      <alignment horizontal="center" vertical="center" shrinkToFit="1"/>
    </xf>
    <xf numFmtId="0" fontId="10" fillId="0" borderId="19" xfId="2" applyFont="1" applyBorder="1" applyAlignment="1">
      <alignment horizontal="center" vertical="center" shrinkToFit="1"/>
    </xf>
    <xf numFmtId="0" fontId="10" fillId="0" borderId="1" xfId="2" applyFont="1" applyBorder="1" applyAlignment="1">
      <alignment horizontal="center" vertical="center" shrinkToFit="1"/>
    </xf>
    <xf numFmtId="0" fontId="10" fillId="0" borderId="16" xfId="2" applyFont="1" applyBorder="1" applyAlignment="1">
      <alignment horizontal="center" vertical="center" shrinkToFit="1"/>
    </xf>
    <xf numFmtId="0" fontId="10" fillId="0" borderId="28" xfId="2" applyFont="1" applyBorder="1" applyAlignment="1">
      <alignment horizontal="center" vertical="center" shrinkToFit="1"/>
    </xf>
    <xf numFmtId="0" fontId="10" fillId="0" borderId="30" xfId="2" applyFont="1" applyBorder="1" applyAlignment="1">
      <alignment horizontal="center" vertical="center" shrinkToFit="1"/>
    </xf>
    <xf numFmtId="0" fontId="10" fillId="0" borderId="31" xfId="2" applyFont="1" applyBorder="1" applyAlignment="1">
      <alignment horizontal="center" vertical="center" shrinkToFit="1"/>
    </xf>
    <xf numFmtId="0" fontId="10" fillId="0" borderId="32" xfId="2" applyFont="1" applyBorder="1" applyAlignment="1">
      <alignment horizontal="center" vertical="center" shrinkToFit="1"/>
    </xf>
    <xf numFmtId="0" fontId="5" fillId="0" borderId="33" xfId="2" applyNumberFormat="1" applyFont="1" applyBorder="1" applyAlignment="1">
      <alignment horizontal="center" textRotation="90"/>
    </xf>
    <xf numFmtId="0" fontId="5" fillId="0" borderId="22" xfId="2" applyNumberFormat="1" applyFont="1" applyBorder="1" applyAlignment="1">
      <alignment horizontal="center" textRotation="90"/>
    </xf>
    <xf numFmtId="0" fontId="5" fillId="0" borderId="8" xfId="2" applyNumberFormat="1" applyFont="1" applyBorder="1" applyAlignment="1">
      <alignment horizontal="center" textRotation="90"/>
    </xf>
    <xf numFmtId="0" fontId="5" fillId="0" borderId="21" xfId="2" applyNumberFormat="1" applyFont="1" applyBorder="1" applyAlignment="1">
      <alignment horizontal="center" textRotation="90"/>
    </xf>
    <xf numFmtId="0" fontId="10" fillId="0" borderId="0" xfId="2" applyFont="1" applyAlignment="1">
      <alignment horizontal="center" vertical="center" wrapText="1" shrinkToFit="1"/>
    </xf>
    <xf numFmtId="0" fontId="10" fillId="0" borderId="0" xfId="2" applyFont="1" applyAlignment="1">
      <alignment horizontal="center" vertical="center" shrinkToFit="1"/>
    </xf>
    <xf numFmtId="0" fontId="10" fillId="0" borderId="30" xfId="2" applyFont="1" applyBorder="1" applyAlignment="1">
      <alignment horizontal="center" vertical="center" wrapText="1" shrinkToFit="1"/>
    </xf>
    <xf numFmtId="0" fontId="9" fillId="0" borderId="0" xfId="2" applyNumberFormat="1" applyFont="1" applyAlignment="1">
      <alignment horizontal="left" vertical="top" wrapText="1"/>
    </xf>
    <xf numFmtId="0" fontId="8" fillId="0" borderId="0" xfId="2" applyFont="1" applyAlignment="1">
      <alignment vertical="top" wrapText="1"/>
    </xf>
    <xf numFmtId="0" fontId="9" fillId="0" borderId="16" xfId="2" applyNumberFormat="1" applyFont="1" applyBorder="1" applyAlignment="1">
      <alignment horizontal="left" vertical="top" wrapText="1"/>
    </xf>
    <xf numFmtId="0" fontId="8" fillId="0" borderId="16" xfId="2" applyFont="1" applyBorder="1" applyAlignment="1">
      <alignment vertical="top" wrapText="1"/>
    </xf>
    <xf numFmtId="0" fontId="2" fillId="0" borderId="34" xfId="2" applyNumberFormat="1" applyFont="1" applyBorder="1" applyAlignment="1">
      <alignment horizontal="center"/>
    </xf>
    <xf numFmtId="0" fontId="2" fillId="0" borderId="6" xfId="2" applyNumberFormat="1" applyFont="1" applyBorder="1" applyAlignment="1">
      <alignment horizontal="center"/>
    </xf>
    <xf numFmtId="0" fontId="2" fillId="0" borderId="7" xfId="2" applyNumberFormat="1" applyFont="1" applyBorder="1" applyAlignment="1">
      <alignment horizontal="center"/>
    </xf>
  </cellXfs>
  <cellStyles count="3">
    <cellStyle name="Migliaia 2" xfId="1"/>
    <cellStyle name="Normale" xfId="0" builtinId="0"/>
    <cellStyle name="Normale 2" xfId="2"/>
  </cellStyles>
  <dxfs count="13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1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12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3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1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5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1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17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18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19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0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1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22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3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4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5.xml><?xml version="1.0" encoding="utf-8"?>
<formControlPr xmlns="http://schemas.microsoft.com/office/spreadsheetml/2009/9/main" objectType="Drop" dropStyle="combo" dx="16" fmlaLink="B18" fmlaRange="$P$17:$P$19" noThreeD="1" sel="3" val="0"/>
</file>

<file path=xl/ctrlProps/ctrlProp2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27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28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29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3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30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1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2.xml><?xml version="1.0" encoding="utf-8"?>
<formControlPr xmlns="http://schemas.microsoft.com/office/spreadsheetml/2009/9/main" objectType="Drop" dropStyle="combo" dx="16" fmlaLink="B13" fmlaRange="$P$13:$P$14" noThreeD="1" sel="1" val="0"/>
</file>

<file path=xl/ctrlProps/ctrlProp33.xml><?xml version="1.0" encoding="utf-8"?>
<formControlPr xmlns="http://schemas.microsoft.com/office/spreadsheetml/2009/9/main" objectType="Drop" dropStyle="combo" dx="16" fmlaLink="B18" fmlaRange="$P$17:$P$19" noThreeD="1" sel="2" val="0"/>
</file>

<file path=xl/ctrlProps/ctrlProp34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35.xml><?xml version="1.0" encoding="utf-8"?>
<formControlPr xmlns="http://schemas.microsoft.com/office/spreadsheetml/2009/9/main" objectType="Drop" dropStyle="combo" dx="16" fmlaLink="B8" fmlaRange="$P$7:$P$10" noThreeD="1" sel="2" val="0"/>
</file>

<file path=xl/ctrlProps/ctrlProp36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4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5.xml><?xml version="1.0" encoding="utf-8"?>
<formControlPr xmlns="http://schemas.microsoft.com/office/spreadsheetml/2009/9/main" objectType="Drop" dropStyle="combo" dx="16" fmlaLink="B18" fmlaRange="$P$17:$P$19" noThreeD="1" sel="1" val="0"/>
</file>

<file path=xl/ctrlProps/ctrlProp6.xml><?xml version="1.0" encoding="utf-8"?>
<formControlPr xmlns="http://schemas.microsoft.com/office/spreadsheetml/2009/9/main" objectType="Drop" dropStyle="combo" dx="16" fmlaLink="B3" fmlaRange="$P$2:$P$4" noThreeD="1" sel="2" val="0"/>
</file>

<file path=xl/ctrlProps/ctrlProp7.xml><?xml version="1.0" encoding="utf-8"?>
<formControlPr xmlns="http://schemas.microsoft.com/office/spreadsheetml/2009/9/main" objectType="Drop" dropStyle="combo" dx="16" fmlaLink="B8" fmlaRange="$P$7:$P$10" noThreeD="1" sel="4" val="0"/>
</file>

<file path=xl/ctrlProps/ctrlProp8.xml><?xml version="1.0" encoding="utf-8"?>
<formControlPr xmlns="http://schemas.microsoft.com/office/spreadsheetml/2009/9/main" objectType="Drop" dropStyle="combo" dx="16" fmlaLink="B13" fmlaRange="$P$13:$P$14" noThreeD="1" sel="2" val="0"/>
</file>

<file path=xl/ctrlProps/ctrlProp9.xml><?xml version="1.0" encoding="utf-8"?>
<formControlPr xmlns="http://schemas.microsoft.com/office/spreadsheetml/2009/9/main" objectType="Drop" dropStyle="combo" dx="16" fmlaLink="B18" fmlaRange="$P$17:$P$19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9525</xdr:rowOff>
        </xdr:to>
        <xdr:sp macro="" textlink="">
          <xdr:nvSpPr>
            <xdr:cNvPr id="12289" name="Drop Dow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4763</xdr:rowOff>
        </xdr:to>
        <xdr:sp macro="" textlink="">
          <xdr:nvSpPr>
            <xdr:cNvPr id="12290" name="Drop Dow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4763</xdr:rowOff>
        </xdr:to>
        <xdr:sp macro="" textlink="">
          <xdr:nvSpPr>
            <xdr:cNvPr id="12291" name="Drop Dow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4763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9525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4763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4763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4763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9525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4763</xdr:rowOff>
        </xdr:to>
        <xdr:sp macro="" textlink="">
          <xdr:nvSpPr>
            <xdr:cNvPr id="14338" name="Drop Down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4763</xdr:rowOff>
        </xdr:to>
        <xdr:sp macro="" textlink="">
          <xdr:nvSpPr>
            <xdr:cNvPr id="14339" name="Drop Down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4763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9525</xdr:rowOff>
        </xdr:to>
        <xdr:sp macro="" textlink="">
          <xdr:nvSpPr>
            <xdr:cNvPr id="15361" name="Drop Down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4763</xdr:rowOff>
        </xdr:to>
        <xdr:sp macro="" textlink="">
          <xdr:nvSpPr>
            <xdr:cNvPr id="15362" name="Drop Down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4763</xdr:rowOff>
        </xdr:to>
        <xdr:sp macro="" textlink="">
          <xdr:nvSpPr>
            <xdr:cNvPr id="15363" name="Drop Down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4763</xdr:rowOff>
        </xdr:to>
        <xdr:sp macro="" textlink="">
          <xdr:nvSpPr>
            <xdr:cNvPr id="15364" name="Drop Down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9525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4763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4763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4763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9525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4763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4763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4763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9525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4763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4763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4763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9525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4763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4763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4763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4763</xdr:rowOff>
        </xdr:from>
        <xdr:to>
          <xdr:col>5</xdr:col>
          <xdr:colOff>0</xdr:colOff>
          <xdr:row>18</xdr:row>
          <xdr:rowOff>9525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5</xdr:col>
          <xdr:colOff>0</xdr:colOff>
          <xdr:row>3</xdr:row>
          <xdr:rowOff>4763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5</xdr:col>
          <xdr:colOff>0</xdr:colOff>
          <xdr:row>8</xdr:row>
          <xdr:rowOff>4763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12</xdr:row>
          <xdr:rowOff>0</xdr:rowOff>
        </xdr:from>
        <xdr:to>
          <xdr:col>5</xdr:col>
          <xdr:colOff>0</xdr:colOff>
          <xdr:row>13</xdr:row>
          <xdr:rowOff>4763</xdr:rowOff>
        </xdr:to>
        <xdr:sp macro="" textlink="">
          <xdr:nvSpPr>
            <xdr:cNvPr id="2052" name="Drop Dow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9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B17" sqref="B17"/>
    </sheetView>
  </sheetViews>
  <sheetFormatPr defaultRowHeight="14.25"/>
  <sheetData>
    <row r="1" spans="1:11">
      <c r="A1" s="126" t="s">
        <v>297</v>
      </c>
    </row>
    <row r="2" spans="1:11">
      <c r="G2" t="s">
        <v>299</v>
      </c>
      <c r="J2" t="s">
        <v>302</v>
      </c>
    </row>
    <row r="3" spans="1:11">
      <c r="A3" s="106" t="s">
        <v>292</v>
      </c>
      <c r="B3" s="106" t="s">
        <v>294</v>
      </c>
      <c r="C3" s="106" t="s">
        <v>295</v>
      </c>
      <c r="D3" s="106" t="s">
        <v>281</v>
      </c>
      <c r="E3" s="106" t="s">
        <v>303</v>
      </c>
      <c r="G3" s="106" t="s">
        <v>300</v>
      </c>
      <c r="H3" s="106" t="s">
        <v>301</v>
      </c>
      <c r="J3" s="106" t="s">
        <v>300</v>
      </c>
      <c r="K3" s="106" t="s">
        <v>301</v>
      </c>
    </row>
    <row r="4" spans="1:11">
      <c r="A4" s="106" t="s">
        <v>298</v>
      </c>
      <c r="B4" s="106" t="s">
        <v>293</v>
      </c>
      <c r="C4" s="106">
        <v>2</v>
      </c>
      <c r="D4" s="109">
        <f>'2-Rig-2tra'!L5</f>
        <v>7.3052813573281723</v>
      </c>
      <c r="E4" s="109">
        <f>D4/$D$4</f>
        <v>1</v>
      </c>
      <c r="G4" s="106">
        <v>9</v>
      </c>
      <c r="H4" s="106">
        <v>9</v>
      </c>
      <c r="J4" s="109">
        <f>$D4*G4+$D5*G5+$D6*G6+$D7*G7</f>
        <v>114.60941420705659</v>
      </c>
      <c r="K4" s="109">
        <f>$D4*H4+$D5*H5+$D6*H6+$D7*H7</f>
        <v>112.25372454199119</v>
      </c>
    </row>
    <row r="5" spans="1:11">
      <c r="A5" s="106"/>
      <c r="B5" s="106" t="s">
        <v>293</v>
      </c>
      <c r="C5" s="106">
        <v>1</v>
      </c>
      <c r="D5" s="109">
        <f>'2-Rig-1tra'!L5</f>
        <v>3.6958415955543171</v>
      </c>
      <c r="E5" s="109">
        <f>D5/$D$4</f>
        <v>0.50591365544694522</v>
      </c>
      <c r="G5" s="106">
        <v>3</v>
      </c>
      <c r="H5" s="106">
        <v>3</v>
      </c>
      <c r="J5" s="127">
        <f>J4/$D4</f>
        <v>15.688569488441132</v>
      </c>
      <c r="K5" s="127">
        <f>K4/$D4</f>
        <v>15.366105568183999</v>
      </c>
    </row>
    <row r="6" spans="1:11">
      <c r="A6" s="106"/>
      <c r="B6" s="106" t="s">
        <v>296</v>
      </c>
      <c r="C6" s="106">
        <v>2</v>
      </c>
      <c r="D6" s="109">
        <f>'2-Def-2tra'!L5</f>
        <v>3.8349392526807509</v>
      </c>
      <c r="E6" s="109">
        <f>D6/$D$4</f>
        <v>0.52495435358335585</v>
      </c>
      <c r="G6" s="106">
        <v>5</v>
      </c>
      <c r="H6" s="106">
        <v>3</v>
      </c>
    </row>
    <row r="7" spans="1:11">
      <c r="A7" s="106"/>
      <c r="B7" s="106" t="s">
        <v>296</v>
      </c>
      <c r="C7" s="106">
        <v>1</v>
      </c>
      <c r="D7" s="109">
        <f>'2-Def-1tra'!L5</f>
        <v>2.6570944201480478</v>
      </c>
      <c r="E7" s="109">
        <f>D7/$D$4</f>
        <v>0.36372239345478835</v>
      </c>
      <c r="G7" s="106">
        <v>7</v>
      </c>
      <c r="H7" s="106">
        <v>9</v>
      </c>
    </row>
    <row r="8" spans="1:11">
      <c r="A8" s="106">
        <v>1</v>
      </c>
      <c r="B8" s="106" t="s">
        <v>293</v>
      </c>
      <c r="C8" s="106">
        <v>2</v>
      </c>
      <c r="D8" s="109">
        <f>'1-Rig-2tra'!L5</f>
        <v>19.364217579726169</v>
      </c>
      <c r="E8" s="109">
        <f>D8/$D$8</f>
        <v>1</v>
      </c>
      <c r="G8" s="106">
        <f>G4</f>
        <v>9</v>
      </c>
      <c r="H8" s="106">
        <f>H4</f>
        <v>9</v>
      </c>
      <c r="J8" s="109">
        <f>$D8*G8+$D9*G9+$D10*G10+$D11*G11</f>
        <v>277.40267256333709</v>
      </c>
      <c r="K8" s="109">
        <f>$D8*H8+$D9*H9+$D10*H10+$D11*H11</f>
        <v>275.66476483253967</v>
      </c>
    </row>
    <row r="9" spans="1:11">
      <c r="A9" s="106"/>
      <c r="B9" s="106" t="s">
        <v>293</v>
      </c>
      <c r="C9" s="106">
        <v>1</v>
      </c>
      <c r="D9" s="109">
        <f>'1-Rig-1tra'!L5</f>
        <v>16.014453522050527</v>
      </c>
      <c r="E9" s="109">
        <f>D9/$D$8</f>
        <v>0.82701268234133263</v>
      </c>
      <c r="G9" s="106">
        <f t="shared" ref="G9:H11" si="0">G5</f>
        <v>3</v>
      </c>
      <c r="H9" s="106">
        <f t="shared" si="0"/>
        <v>3</v>
      </c>
      <c r="J9" s="127">
        <f>J8/$D8</f>
        <v>14.325529622935576</v>
      </c>
      <c r="K9" s="127">
        <f>K8/$D8</f>
        <v>14.23578121334236</v>
      </c>
    </row>
    <row r="10" spans="1:11">
      <c r="A10" s="106"/>
      <c r="B10" s="106" t="s">
        <v>296</v>
      </c>
      <c r="C10" s="106">
        <v>2</v>
      </c>
      <c r="D10" s="109">
        <f>'1-Def-2tra'!L5</f>
        <v>5.0970025697867403</v>
      </c>
      <c r="E10" s="109">
        <f>D10/$D$8</f>
        <v>0.26321758412398594</v>
      </c>
      <c r="G10" s="106">
        <f t="shared" si="0"/>
        <v>5</v>
      </c>
      <c r="H10" s="106">
        <f t="shared" si="0"/>
        <v>3</v>
      </c>
    </row>
    <row r="11" spans="1:11">
      <c r="A11" s="106"/>
      <c r="B11" s="106" t="s">
        <v>296</v>
      </c>
      <c r="C11" s="106">
        <v>1</v>
      </c>
      <c r="D11" s="109">
        <f>'1-Def-1tra'!L5</f>
        <v>4.228048704388037</v>
      </c>
      <c r="E11" s="109">
        <f>D11/$D$8</f>
        <v>0.21834337932737824</v>
      </c>
      <c r="G11" s="106">
        <f t="shared" si="0"/>
        <v>7</v>
      </c>
      <c r="H11" s="106">
        <f t="shared" si="0"/>
        <v>9</v>
      </c>
    </row>
    <row r="17" spans="2:2">
      <c r="B17" t="s">
        <v>197</v>
      </c>
    </row>
    <row r="19" spans="2:2">
      <c r="B19" t="s">
        <v>102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33"/>
  <sheetViews>
    <sheetView workbookViewId="0">
      <selection activeCell="H3" sqref="H3"/>
    </sheetView>
  </sheetViews>
  <sheetFormatPr defaultRowHeight="14.2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25.38514285714286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">
        <v>189</v>
      </c>
      <c r="K3" s="112" t="s">
        <v>276</v>
      </c>
      <c r="L3" s="114">
        <f>1/(1+0.5*(I28+Q28+2/3*I28*Q28)/(1+(I28+Q28)/6))</f>
        <v>0.19336819586403609</v>
      </c>
      <c r="P3" s="105" t="s">
        <v>260</v>
      </c>
    </row>
    <row r="4" spans="2:16">
      <c r="G4" s="106" t="s">
        <v>277</v>
      </c>
      <c r="H4" s="113" t="s">
        <v>278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4.908679276036537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0.5</v>
      </c>
      <c r="M7" s="116" t="s">
        <v>284</v>
      </c>
      <c r="P7" s="105" t="s">
        <v>262</v>
      </c>
    </row>
    <row r="8" spans="2:16">
      <c r="B8" s="111">
        <v>2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superiori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 sx</v>
      </c>
      <c r="H12" s="106"/>
      <c r="I12" s="106"/>
      <c r="J12" s="108" t="str">
        <f>IF(B18=2,"trave dx","")</f>
        <v>trave dx</v>
      </c>
      <c r="K12" s="123"/>
      <c r="L12" s="106"/>
      <c r="P12" s="105"/>
    </row>
    <row r="13" spans="2:16">
      <c r="B13" s="111">
        <v>2</v>
      </c>
      <c r="G13" s="112" t="s">
        <v>275</v>
      </c>
      <c r="H13" s="113" t="s">
        <v>99</v>
      </c>
      <c r="I13" s="106" t="s">
        <v>286</v>
      </c>
      <c r="J13" s="106" t="str">
        <f>IF($B$18=2,G13,"")</f>
        <v>profilato</v>
      </c>
      <c r="K13" s="113" t="s">
        <v>99</v>
      </c>
      <c r="L13" s="106" t="str">
        <f>IF($B$18=2,I13,"")</f>
        <v>cm</v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>Lt</v>
      </c>
      <c r="K14" s="115">
        <v>5.5</v>
      </c>
      <c r="L14" s="106" t="str">
        <f>IF(B18=2,I14,"")</f>
        <v>m</v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>travi inferiori</v>
      </c>
      <c r="I17" t="str">
        <f>IF(B8&gt;2,"infinitamente rigide (incastro)","")</f>
        <v/>
      </c>
      <c r="P17" s="105" t="s">
        <v>268</v>
      </c>
    </row>
    <row r="18" spans="1:19">
      <c r="B18" s="111">
        <v>2</v>
      </c>
      <c r="G18" s="108" t="str">
        <f>IF(B13=2,IF(B18=1,"trave",IF(B18=2,"trave sx","trave sx=dx")),"")</f>
        <v>trave sx</v>
      </c>
      <c r="H18" s="123"/>
      <c r="I18" s="106"/>
      <c r="J18" s="108" t="str">
        <f>IF(B18=2,"trave dx","")</f>
        <v>trave dx</v>
      </c>
      <c r="K18" s="123"/>
      <c r="L18" s="106"/>
      <c r="P18" s="105" t="s">
        <v>269</v>
      </c>
    </row>
    <row r="19" spans="1:19">
      <c r="G19" s="112" t="str">
        <f>IF($B$13=2,"profilato","")</f>
        <v>profilato</v>
      </c>
      <c r="H19" s="113" t="s">
        <v>99</v>
      </c>
      <c r="I19" s="112" t="str">
        <f>IF($B$13=2,"cm","")</f>
        <v>cm</v>
      </c>
      <c r="J19" s="112" t="str">
        <f>IF($B$18=2,G19,"")</f>
        <v>profilato</v>
      </c>
      <c r="K19" s="113" t="s">
        <v>99</v>
      </c>
      <c r="L19" s="112" t="str">
        <f>IF($B$18=2,I19,"")</f>
        <v>cm</v>
      </c>
      <c r="P19" s="105" t="s">
        <v>270</v>
      </c>
    </row>
    <row r="20" spans="1:19">
      <c r="G20" s="112" t="str">
        <f>IF($B$13=2,"Lt","")</f>
        <v>Lt</v>
      </c>
      <c r="H20" s="112" t="str">
        <f>IF($B$13=2,"come sup","")</f>
        <v>come sup</v>
      </c>
      <c r="I20" s="110"/>
      <c r="J20" s="112" t="str">
        <f>IF($B$18=2,G20,"")</f>
        <v>Lt</v>
      </c>
      <c r="K20" s="112" t="str">
        <f>IF($B$18=2,H20,"")</f>
        <v>come sup</v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43190</v>
      </c>
      <c r="D26" s="130" t="s">
        <v>248</v>
      </c>
      <c r="E26" s="129"/>
      <c r="F26" s="129" t="s">
        <v>249</v>
      </c>
      <c r="G26" s="129">
        <f>VLOOKUP(H13,IPE!$A$12:$AC$123,18,FALSE)</f>
        <v>16270</v>
      </c>
      <c r="H26" s="129" t="s">
        <v>250</v>
      </c>
      <c r="I26" s="129">
        <f>G26</f>
        <v>16270</v>
      </c>
      <c r="J26" s="130" t="s">
        <v>248</v>
      </c>
      <c r="K26" s="129"/>
      <c r="L26" s="129" t="str">
        <f>IF($B$13=1,H13,H19)</f>
        <v>IPE 360</v>
      </c>
      <c r="M26" s="129"/>
      <c r="N26" s="129" t="s">
        <v>249</v>
      </c>
      <c r="O26" s="129">
        <f>VLOOKUP(L26,IPE!$A$12:$AC$123,18,FALSE)</f>
        <v>16270</v>
      </c>
      <c r="P26" s="129" t="s">
        <v>251</v>
      </c>
      <c r="Q26" s="129">
        <f>O26</f>
        <v>16270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25914000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6212181.8181818184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6212181.8181818184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4.1714812538414261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4.1714812538414261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 t="str">
        <f>IF($B$18=1,0,IF($B$18=2,K13,H13))</f>
        <v>IPE 360</v>
      </c>
      <c r="F30" s="129" t="s">
        <v>258</v>
      </c>
      <c r="G30" s="129">
        <f>IF(E30=0,0,VLOOKUP(E30,IPE!$A$12:$AC$123,18,FALSE))</f>
        <v>16270</v>
      </c>
      <c r="H30" s="129" t="s">
        <v>250</v>
      </c>
      <c r="I30" s="129">
        <f>G30</f>
        <v>16270</v>
      </c>
      <c r="J30" s="130" t="s">
        <v>248</v>
      </c>
      <c r="K30" s="129"/>
      <c r="L30" s="129" t="str">
        <f>IF($B$13=1,K13,K19)</f>
        <v>IPE 360</v>
      </c>
      <c r="M30" s="129" t="str">
        <f>IF($B$18=1,0,IF($B$18=2,L30,L26))</f>
        <v>IPE 360</v>
      </c>
      <c r="N30" s="129" t="s">
        <v>258</v>
      </c>
      <c r="O30" s="129">
        <f>IF(M30=0,0,VLOOKUP(M30,IPE!$A$12:$AC$123,18,FALSE))</f>
        <v>16270</v>
      </c>
      <c r="P30" s="129" t="s">
        <v>251</v>
      </c>
      <c r="Q30" s="129">
        <f>O30</f>
        <v>16270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6212181.8181818184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6212181.8181818184</v>
      </c>
      <c r="R31" s="130" t="s">
        <v>253</v>
      </c>
    </row>
    <row r="32" spans="1:19" s="128" customFormat="1"/>
    <row r="33" s="128" customFormat="1"/>
  </sheetData>
  <sheetProtection sheet="1" objects="1" scenarios="1" selectLockedCells="1"/>
  <conditionalFormatting sqref="F14">
    <cfRule type="expression" dxfId="14" priority="15" stopIfTrue="1">
      <formula>"$F$12=2"</formula>
    </cfRule>
  </conditionalFormatting>
  <conditionalFormatting sqref="K13">
    <cfRule type="expression" dxfId="13" priority="14" stopIfTrue="1">
      <formula>B18&lt;&gt;2</formula>
    </cfRule>
  </conditionalFormatting>
  <conditionalFormatting sqref="K14">
    <cfRule type="expression" dxfId="12" priority="13" stopIfTrue="1">
      <formula>$B$18&lt;&gt;2</formula>
    </cfRule>
  </conditionalFormatting>
  <conditionalFormatting sqref="K19">
    <cfRule type="expression" dxfId="11" priority="10" stopIfTrue="1">
      <formula>$B$13=1</formula>
    </cfRule>
    <cfRule type="expression" dxfId="10" priority="11" stopIfTrue="1">
      <formula>$B$12=1</formula>
    </cfRule>
    <cfRule type="expression" dxfId="9" priority="12" stopIfTrue="1">
      <formula>$B$18&lt;&gt;2</formula>
    </cfRule>
  </conditionalFormatting>
  <conditionalFormatting sqref="J18 K19 H19">
    <cfRule type="expression" dxfId="8" priority="9" stopIfTrue="1">
      <formula>$B$13=1</formula>
    </cfRule>
  </conditionalFormatting>
  <conditionalFormatting sqref="J20:K20 G20:H20 G18 J18 G19:L19">
    <cfRule type="expression" dxfId="7" priority="8">
      <formula>$B$8&gt;2</formula>
    </cfRule>
  </conditionalFormatting>
  <conditionalFormatting sqref="G12 J12 H19 G3:H3 G13:L14 K19">
    <cfRule type="expression" dxfId="6" priority="7">
      <formula>$B$3&gt;2</formula>
    </cfRule>
  </conditionalFormatting>
  <conditionalFormatting sqref="H4">
    <cfRule type="expression" dxfId="5" priority="6">
      <formula>$B$3&gt;2</formula>
    </cfRule>
  </conditionalFormatting>
  <conditionalFormatting sqref="H13">
    <cfRule type="expression" dxfId="4" priority="5">
      <formula>$B$3&gt;2</formula>
    </cfRule>
  </conditionalFormatting>
  <conditionalFormatting sqref="H19">
    <cfRule type="expression" dxfId="3" priority="4">
      <formula>$B$3&gt;2</formula>
    </cfRule>
  </conditionalFormatting>
  <conditionalFormatting sqref="K13">
    <cfRule type="expression" dxfId="2" priority="3">
      <formula>$B$3&gt;2</formula>
    </cfRule>
  </conditionalFormatting>
  <conditionalFormatting sqref="K19">
    <cfRule type="expression" dxfId="1" priority="2">
      <formula>$B$3&gt;2</formula>
    </cfRule>
  </conditionalFormatting>
  <conditionalFormatting sqref="H3">
    <cfRule type="expression" dxfId="0" priority="1">
      <formula>$B$3&gt;2</formula>
    </cfRule>
  </conditionalFormatting>
  <dataValidations count="1">
    <dataValidation type="list" allowBlank="1" showInputMessage="1" showErrorMessage="1" sqref="H4">
      <formula1>"max, min"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4763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IPE!$A$12:$A$64</xm:f>
          </x14:formula1>
          <xm:sqref>H13 H19 K13 K19</xm:sqref>
        </x14:dataValidation>
        <x14:dataValidation type="list" allowBlank="1" showInputMessage="1" showErrorMessage="1">
          <x14:formula1>
            <xm:f>HE!$A$12:$A$123</xm:f>
          </x14:formula1>
          <xm:sqref>H3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24"/>
  <sheetViews>
    <sheetView workbookViewId="0">
      <selection activeCell="A3" sqref="A3:AC3"/>
    </sheetView>
  </sheetViews>
  <sheetFormatPr defaultColWidth="9.1328125" defaultRowHeight="14.1" customHeight="1"/>
  <cols>
    <col min="1" max="1" width="12.59765625" style="75" customWidth="1"/>
    <col min="2" max="2" width="4.86328125" style="5" customWidth="1"/>
    <col min="3" max="3" width="5.265625" style="5" customWidth="1"/>
    <col min="4" max="4" width="3.59765625" style="5" customWidth="1"/>
    <col min="5" max="6" width="4.3984375" style="5" customWidth="1"/>
    <col min="7" max="7" width="3.265625" style="5" customWidth="1"/>
    <col min="8" max="10" width="5.265625" style="5" customWidth="1"/>
    <col min="11" max="11" width="4" style="5" customWidth="1"/>
    <col min="12" max="12" width="4.1328125" style="5" customWidth="1"/>
    <col min="13" max="13" width="4.59765625" style="5" customWidth="1"/>
    <col min="14" max="15" width="4.86328125" style="5" customWidth="1"/>
    <col min="16" max="16" width="12.73046875" style="75" customWidth="1"/>
    <col min="17" max="17" width="4.59765625" style="5" customWidth="1"/>
    <col min="18" max="18" width="7.3984375" style="5" customWidth="1"/>
    <col min="19" max="19" width="6.59765625" style="5" customWidth="1"/>
    <col min="20" max="20" width="6.265625" style="5" customWidth="1"/>
    <col min="21" max="21" width="4.1328125" style="5" customWidth="1"/>
    <col min="22" max="22" width="5.86328125" style="5" customWidth="1"/>
    <col min="23" max="23" width="6" style="5" customWidth="1"/>
    <col min="24" max="24" width="4.86328125" style="5" bestFit="1" customWidth="1"/>
    <col min="25" max="25" width="4.86328125" style="5" customWidth="1"/>
    <col min="26" max="26" width="4.1328125" style="5" customWidth="1"/>
    <col min="27" max="27" width="4.59765625" style="5" customWidth="1"/>
    <col min="28" max="28" width="6" style="5" bestFit="1" customWidth="1"/>
    <col min="29" max="29" width="6.3984375" style="5" bestFit="1" customWidth="1"/>
    <col min="30" max="30" width="4.1328125" style="5" customWidth="1"/>
    <col min="31" max="35" width="3.73046875" style="5" customWidth="1"/>
    <col min="36" max="38" width="2.73046875" style="5" customWidth="1"/>
    <col min="39" max="16384" width="9.1328125" style="5"/>
  </cols>
  <sheetData>
    <row r="1" spans="1:38" s="2" customFormat="1" ht="18.75" customHeight="1">
      <c r="A1" s="134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</row>
    <row r="2" spans="1:38" s="3" customFormat="1" ht="18.75" customHeight="1">
      <c r="A2" s="136" t="s">
        <v>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</row>
    <row r="3" spans="1:38" s="3" customFormat="1" ht="14.1" customHeight="1" thickBot="1">
      <c r="A3" s="137" t="s">
        <v>2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</row>
    <row r="4" spans="1:38" ht="14.1" customHeight="1" thickTop="1" thickBot="1">
      <c r="A4" s="139" t="s">
        <v>3</v>
      </c>
      <c r="B4" s="140"/>
      <c r="C4" s="139" t="s">
        <v>4</v>
      </c>
      <c r="D4" s="143"/>
      <c r="E4" s="143"/>
      <c r="F4" s="143"/>
      <c r="G4" s="140"/>
      <c r="H4" s="145"/>
      <c r="I4" s="139" t="s">
        <v>5</v>
      </c>
      <c r="J4" s="143"/>
      <c r="K4" s="143"/>
      <c r="L4" s="143"/>
      <c r="M4" s="140"/>
      <c r="N4" s="139" t="s">
        <v>6</v>
      </c>
      <c r="O4" s="140"/>
      <c r="P4" s="139" t="s">
        <v>3</v>
      </c>
      <c r="Q4" s="140"/>
      <c r="R4" s="146" t="s">
        <v>7</v>
      </c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8"/>
      <c r="AD4" s="153"/>
      <c r="AE4" s="154"/>
      <c r="AF4" s="154"/>
      <c r="AG4" s="154"/>
      <c r="AH4" s="154"/>
      <c r="AI4" s="154"/>
      <c r="AJ4" s="4"/>
      <c r="AK4" s="4"/>
      <c r="AL4" s="4"/>
    </row>
    <row r="5" spans="1:38" ht="14.1" customHeight="1" thickTop="1" thickBot="1">
      <c r="A5" s="141"/>
      <c r="B5" s="142"/>
      <c r="C5" s="141"/>
      <c r="D5" s="144"/>
      <c r="E5" s="144"/>
      <c r="F5" s="144"/>
      <c r="G5" s="142"/>
      <c r="H5" s="141"/>
      <c r="I5" s="141"/>
      <c r="J5" s="144"/>
      <c r="K5" s="144"/>
      <c r="L5" s="144"/>
      <c r="M5" s="142"/>
      <c r="N5" s="141"/>
      <c r="O5" s="142"/>
      <c r="P5" s="141"/>
      <c r="Q5" s="142"/>
      <c r="R5" s="155" t="s">
        <v>8</v>
      </c>
      <c r="S5" s="147"/>
      <c r="T5" s="147"/>
      <c r="U5" s="147"/>
      <c r="V5" s="148"/>
      <c r="W5" s="155" t="s">
        <v>9</v>
      </c>
      <c r="X5" s="147"/>
      <c r="Y5" s="147"/>
      <c r="Z5" s="148"/>
      <c r="AA5" s="146"/>
      <c r="AB5" s="147"/>
      <c r="AC5" s="148"/>
      <c r="AD5" s="153"/>
      <c r="AE5" s="154"/>
      <c r="AF5" s="154"/>
      <c r="AG5" s="153"/>
      <c r="AH5" s="154"/>
      <c r="AI5" s="154"/>
      <c r="AJ5" s="4"/>
      <c r="AK5" s="4"/>
      <c r="AL5" s="4"/>
    </row>
    <row r="6" spans="1:38" s="15" customFormat="1" ht="14.1" customHeight="1" thickTop="1">
      <c r="A6" s="6"/>
      <c r="B6" s="7"/>
      <c r="C6" s="8"/>
      <c r="D6" s="8"/>
      <c r="E6" s="8"/>
      <c r="F6" s="8"/>
      <c r="G6" s="9"/>
      <c r="H6" s="9"/>
      <c r="I6" s="8"/>
      <c r="J6" s="8"/>
      <c r="K6" s="8"/>
      <c r="L6" s="8"/>
      <c r="M6" s="9"/>
      <c r="N6" s="8"/>
      <c r="O6" s="8"/>
      <c r="P6" s="10"/>
      <c r="Q6" s="9"/>
      <c r="R6" s="8"/>
      <c r="S6" s="8"/>
      <c r="T6" s="8"/>
      <c r="U6" s="8"/>
      <c r="V6" s="9"/>
      <c r="W6" s="8"/>
      <c r="X6" s="8"/>
      <c r="Y6" s="8"/>
      <c r="Z6" s="9"/>
      <c r="AA6" s="8"/>
      <c r="AB6" s="8"/>
      <c r="AC6" s="11"/>
      <c r="AD6" s="12"/>
      <c r="AE6" s="13"/>
      <c r="AF6" s="13" t="s">
        <v>10</v>
      </c>
      <c r="AG6" s="13"/>
      <c r="AH6" s="13"/>
      <c r="AI6" s="14"/>
      <c r="AJ6" s="149" t="s">
        <v>11</v>
      </c>
      <c r="AK6" s="151" t="s">
        <v>12</v>
      </c>
      <c r="AL6" s="151" t="s">
        <v>13</v>
      </c>
    </row>
    <row r="7" spans="1:38" s="15" customFormat="1" ht="14.1" customHeight="1">
      <c r="A7" s="16"/>
      <c r="B7" s="17"/>
      <c r="C7" s="18"/>
      <c r="D7" s="18"/>
      <c r="E7" s="18"/>
      <c r="F7" s="18"/>
      <c r="G7" s="19"/>
      <c r="H7" s="19"/>
      <c r="I7" s="18"/>
      <c r="J7" s="18"/>
      <c r="K7" s="18"/>
      <c r="L7" s="18"/>
      <c r="M7" s="19"/>
      <c r="N7" s="18"/>
      <c r="O7" s="18"/>
      <c r="P7" s="20"/>
      <c r="Q7" s="19"/>
      <c r="R7" s="18"/>
      <c r="S7" s="18"/>
      <c r="T7" s="18"/>
      <c r="U7" s="18"/>
      <c r="V7" s="19"/>
      <c r="W7" s="18"/>
      <c r="X7" s="18"/>
      <c r="Y7" s="18"/>
      <c r="Z7" s="19"/>
      <c r="AA7" s="18"/>
      <c r="AB7" s="18"/>
      <c r="AC7" s="21"/>
      <c r="AD7" s="22"/>
      <c r="AE7" s="23"/>
      <c r="AF7" s="24"/>
      <c r="AG7" s="23"/>
      <c r="AH7" s="23"/>
      <c r="AI7" s="25"/>
      <c r="AJ7" s="149"/>
      <c r="AK7" s="151"/>
      <c r="AL7" s="151"/>
    </row>
    <row r="8" spans="1:38" s="15" customFormat="1" ht="14.1" customHeight="1">
      <c r="A8" s="16"/>
      <c r="B8" s="17" t="s">
        <v>14</v>
      </c>
      <c r="C8" s="18" t="s">
        <v>15</v>
      </c>
      <c r="D8" s="18" t="s">
        <v>16</v>
      </c>
      <c r="E8" s="18" t="s">
        <v>17</v>
      </c>
      <c r="F8" s="18" t="s">
        <v>18</v>
      </c>
      <c r="G8" s="19" t="s">
        <v>19</v>
      </c>
      <c r="H8" s="19" t="s">
        <v>20</v>
      </c>
      <c r="I8" s="18" t="s">
        <v>21</v>
      </c>
      <c r="J8" s="18" t="s">
        <v>22</v>
      </c>
      <c r="K8" s="18" t="s">
        <v>23</v>
      </c>
      <c r="L8" s="26" t="s">
        <v>24</v>
      </c>
      <c r="M8" s="19" t="s">
        <v>25</v>
      </c>
      <c r="N8" s="18" t="s">
        <v>26</v>
      </c>
      <c r="O8" s="18" t="s">
        <v>27</v>
      </c>
      <c r="P8" s="20"/>
      <c r="Q8" s="19" t="s">
        <v>14</v>
      </c>
      <c r="R8" s="18" t="s">
        <v>28</v>
      </c>
      <c r="S8" s="18" t="s">
        <v>29</v>
      </c>
      <c r="T8" s="18" t="s">
        <v>30</v>
      </c>
      <c r="U8" s="18" t="s">
        <v>31</v>
      </c>
      <c r="V8" s="19" t="s">
        <v>32</v>
      </c>
      <c r="W8" s="18" t="s">
        <v>33</v>
      </c>
      <c r="X8" s="18" t="s">
        <v>34</v>
      </c>
      <c r="Y8" s="18" t="s">
        <v>35</v>
      </c>
      <c r="Z8" s="19" t="s">
        <v>36</v>
      </c>
      <c r="AA8" s="18" t="s">
        <v>37</v>
      </c>
      <c r="AB8" s="18" t="s">
        <v>38</v>
      </c>
      <c r="AC8" s="21" t="s">
        <v>39</v>
      </c>
      <c r="AD8" s="27"/>
      <c r="AE8" s="28" t="s">
        <v>40</v>
      </c>
      <c r="AF8" s="29"/>
      <c r="AG8" s="28"/>
      <c r="AH8" s="28" t="s">
        <v>40</v>
      </c>
      <c r="AI8" s="30"/>
      <c r="AJ8" s="149"/>
      <c r="AK8" s="151"/>
      <c r="AL8" s="151"/>
    </row>
    <row r="9" spans="1:38" s="15" customFormat="1" ht="14.1" customHeight="1">
      <c r="A9" s="16"/>
      <c r="B9" s="17" t="s">
        <v>41</v>
      </c>
      <c r="C9" s="18" t="s">
        <v>42</v>
      </c>
      <c r="D9" s="18" t="s">
        <v>43</v>
      </c>
      <c r="E9" s="18" t="s">
        <v>43</v>
      </c>
      <c r="F9" s="18" t="s">
        <v>43</v>
      </c>
      <c r="G9" s="19" t="s">
        <v>43</v>
      </c>
      <c r="H9" s="19" t="s">
        <v>44</v>
      </c>
      <c r="I9" s="18" t="s">
        <v>43</v>
      </c>
      <c r="J9" s="18" t="s">
        <v>43</v>
      </c>
      <c r="K9" s="18"/>
      <c r="L9" s="18" t="s">
        <v>43</v>
      </c>
      <c r="M9" s="19" t="s">
        <v>43</v>
      </c>
      <c r="N9" s="18" t="s">
        <v>45</v>
      </c>
      <c r="O9" s="18" t="s">
        <v>46</v>
      </c>
      <c r="P9" s="20"/>
      <c r="Q9" s="19" t="s">
        <v>41</v>
      </c>
      <c r="R9" s="18" t="s">
        <v>47</v>
      </c>
      <c r="S9" s="18" t="s">
        <v>48</v>
      </c>
      <c r="T9" s="18" t="s">
        <v>48</v>
      </c>
      <c r="U9" s="18" t="s">
        <v>43</v>
      </c>
      <c r="V9" s="19" t="s">
        <v>44</v>
      </c>
      <c r="W9" s="18" t="s">
        <v>49</v>
      </c>
      <c r="X9" s="18" t="s">
        <v>48</v>
      </c>
      <c r="Y9" s="18" t="s">
        <v>48</v>
      </c>
      <c r="Z9" s="19" t="s">
        <v>43</v>
      </c>
      <c r="AA9" s="18" t="s">
        <v>43</v>
      </c>
      <c r="AB9" s="18" t="s">
        <v>49</v>
      </c>
      <c r="AC9" s="21" t="s">
        <v>50</v>
      </c>
      <c r="AD9" s="31"/>
      <c r="AE9" s="32" t="s">
        <v>51</v>
      </c>
      <c r="AF9" s="33"/>
      <c r="AG9" s="32"/>
      <c r="AH9" s="32" t="s">
        <v>52</v>
      </c>
      <c r="AI9" s="34"/>
      <c r="AJ9" s="149"/>
      <c r="AK9" s="151"/>
      <c r="AL9" s="151"/>
    </row>
    <row r="10" spans="1:38" s="15" customFormat="1" ht="14.1" customHeight="1" thickBot="1">
      <c r="A10" s="35"/>
      <c r="B10" s="36"/>
      <c r="C10" s="37"/>
      <c r="D10" s="37"/>
      <c r="E10" s="37"/>
      <c r="F10" s="37"/>
      <c r="G10" s="38"/>
      <c r="H10" s="38" t="s">
        <v>53</v>
      </c>
      <c r="I10" s="37"/>
      <c r="J10" s="37"/>
      <c r="K10" s="37"/>
      <c r="L10" s="37"/>
      <c r="M10" s="38"/>
      <c r="N10" s="37"/>
      <c r="O10" s="37"/>
      <c r="P10" s="36"/>
      <c r="Q10" s="38"/>
      <c r="R10" s="37" t="s">
        <v>54</v>
      </c>
      <c r="S10" s="37" t="s">
        <v>55</v>
      </c>
      <c r="T10" s="37" t="s">
        <v>55</v>
      </c>
      <c r="U10" s="39" t="s">
        <v>56</v>
      </c>
      <c r="V10" s="38" t="s">
        <v>53</v>
      </c>
      <c r="W10" s="37" t="s">
        <v>54</v>
      </c>
      <c r="X10" s="37" t="s">
        <v>55</v>
      </c>
      <c r="Y10" s="37" t="s">
        <v>55</v>
      </c>
      <c r="Z10" s="40" t="s">
        <v>56</v>
      </c>
      <c r="AA10" s="37"/>
      <c r="AB10" s="37" t="s">
        <v>54</v>
      </c>
      <c r="AC10" s="41" t="s">
        <v>57</v>
      </c>
      <c r="AD10" s="42" t="s">
        <v>58</v>
      </c>
      <c r="AE10" s="43" t="s">
        <v>59</v>
      </c>
      <c r="AF10" s="43" t="s">
        <v>60</v>
      </c>
      <c r="AG10" s="43" t="s">
        <v>58</v>
      </c>
      <c r="AH10" s="43" t="s">
        <v>59</v>
      </c>
      <c r="AI10" s="44" t="s">
        <v>60</v>
      </c>
      <c r="AJ10" s="150"/>
      <c r="AK10" s="152"/>
      <c r="AL10" s="152"/>
    </row>
    <row r="11" spans="1:38" s="46" customFormat="1" ht="14.1" customHeight="1" thickTop="1">
      <c r="A11" s="45"/>
      <c r="B11" s="45"/>
    </row>
    <row r="12" spans="1:38" ht="13.5" customHeight="1">
      <c r="A12" s="47" t="s">
        <v>61</v>
      </c>
      <c r="B12" s="48">
        <v>5</v>
      </c>
      <c r="C12" s="49">
        <v>78</v>
      </c>
      <c r="D12" s="49">
        <v>46</v>
      </c>
      <c r="E12" s="49">
        <v>3.3</v>
      </c>
      <c r="F12" s="49">
        <v>4.2</v>
      </c>
      <c r="G12" s="50">
        <v>5</v>
      </c>
      <c r="H12" s="51">
        <v>6.38</v>
      </c>
      <c r="I12" s="49">
        <v>69.599999999999994</v>
      </c>
      <c r="J12" s="49">
        <v>59.6</v>
      </c>
      <c r="K12" s="49" t="s">
        <v>62</v>
      </c>
      <c r="L12" s="49" t="s">
        <v>62</v>
      </c>
      <c r="M12" s="50" t="s">
        <v>62</v>
      </c>
      <c r="N12" s="52">
        <v>0.32500000000000001</v>
      </c>
      <c r="O12" s="53">
        <v>64.900000000000006</v>
      </c>
      <c r="P12" s="54" t="s">
        <v>61</v>
      </c>
      <c r="Q12" s="55">
        <v>5</v>
      </c>
      <c r="R12" s="56">
        <v>64.38</v>
      </c>
      <c r="S12" s="57">
        <v>16.510000000000002</v>
      </c>
      <c r="T12" s="57">
        <v>18.98</v>
      </c>
      <c r="U12" s="56">
        <v>3.18</v>
      </c>
      <c r="V12" s="58">
        <v>3.07</v>
      </c>
      <c r="W12" s="57">
        <v>6.85</v>
      </c>
      <c r="X12" s="57">
        <v>2.98</v>
      </c>
      <c r="Y12" s="57">
        <v>4.6900000000000004</v>
      </c>
      <c r="Z12" s="58">
        <v>1.04</v>
      </c>
      <c r="AA12" s="56">
        <v>17.600000000000001</v>
      </c>
      <c r="AB12" s="56">
        <v>0.42</v>
      </c>
      <c r="AC12" s="59">
        <v>0.09</v>
      </c>
      <c r="AD12" s="32">
        <v>1</v>
      </c>
      <c r="AE12" s="32">
        <v>1</v>
      </c>
      <c r="AF12" s="33" t="s">
        <v>62</v>
      </c>
      <c r="AG12" s="32">
        <v>1</v>
      </c>
      <c r="AH12" s="32">
        <v>1</v>
      </c>
      <c r="AI12" s="60" t="s">
        <v>62</v>
      </c>
      <c r="AJ12" s="61" t="s">
        <v>63</v>
      </c>
      <c r="AK12" s="62"/>
      <c r="AL12" s="62"/>
    </row>
    <row r="13" spans="1:38" ht="13.5" customHeight="1">
      <c r="A13" s="47" t="s">
        <v>64</v>
      </c>
      <c r="B13" s="48">
        <v>6</v>
      </c>
      <c r="C13" s="49">
        <v>80</v>
      </c>
      <c r="D13" s="49">
        <v>46</v>
      </c>
      <c r="E13" s="49">
        <v>3.8</v>
      </c>
      <c r="F13" s="49">
        <v>5.2</v>
      </c>
      <c r="G13" s="50">
        <v>5</v>
      </c>
      <c r="H13" s="51">
        <v>7.64</v>
      </c>
      <c r="I13" s="49">
        <v>69.599999999999994</v>
      </c>
      <c r="J13" s="49">
        <v>59.6</v>
      </c>
      <c r="K13" s="49" t="s">
        <v>62</v>
      </c>
      <c r="L13" s="49" t="s">
        <v>62</v>
      </c>
      <c r="M13" s="50" t="s">
        <v>62</v>
      </c>
      <c r="N13" s="52">
        <v>0.32800000000000001</v>
      </c>
      <c r="O13" s="53">
        <v>54.64</v>
      </c>
      <c r="P13" s="54" t="s">
        <v>64</v>
      </c>
      <c r="Q13" s="55">
        <v>6</v>
      </c>
      <c r="R13" s="56">
        <v>80.14</v>
      </c>
      <c r="S13" s="57">
        <v>20.03</v>
      </c>
      <c r="T13" s="57">
        <v>23.22</v>
      </c>
      <c r="U13" s="56">
        <v>3.24</v>
      </c>
      <c r="V13" s="58">
        <v>3.58</v>
      </c>
      <c r="W13" s="57">
        <v>8.49</v>
      </c>
      <c r="X13" s="57">
        <v>3.69</v>
      </c>
      <c r="Y13" s="57">
        <v>5.82</v>
      </c>
      <c r="Z13" s="58">
        <v>1.05</v>
      </c>
      <c r="AA13" s="56">
        <v>20.100000000000001</v>
      </c>
      <c r="AB13" s="56">
        <v>0.7</v>
      </c>
      <c r="AC13" s="59">
        <v>0.12</v>
      </c>
      <c r="AD13" s="32">
        <v>1</v>
      </c>
      <c r="AE13" s="32">
        <v>1</v>
      </c>
      <c r="AF13" s="33" t="s">
        <v>62</v>
      </c>
      <c r="AG13" s="32">
        <v>1</v>
      </c>
      <c r="AH13" s="32">
        <v>1</v>
      </c>
      <c r="AI13" s="60" t="s">
        <v>62</v>
      </c>
      <c r="AJ13" s="61" t="s">
        <v>63</v>
      </c>
      <c r="AK13" s="62"/>
      <c r="AL13" s="62"/>
    </row>
    <row r="14" spans="1:38" ht="13.5" customHeight="1">
      <c r="A14" s="47" t="s">
        <v>65</v>
      </c>
      <c r="B14" s="63">
        <v>6.9</v>
      </c>
      <c r="C14" s="49">
        <v>98</v>
      </c>
      <c r="D14" s="49">
        <v>55</v>
      </c>
      <c r="E14" s="49">
        <v>3.6</v>
      </c>
      <c r="F14" s="49">
        <v>4.7</v>
      </c>
      <c r="G14" s="50">
        <v>7</v>
      </c>
      <c r="H14" s="50">
        <v>8.7799999999999994</v>
      </c>
      <c r="I14" s="49">
        <v>88.6</v>
      </c>
      <c r="J14" s="49">
        <v>74.599999999999994</v>
      </c>
      <c r="K14" s="49" t="s">
        <v>62</v>
      </c>
      <c r="L14" s="49" t="s">
        <v>62</v>
      </c>
      <c r="M14" s="50" t="s">
        <v>62</v>
      </c>
      <c r="N14" s="52">
        <v>0.39700000000000002</v>
      </c>
      <c r="O14" s="53">
        <v>57.57</v>
      </c>
      <c r="P14" s="54" t="s">
        <v>65</v>
      </c>
      <c r="Q14" s="62">
        <v>6.9</v>
      </c>
      <c r="R14" s="64">
        <v>141.19999999999999</v>
      </c>
      <c r="S14" s="57">
        <v>28.81</v>
      </c>
      <c r="T14" s="57">
        <v>32.979999999999997</v>
      </c>
      <c r="U14" s="56">
        <v>4.01</v>
      </c>
      <c r="V14" s="58">
        <v>4.4400000000000004</v>
      </c>
      <c r="W14" s="57">
        <v>13.12</v>
      </c>
      <c r="X14" s="57">
        <v>4.7699999999999996</v>
      </c>
      <c r="Y14" s="57">
        <v>7.54</v>
      </c>
      <c r="Z14" s="58">
        <v>1.22</v>
      </c>
      <c r="AA14" s="56">
        <v>21.2</v>
      </c>
      <c r="AB14" s="56">
        <v>0.77</v>
      </c>
      <c r="AC14" s="59">
        <v>0.28000000000000003</v>
      </c>
      <c r="AD14" s="32">
        <v>1</v>
      </c>
      <c r="AE14" s="32">
        <v>1</v>
      </c>
      <c r="AF14" s="33" t="s">
        <v>62</v>
      </c>
      <c r="AG14" s="32">
        <v>1</v>
      </c>
      <c r="AH14" s="32">
        <v>1</v>
      </c>
      <c r="AI14" s="60" t="s">
        <v>62</v>
      </c>
      <c r="AJ14" s="61" t="s">
        <v>63</v>
      </c>
      <c r="AK14" s="62"/>
      <c r="AL14" s="62"/>
    </row>
    <row r="15" spans="1:38" ht="13.5" customHeight="1">
      <c r="A15" s="65" t="s">
        <v>66</v>
      </c>
      <c r="B15" s="63">
        <v>8.1</v>
      </c>
      <c r="C15" s="66">
        <v>100</v>
      </c>
      <c r="D15" s="67">
        <v>55</v>
      </c>
      <c r="E15" s="67">
        <v>4.0999999999999996</v>
      </c>
      <c r="F15" s="67">
        <v>5.7</v>
      </c>
      <c r="G15" s="68">
        <v>7</v>
      </c>
      <c r="H15" s="69">
        <v>10.3</v>
      </c>
      <c r="I15" s="49">
        <v>88.6</v>
      </c>
      <c r="J15" s="49">
        <v>74.599999999999994</v>
      </c>
      <c r="K15" s="49" t="s">
        <v>62</v>
      </c>
      <c r="L15" s="49" t="s">
        <v>62</v>
      </c>
      <c r="M15" s="50" t="s">
        <v>62</v>
      </c>
      <c r="N15" s="52">
        <v>0.4</v>
      </c>
      <c r="O15" s="53">
        <v>49.33</v>
      </c>
      <c r="P15" s="54" t="s">
        <v>66</v>
      </c>
      <c r="Q15" s="62">
        <v>8.1</v>
      </c>
      <c r="R15" s="64">
        <v>171</v>
      </c>
      <c r="S15" s="56">
        <v>34.200000000000003</v>
      </c>
      <c r="T15" s="57">
        <v>39.409999999999997</v>
      </c>
      <c r="U15" s="56">
        <v>4.07</v>
      </c>
      <c r="V15" s="58">
        <v>5.08</v>
      </c>
      <c r="W15" s="57">
        <v>15.92</v>
      </c>
      <c r="X15" s="57">
        <v>5.79</v>
      </c>
      <c r="Y15" s="57">
        <v>9.15</v>
      </c>
      <c r="Z15" s="58">
        <v>1.24</v>
      </c>
      <c r="AA15" s="56">
        <v>23.7</v>
      </c>
      <c r="AB15" s="56">
        <v>1.2</v>
      </c>
      <c r="AC15" s="59">
        <v>0.35</v>
      </c>
      <c r="AD15" s="32">
        <v>1</v>
      </c>
      <c r="AE15" s="32">
        <v>1</v>
      </c>
      <c r="AF15" s="33" t="s">
        <v>62</v>
      </c>
      <c r="AG15" s="32">
        <v>1</v>
      </c>
      <c r="AH15" s="32">
        <v>1</v>
      </c>
      <c r="AI15" s="60" t="s">
        <v>62</v>
      </c>
      <c r="AJ15" s="61" t="s">
        <v>63</v>
      </c>
      <c r="AK15" s="62"/>
      <c r="AL15" s="62"/>
    </row>
    <row r="16" spans="1:38" ht="13.5" customHeight="1">
      <c r="A16" s="65" t="s">
        <v>67</v>
      </c>
      <c r="B16" s="63">
        <v>8.6999999999999993</v>
      </c>
      <c r="C16" s="66">
        <v>117.6</v>
      </c>
      <c r="D16" s="67">
        <v>64</v>
      </c>
      <c r="E16" s="67">
        <v>3.8</v>
      </c>
      <c r="F16" s="67">
        <v>5.0999999999999996</v>
      </c>
      <c r="G16" s="68">
        <v>7</v>
      </c>
      <c r="H16" s="69">
        <v>11</v>
      </c>
      <c r="I16" s="49">
        <v>107.4</v>
      </c>
      <c r="J16" s="49">
        <v>93.4</v>
      </c>
      <c r="K16" s="49" t="s">
        <v>62</v>
      </c>
      <c r="L16" s="49" t="s">
        <v>62</v>
      </c>
      <c r="M16" s="50" t="s">
        <v>62</v>
      </c>
      <c r="N16" s="52">
        <v>0.47199999999999998</v>
      </c>
      <c r="O16" s="53">
        <v>54.47</v>
      </c>
      <c r="P16" s="54" t="s">
        <v>67</v>
      </c>
      <c r="Q16" s="62">
        <v>8.6999999999999993</v>
      </c>
      <c r="R16" s="57">
        <v>257.39999999999998</v>
      </c>
      <c r="S16" s="57">
        <v>43.77</v>
      </c>
      <c r="T16" s="57">
        <v>49.87</v>
      </c>
      <c r="U16" s="56">
        <v>4.83</v>
      </c>
      <c r="V16" s="58">
        <v>5.41</v>
      </c>
      <c r="W16" s="57">
        <v>22.39</v>
      </c>
      <c r="X16" s="56">
        <v>7</v>
      </c>
      <c r="Y16" s="57">
        <v>10.98</v>
      </c>
      <c r="Z16" s="58">
        <v>1.42</v>
      </c>
      <c r="AA16" s="56">
        <v>22.2</v>
      </c>
      <c r="AB16" s="56">
        <v>1.04</v>
      </c>
      <c r="AC16" s="59">
        <v>0.71</v>
      </c>
      <c r="AD16" s="32">
        <v>1</v>
      </c>
      <c r="AE16" s="32">
        <v>1</v>
      </c>
      <c r="AF16" s="33" t="s">
        <v>62</v>
      </c>
      <c r="AG16" s="32">
        <v>1</v>
      </c>
      <c r="AH16" s="32">
        <v>1</v>
      </c>
      <c r="AI16" s="60" t="s">
        <v>62</v>
      </c>
      <c r="AJ16" s="61" t="s">
        <v>63</v>
      </c>
      <c r="AK16" s="62"/>
      <c r="AL16" s="62"/>
    </row>
    <row r="17" spans="1:38" ht="13.5" customHeight="1">
      <c r="A17" s="65" t="s">
        <v>68</v>
      </c>
      <c r="B17" s="63">
        <v>10.4</v>
      </c>
      <c r="C17" s="66">
        <v>120</v>
      </c>
      <c r="D17" s="67">
        <v>64</v>
      </c>
      <c r="E17" s="67">
        <v>4.4000000000000004</v>
      </c>
      <c r="F17" s="67">
        <v>6.3</v>
      </c>
      <c r="G17" s="68">
        <v>7</v>
      </c>
      <c r="H17" s="69">
        <v>13.2</v>
      </c>
      <c r="I17" s="49">
        <v>107.4</v>
      </c>
      <c r="J17" s="49">
        <v>93.4</v>
      </c>
      <c r="K17" s="49" t="s">
        <v>62</v>
      </c>
      <c r="L17" s="49" t="s">
        <v>62</v>
      </c>
      <c r="M17" s="50" t="s">
        <v>62</v>
      </c>
      <c r="N17" s="52">
        <v>0.47499999999999998</v>
      </c>
      <c r="O17" s="53">
        <v>45.82</v>
      </c>
      <c r="P17" s="54" t="s">
        <v>68</v>
      </c>
      <c r="Q17" s="62">
        <v>10.4</v>
      </c>
      <c r="R17" s="57">
        <v>317.8</v>
      </c>
      <c r="S17" s="57">
        <v>52.96</v>
      </c>
      <c r="T17" s="57">
        <v>60.73</v>
      </c>
      <c r="U17" s="56">
        <v>4.9000000000000004</v>
      </c>
      <c r="V17" s="58">
        <v>6.31</v>
      </c>
      <c r="W17" s="57">
        <v>27.67</v>
      </c>
      <c r="X17" s="57">
        <v>8.65</v>
      </c>
      <c r="Y17" s="57">
        <v>13.58</v>
      </c>
      <c r="Z17" s="58">
        <v>1.45</v>
      </c>
      <c r="AA17" s="56">
        <v>25.2</v>
      </c>
      <c r="AB17" s="56">
        <v>1.74</v>
      </c>
      <c r="AC17" s="59">
        <v>0.89</v>
      </c>
      <c r="AD17" s="32">
        <v>1</v>
      </c>
      <c r="AE17" s="32">
        <v>1</v>
      </c>
      <c r="AF17" s="33" t="s">
        <v>62</v>
      </c>
      <c r="AG17" s="32">
        <v>1</v>
      </c>
      <c r="AH17" s="32">
        <v>1</v>
      </c>
      <c r="AI17" s="60" t="s">
        <v>62</v>
      </c>
      <c r="AJ17" s="61" t="s">
        <v>63</v>
      </c>
      <c r="AK17" s="62" t="s">
        <v>63</v>
      </c>
      <c r="AL17" s="62" t="s">
        <v>63</v>
      </c>
    </row>
    <row r="18" spans="1:38" ht="13.5" customHeight="1">
      <c r="A18" s="65" t="s">
        <v>69</v>
      </c>
      <c r="B18" s="63">
        <v>10.5</v>
      </c>
      <c r="C18" s="66">
        <v>137.4</v>
      </c>
      <c r="D18" s="67">
        <v>73</v>
      </c>
      <c r="E18" s="67">
        <v>3.8</v>
      </c>
      <c r="F18" s="67">
        <v>5.6</v>
      </c>
      <c r="G18" s="68">
        <v>7</v>
      </c>
      <c r="H18" s="69">
        <v>13.4</v>
      </c>
      <c r="I18" s="49">
        <v>126.2</v>
      </c>
      <c r="J18" s="49">
        <v>112.2</v>
      </c>
      <c r="K18" s="49" t="s">
        <v>62</v>
      </c>
      <c r="L18" s="49" t="s">
        <v>62</v>
      </c>
      <c r="M18" s="50" t="s">
        <v>62</v>
      </c>
      <c r="N18" s="52">
        <v>0.54700000000000004</v>
      </c>
      <c r="O18" s="53">
        <v>52.05</v>
      </c>
      <c r="P18" s="54" t="s">
        <v>69</v>
      </c>
      <c r="Q18" s="62">
        <v>10.5</v>
      </c>
      <c r="R18" s="57">
        <v>434.9</v>
      </c>
      <c r="S18" s="56">
        <v>63.3</v>
      </c>
      <c r="T18" s="56">
        <v>71.599999999999994</v>
      </c>
      <c r="U18" s="56">
        <v>5.7</v>
      </c>
      <c r="V18" s="58">
        <v>6.21</v>
      </c>
      <c r="W18" s="57">
        <v>36.42</v>
      </c>
      <c r="X18" s="57">
        <v>9.98</v>
      </c>
      <c r="Y18" s="57">
        <v>15.52</v>
      </c>
      <c r="Z18" s="58">
        <v>1.65</v>
      </c>
      <c r="AA18" s="56">
        <v>23.2</v>
      </c>
      <c r="AB18" s="56">
        <v>1.36</v>
      </c>
      <c r="AC18" s="59">
        <v>1.58</v>
      </c>
      <c r="AD18" s="32">
        <v>1</v>
      </c>
      <c r="AE18" s="32">
        <v>1</v>
      </c>
      <c r="AF18" s="33" t="s">
        <v>62</v>
      </c>
      <c r="AG18" s="32">
        <v>1</v>
      </c>
      <c r="AH18" s="32">
        <v>2</v>
      </c>
      <c r="AI18" s="60" t="s">
        <v>62</v>
      </c>
      <c r="AJ18" s="61" t="s">
        <v>63</v>
      </c>
      <c r="AK18" s="62" t="s">
        <v>63</v>
      </c>
      <c r="AL18" s="62" t="s">
        <v>63</v>
      </c>
    </row>
    <row r="19" spans="1:38" ht="13.5" customHeight="1">
      <c r="A19" s="65" t="s">
        <v>70</v>
      </c>
      <c r="B19" s="63">
        <v>12.9</v>
      </c>
      <c r="C19" s="66">
        <v>140</v>
      </c>
      <c r="D19" s="67">
        <v>73</v>
      </c>
      <c r="E19" s="67">
        <v>4.7</v>
      </c>
      <c r="F19" s="67">
        <v>6.9</v>
      </c>
      <c r="G19" s="68">
        <v>7</v>
      </c>
      <c r="H19" s="69">
        <v>16.399999999999999</v>
      </c>
      <c r="I19" s="49">
        <v>126.2</v>
      </c>
      <c r="J19" s="49">
        <v>112.2</v>
      </c>
      <c r="K19" s="49" t="s">
        <v>62</v>
      </c>
      <c r="L19" s="49" t="s">
        <v>62</v>
      </c>
      <c r="M19" s="50" t="s">
        <v>62</v>
      </c>
      <c r="N19" s="52">
        <v>0.55100000000000005</v>
      </c>
      <c r="O19" s="53">
        <v>42.7</v>
      </c>
      <c r="P19" s="54" t="s">
        <v>70</v>
      </c>
      <c r="Q19" s="62">
        <v>12.9</v>
      </c>
      <c r="R19" s="57">
        <v>541.20000000000005</v>
      </c>
      <c r="S19" s="57">
        <v>77.319999999999993</v>
      </c>
      <c r="T19" s="57">
        <v>88.34</v>
      </c>
      <c r="U19" s="56">
        <v>5.74</v>
      </c>
      <c r="V19" s="58">
        <v>7.64</v>
      </c>
      <c r="W19" s="57">
        <v>44.92</v>
      </c>
      <c r="X19" s="57">
        <v>12.31</v>
      </c>
      <c r="Y19" s="57">
        <v>19.25</v>
      </c>
      <c r="Z19" s="58">
        <v>1.65</v>
      </c>
      <c r="AA19" s="56">
        <v>26.7</v>
      </c>
      <c r="AB19" s="56">
        <v>2.4500000000000002</v>
      </c>
      <c r="AC19" s="59">
        <v>1.98</v>
      </c>
      <c r="AD19" s="32">
        <v>1</v>
      </c>
      <c r="AE19" s="32">
        <v>1</v>
      </c>
      <c r="AF19" s="33" t="s">
        <v>62</v>
      </c>
      <c r="AG19" s="32">
        <v>1</v>
      </c>
      <c r="AH19" s="32">
        <v>1</v>
      </c>
      <c r="AI19" s="60" t="s">
        <v>62</v>
      </c>
      <c r="AJ19" s="61" t="s">
        <v>63</v>
      </c>
      <c r="AK19" s="62" t="s">
        <v>63</v>
      </c>
      <c r="AL19" s="62" t="s">
        <v>63</v>
      </c>
    </row>
    <row r="20" spans="1:38" ht="13.5" customHeight="1">
      <c r="A20" s="65" t="s">
        <v>71</v>
      </c>
      <c r="B20" s="63">
        <v>12.7</v>
      </c>
      <c r="C20" s="66">
        <v>157</v>
      </c>
      <c r="D20" s="67">
        <v>82</v>
      </c>
      <c r="E20" s="67">
        <v>4</v>
      </c>
      <c r="F20" s="67">
        <v>5.9</v>
      </c>
      <c r="G20" s="68">
        <v>9</v>
      </c>
      <c r="H20" s="69">
        <v>16.2</v>
      </c>
      <c r="I20" s="49">
        <v>145.19999999999999</v>
      </c>
      <c r="J20" s="49">
        <v>127.2</v>
      </c>
      <c r="K20" s="49" t="s">
        <v>62</v>
      </c>
      <c r="L20" s="49" t="s">
        <v>62</v>
      </c>
      <c r="M20" s="50" t="s">
        <v>62</v>
      </c>
      <c r="N20" s="52">
        <v>0.61899999999999999</v>
      </c>
      <c r="O20" s="53">
        <v>48.7</v>
      </c>
      <c r="P20" s="54" t="s">
        <v>71</v>
      </c>
      <c r="Q20" s="62">
        <v>12.7</v>
      </c>
      <c r="R20" s="57">
        <v>689.3</v>
      </c>
      <c r="S20" s="57">
        <v>87.81</v>
      </c>
      <c r="T20" s="57">
        <v>99.09</v>
      </c>
      <c r="U20" s="56">
        <v>6.53</v>
      </c>
      <c r="V20" s="58">
        <v>7.8</v>
      </c>
      <c r="W20" s="57">
        <v>54.43</v>
      </c>
      <c r="X20" s="57">
        <v>13.27</v>
      </c>
      <c r="Y20" s="56">
        <v>20.7</v>
      </c>
      <c r="Z20" s="58">
        <v>1.83</v>
      </c>
      <c r="AA20" s="56">
        <v>26.34</v>
      </c>
      <c r="AB20" s="56">
        <v>1.96</v>
      </c>
      <c r="AC20" s="59">
        <v>3.09</v>
      </c>
      <c r="AD20" s="32">
        <v>1</v>
      </c>
      <c r="AE20" s="32">
        <v>1</v>
      </c>
      <c r="AF20" s="33" t="s">
        <v>62</v>
      </c>
      <c r="AG20" s="32">
        <v>1</v>
      </c>
      <c r="AH20" s="32">
        <v>3</v>
      </c>
      <c r="AI20" s="60" t="s">
        <v>62</v>
      </c>
      <c r="AJ20" s="61" t="s">
        <v>63</v>
      </c>
      <c r="AK20" s="62" t="s">
        <v>63</v>
      </c>
      <c r="AL20" s="62" t="s">
        <v>63</v>
      </c>
    </row>
    <row r="21" spans="1:38" ht="13.5" customHeight="1">
      <c r="A21" s="65" t="s">
        <v>72</v>
      </c>
      <c r="B21" s="63">
        <v>15.8</v>
      </c>
      <c r="C21" s="66">
        <v>160</v>
      </c>
      <c r="D21" s="67">
        <v>82</v>
      </c>
      <c r="E21" s="67">
        <v>5</v>
      </c>
      <c r="F21" s="67">
        <v>7.4</v>
      </c>
      <c r="G21" s="68">
        <v>9</v>
      </c>
      <c r="H21" s="69">
        <v>20.100000000000001</v>
      </c>
      <c r="I21" s="49">
        <v>145.19999999999999</v>
      </c>
      <c r="J21" s="49">
        <v>127.2</v>
      </c>
      <c r="K21" s="49" t="s">
        <v>62</v>
      </c>
      <c r="L21" s="49" t="s">
        <v>62</v>
      </c>
      <c r="M21" s="50" t="s">
        <v>62</v>
      </c>
      <c r="N21" s="52">
        <v>0.623</v>
      </c>
      <c r="O21" s="53">
        <v>39.47</v>
      </c>
      <c r="P21" s="54" t="s">
        <v>72</v>
      </c>
      <c r="Q21" s="62">
        <v>15.8</v>
      </c>
      <c r="R21" s="57">
        <v>869.3</v>
      </c>
      <c r="S21" s="57">
        <v>108.7</v>
      </c>
      <c r="T21" s="57">
        <v>123.9</v>
      </c>
      <c r="U21" s="56">
        <v>6.58</v>
      </c>
      <c r="V21" s="58">
        <v>9.66</v>
      </c>
      <c r="W21" s="57">
        <v>68.31</v>
      </c>
      <c r="X21" s="57">
        <v>16.66</v>
      </c>
      <c r="Y21" s="56">
        <v>26.1</v>
      </c>
      <c r="Z21" s="58">
        <v>1.84</v>
      </c>
      <c r="AA21" s="56">
        <v>30.34</v>
      </c>
      <c r="AB21" s="56">
        <v>3.6</v>
      </c>
      <c r="AC21" s="59">
        <v>3.96</v>
      </c>
      <c r="AD21" s="32">
        <v>1</v>
      </c>
      <c r="AE21" s="32">
        <v>1</v>
      </c>
      <c r="AF21" s="33" t="s">
        <v>62</v>
      </c>
      <c r="AG21" s="32">
        <v>1</v>
      </c>
      <c r="AH21" s="32">
        <v>1</v>
      </c>
      <c r="AI21" s="60" t="s">
        <v>62</v>
      </c>
      <c r="AJ21" s="61" t="s">
        <v>63</v>
      </c>
      <c r="AK21" s="62" t="s">
        <v>63</v>
      </c>
      <c r="AL21" s="62" t="s">
        <v>63</v>
      </c>
    </row>
    <row r="22" spans="1:38" ht="13.5" customHeight="1">
      <c r="A22" s="65" t="s">
        <v>73</v>
      </c>
      <c r="B22" s="63">
        <v>15.4</v>
      </c>
      <c r="C22" s="66">
        <v>177</v>
      </c>
      <c r="D22" s="67">
        <v>91</v>
      </c>
      <c r="E22" s="67">
        <v>4.3</v>
      </c>
      <c r="F22" s="67">
        <v>6.5</v>
      </c>
      <c r="G22" s="68">
        <v>9</v>
      </c>
      <c r="H22" s="69">
        <v>19.600000000000001</v>
      </c>
      <c r="I22" s="49">
        <v>164</v>
      </c>
      <c r="J22" s="49">
        <v>146</v>
      </c>
      <c r="K22" s="49" t="s">
        <v>74</v>
      </c>
      <c r="L22" s="49">
        <v>48</v>
      </c>
      <c r="M22" s="50">
        <v>48</v>
      </c>
      <c r="N22" s="52">
        <v>0.69399999999999995</v>
      </c>
      <c r="O22" s="53">
        <v>45.15</v>
      </c>
      <c r="P22" s="54" t="s">
        <v>73</v>
      </c>
      <c r="Q22" s="62">
        <v>15.4</v>
      </c>
      <c r="R22" s="57">
        <v>1063</v>
      </c>
      <c r="S22" s="57">
        <v>120.1</v>
      </c>
      <c r="T22" s="57">
        <v>135.30000000000001</v>
      </c>
      <c r="U22" s="56">
        <v>7.37</v>
      </c>
      <c r="V22" s="58">
        <v>9.1999999999999993</v>
      </c>
      <c r="W22" s="57">
        <v>81.89</v>
      </c>
      <c r="X22" s="56">
        <v>18</v>
      </c>
      <c r="Y22" s="57">
        <v>27.96</v>
      </c>
      <c r="Z22" s="58">
        <v>2.0499999999999998</v>
      </c>
      <c r="AA22" s="56">
        <v>27.84</v>
      </c>
      <c r="AB22" s="56">
        <v>2.7</v>
      </c>
      <c r="AC22" s="59">
        <v>5.93</v>
      </c>
      <c r="AD22" s="32">
        <v>1</v>
      </c>
      <c r="AE22" s="32">
        <v>1</v>
      </c>
      <c r="AF22" s="33" t="s">
        <v>62</v>
      </c>
      <c r="AG22" s="32">
        <v>2</v>
      </c>
      <c r="AH22" s="32">
        <v>3</v>
      </c>
      <c r="AI22" s="60" t="s">
        <v>62</v>
      </c>
      <c r="AJ22" s="61" t="s">
        <v>63</v>
      </c>
      <c r="AK22" s="62" t="s">
        <v>63</v>
      </c>
      <c r="AL22" s="62" t="s">
        <v>63</v>
      </c>
    </row>
    <row r="23" spans="1:38" ht="13.5" customHeight="1">
      <c r="A23" s="65" t="s">
        <v>75</v>
      </c>
      <c r="B23" s="63">
        <v>18.8</v>
      </c>
      <c r="C23" s="66">
        <v>180</v>
      </c>
      <c r="D23" s="67">
        <v>91</v>
      </c>
      <c r="E23" s="67">
        <v>5.3</v>
      </c>
      <c r="F23" s="67">
        <v>8</v>
      </c>
      <c r="G23" s="68">
        <v>9</v>
      </c>
      <c r="H23" s="50">
        <v>23.9</v>
      </c>
      <c r="I23" s="49">
        <v>164</v>
      </c>
      <c r="J23" s="49">
        <v>146</v>
      </c>
      <c r="K23" s="49" t="s">
        <v>74</v>
      </c>
      <c r="L23" s="49">
        <v>48</v>
      </c>
      <c r="M23" s="50">
        <v>48</v>
      </c>
      <c r="N23" s="52">
        <v>0.69799999999999995</v>
      </c>
      <c r="O23" s="53">
        <v>37.130000000000003</v>
      </c>
      <c r="P23" s="54" t="s">
        <v>75</v>
      </c>
      <c r="Q23" s="62">
        <v>18.8</v>
      </c>
      <c r="R23" s="57">
        <v>1317</v>
      </c>
      <c r="S23" s="57">
        <v>146.30000000000001</v>
      </c>
      <c r="T23" s="57">
        <v>166.4</v>
      </c>
      <c r="U23" s="56">
        <v>7.42</v>
      </c>
      <c r="V23" s="58">
        <v>11.25</v>
      </c>
      <c r="W23" s="57">
        <v>100.9</v>
      </c>
      <c r="X23" s="57">
        <v>22.16</v>
      </c>
      <c r="Y23" s="56">
        <v>34.6</v>
      </c>
      <c r="Z23" s="58">
        <v>2.0499999999999998</v>
      </c>
      <c r="AA23" s="56">
        <v>31.84</v>
      </c>
      <c r="AB23" s="56">
        <v>4.79</v>
      </c>
      <c r="AC23" s="59">
        <v>7.43</v>
      </c>
      <c r="AD23" s="32">
        <v>1</v>
      </c>
      <c r="AE23" s="32">
        <v>1</v>
      </c>
      <c r="AF23" s="33" t="s">
        <v>62</v>
      </c>
      <c r="AG23" s="32">
        <v>1</v>
      </c>
      <c r="AH23" s="32">
        <v>2</v>
      </c>
      <c r="AI23" s="60" t="s">
        <v>62</v>
      </c>
      <c r="AJ23" s="61" t="s">
        <v>63</v>
      </c>
      <c r="AK23" s="62" t="s">
        <v>63</v>
      </c>
      <c r="AL23" s="62" t="s">
        <v>63</v>
      </c>
    </row>
    <row r="24" spans="1:38" ht="13.5" customHeight="1">
      <c r="A24" s="65" t="s">
        <v>76</v>
      </c>
      <c r="B24" s="63">
        <v>21.3</v>
      </c>
      <c r="C24" s="66">
        <v>182</v>
      </c>
      <c r="D24" s="67">
        <v>92</v>
      </c>
      <c r="E24" s="67">
        <v>6</v>
      </c>
      <c r="F24" s="67">
        <v>9</v>
      </c>
      <c r="G24" s="68">
        <v>9</v>
      </c>
      <c r="H24" s="50">
        <v>27.1</v>
      </c>
      <c r="I24" s="49">
        <v>164</v>
      </c>
      <c r="J24" s="49">
        <v>146</v>
      </c>
      <c r="K24" s="49" t="s">
        <v>74</v>
      </c>
      <c r="L24" s="49">
        <v>50</v>
      </c>
      <c r="M24" s="50">
        <v>50</v>
      </c>
      <c r="N24" s="52">
        <v>0.70499999999999996</v>
      </c>
      <c r="O24" s="53">
        <v>33.119999999999997</v>
      </c>
      <c r="P24" s="54" t="s">
        <v>76</v>
      </c>
      <c r="Q24" s="62">
        <v>21.3</v>
      </c>
      <c r="R24" s="57">
        <v>1505</v>
      </c>
      <c r="S24" s="57">
        <v>165.4</v>
      </c>
      <c r="T24" s="57">
        <v>189.1</v>
      </c>
      <c r="U24" s="56">
        <v>7.45</v>
      </c>
      <c r="V24" s="58">
        <v>12.7</v>
      </c>
      <c r="W24" s="57">
        <v>117.3</v>
      </c>
      <c r="X24" s="56">
        <v>25.5</v>
      </c>
      <c r="Y24" s="57">
        <v>39.909999999999997</v>
      </c>
      <c r="Z24" s="58">
        <v>2.08</v>
      </c>
      <c r="AA24" s="56">
        <v>34.54</v>
      </c>
      <c r="AB24" s="56">
        <v>6.76</v>
      </c>
      <c r="AC24" s="59">
        <v>8.74</v>
      </c>
      <c r="AD24" s="32">
        <v>1</v>
      </c>
      <c r="AE24" s="32">
        <v>1</v>
      </c>
      <c r="AF24" s="33" t="s">
        <v>62</v>
      </c>
      <c r="AG24" s="32">
        <v>1</v>
      </c>
      <c r="AH24" s="32">
        <v>1</v>
      </c>
      <c r="AI24" s="60" t="s">
        <v>62</v>
      </c>
      <c r="AJ24" s="61" t="s">
        <v>63</v>
      </c>
      <c r="AK24" s="62" t="s">
        <v>63</v>
      </c>
      <c r="AL24" s="62" t="s">
        <v>63</v>
      </c>
    </row>
    <row r="25" spans="1:38" ht="13.5" customHeight="1">
      <c r="A25" s="65" t="s">
        <v>77</v>
      </c>
      <c r="B25" s="63">
        <v>18.399999999999999</v>
      </c>
      <c r="C25" s="66">
        <v>197</v>
      </c>
      <c r="D25" s="67">
        <v>100</v>
      </c>
      <c r="E25" s="67">
        <v>4.5</v>
      </c>
      <c r="F25" s="67">
        <v>7</v>
      </c>
      <c r="G25" s="68">
        <v>12</v>
      </c>
      <c r="H25" s="69">
        <v>23.5</v>
      </c>
      <c r="I25" s="49">
        <v>183</v>
      </c>
      <c r="J25" s="49">
        <v>159</v>
      </c>
      <c r="K25" s="49" t="s">
        <v>74</v>
      </c>
      <c r="L25" s="49">
        <v>54</v>
      </c>
      <c r="M25" s="50">
        <v>58</v>
      </c>
      <c r="N25" s="52">
        <v>0.76400000000000001</v>
      </c>
      <c r="O25" s="53">
        <v>41.49</v>
      </c>
      <c r="P25" s="54" t="s">
        <v>77</v>
      </c>
      <c r="Q25" s="62">
        <v>18.399999999999999</v>
      </c>
      <c r="R25" s="57">
        <v>1591</v>
      </c>
      <c r="S25" s="57">
        <v>161.6</v>
      </c>
      <c r="T25" s="57">
        <v>181.7</v>
      </c>
      <c r="U25" s="56">
        <v>8.23</v>
      </c>
      <c r="V25" s="58">
        <v>11.47</v>
      </c>
      <c r="W25" s="57">
        <v>117.2</v>
      </c>
      <c r="X25" s="57">
        <v>23.43</v>
      </c>
      <c r="Y25" s="57">
        <v>36.54</v>
      </c>
      <c r="Z25" s="58">
        <v>2.23</v>
      </c>
      <c r="AA25" s="56">
        <v>32.56</v>
      </c>
      <c r="AB25" s="56">
        <v>4.1100000000000003</v>
      </c>
      <c r="AC25" s="59">
        <v>10.53</v>
      </c>
      <c r="AD25" s="32">
        <v>1</v>
      </c>
      <c r="AE25" s="32">
        <v>1</v>
      </c>
      <c r="AF25" s="33" t="s">
        <v>62</v>
      </c>
      <c r="AG25" s="32">
        <v>2</v>
      </c>
      <c r="AH25" s="32">
        <v>4</v>
      </c>
      <c r="AI25" s="60" t="s">
        <v>62</v>
      </c>
      <c r="AJ25" s="61" t="s">
        <v>63</v>
      </c>
      <c r="AK25" s="62" t="s">
        <v>63</v>
      </c>
      <c r="AL25" s="62" t="s">
        <v>63</v>
      </c>
    </row>
    <row r="26" spans="1:38" ht="13.5" customHeight="1">
      <c r="A26" s="65" t="s">
        <v>78</v>
      </c>
      <c r="B26" s="63">
        <v>22.4</v>
      </c>
      <c r="C26" s="66">
        <v>200</v>
      </c>
      <c r="D26" s="67">
        <v>100</v>
      </c>
      <c r="E26" s="67">
        <v>5.6</v>
      </c>
      <c r="F26" s="67">
        <v>8.5</v>
      </c>
      <c r="G26" s="68">
        <v>12</v>
      </c>
      <c r="H26" s="69">
        <v>28.5</v>
      </c>
      <c r="I26" s="49">
        <v>183</v>
      </c>
      <c r="J26" s="49">
        <v>159</v>
      </c>
      <c r="K26" s="49" t="s">
        <v>74</v>
      </c>
      <c r="L26" s="49">
        <v>54</v>
      </c>
      <c r="M26" s="50">
        <v>58</v>
      </c>
      <c r="N26" s="52">
        <v>0.76800000000000002</v>
      </c>
      <c r="O26" s="53">
        <v>34.36</v>
      </c>
      <c r="P26" s="54" t="s">
        <v>78</v>
      </c>
      <c r="Q26" s="62">
        <v>22.4</v>
      </c>
      <c r="R26" s="57">
        <v>1943</v>
      </c>
      <c r="S26" s="57">
        <v>194.3</v>
      </c>
      <c r="T26" s="57">
        <v>220.6</v>
      </c>
      <c r="U26" s="56">
        <v>8.26</v>
      </c>
      <c r="V26" s="58">
        <v>14</v>
      </c>
      <c r="W26" s="57">
        <v>142.4</v>
      </c>
      <c r="X26" s="57">
        <v>28.47</v>
      </c>
      <c r="Y26" s="57">
        <v>44.61</v>
      </c>
      <c r="Z26" s="58">
        <v>2.2400000000000002</v>
      </c>
      <c r="AA26" s="56">
        <v>36.659999999999997</v>
      </c>
      <c r="AB26" s="56">
        <v>6.98</v>
      </c>
      <c r="AC26" s="59">
        <v>12.99</v>
      </c>
      <c r="AD26" s="32">
        <v>1</v>
      </c>
      <c r="AE26" s="32">
        <v>1</v>
      </c>
      <c r="AF26" s="33" t="s">
        <v>62</v>
      </c>
      <c r="AG26" s="32">
        <v>1</v>
      </c>
      <c r="AH26" s="32">
        <v>2</v>
      </c>
      <c r="AI26" s="60" t="s">
        <v>62</v>
      </c>
      <c r="AJ26" s="61" t="s">
        <v>63</v>
      </c>
      <c r="AK26" s="62" t="s">
        <v>63</v>
      </c>
      <c r="AL26" s="62" t="s">
        <v>63</v>
      </c>
    </row>
    <row r="27" spans="1:38" ht="13.5" customHeight="1">
      <c r="A27" s="65" t="s">
        <v>79</v>
      </c>
      <c r="B27" s="63">
        <v>25.1</v>
      </c>
      <c r="C27" s="66">
        <v>202</v>
      </c>
      <c r="D27" s="67">
        <v>102</v>
      </c>
      <c r="E27" s="67">
        <v>6.2</v>
      </c>
      <c r="F27" s="67">
        <v>9.5</v>
      </c>
      <c r="G27" s="68">
        <v>12</v>
      </c>
      <c r="H27" s="69">
        <v>32</v>
      </c>
      <c r="I27" s="49">
        <v>183</v>
      </c>
      <c r="J27" s="49">
        <v>159</v>
      </c>
      <c r="K27" s="49" t="s">
        <v>74</v>
      </c>
      <c r="L27" s="49">
        <v>56</v>
      </c>
      <c r="M27" s="50">
        <v>60</v>
      </c>
      <c r="N27" s="52">
        <v>0.77900000000000003</v>
      </c>
      <c r="O27" s="53">
        <v>31.05</v>
      </c>
      <c r="P27" s="54" t="s">
        <v>79</v>
      </c>
      <c r="Q27" s="62">
        <v>25.1</v>
      </c>
      <c r="R27" s="57">
        <v>2211</v>
      </c>
      <c r="S27" s="57">
        <v>218.9</v>
      </c>
      <c r="T27" s="57">
        <v>249.4</v>
      </c>
      <c r="U27" s="56">
        <v>8.32</v>
      </c>
      <c r="V27" s="58">
        <v>15.45</v>
      </c>
      <c r="W27" s="57">
        <v>168.9</v>
      </c>
      <c r="X27" s="57">
        <v>33.11</v>
      </c>
      <c r="Y27" s="57">
        <v>51.89</v>
      </c>
      <c r="Z27" s="58">
        <v>2.2999999999999998</v>
      </c>
      <c r="AA27" s="56">
        <v>39.26</v>
      </c>
      <c r="AB27" s="56">
        <v>9.4499999999999993</v>
      </c>
      <c r="AC27" s="59">
        <v>15.57</v>
      </c>
      <c r="AD27" s="32">
        <v>1</v>
      </c>
      <c r="AE27" s="32">
        <v>1</v>
      </c>
      <c r="AF27" s="33" t="s">
        <v>62</v>
      </c>
      <c r="AG27" s="32">
        <v>1</v>
      </c>
      <c r="AH27" s="32">
        <v>1</v>
      </c>
      <c r="AI27" s="60" t="s">
        <v>62</v>
      </c>
      <c r="AJ27" s="61" t="s">
        <v>63</v>
      </c>
      <c r="AK27" s="62" t="s">
        <v>63</v>
      </c>
      <c r="AL27" s="62" t="s">
        <v>63</v>
      </c>
    </row>
    <row r="28" spans="1:38" ht="13.5" customHeight="1">
      <c r="A28" s="65" t="s">
        <v>80</v>
      </c>
      <c r="B28" s="63">
        <v>22.2</v>
      </c>
      <c r="C28" s="66">
        <v>217</v>
      </c>
      <c r="D28" s="67">
        <v>110</v>
      </c>
      <c r="E28" s="67">
        <v>5</v>
      </c>
      <c r="F28" s="67">
        <v>7.7</v>
      </c>
      <c r="G28" s="68">
        <v>12</v>
      </c>
      <c r="H28" s="69">
        <v>28.3</v>
      </c>
      <c r="I28" s="49">
        <v>201.6</v>
      </c>
      <c r="J28" s="49">
        <v>177.6</v>
      </c>
      <c r="K28" s="49" t="s">
        <v>81</v>
      </c>
      <c r="L28" s="49">
        <v>60</v>
      </c>
      <c r="M28" s="50">
        <v>62</v>
      </c>
      <c r="N28" s="52">
        <v>0.84299999999999997</v>
      </c>
      <c r="O28" s="53">
        <v>38.020000000000003</v>
      </c>
      <c r="P28" s="54" t="s">
        <v>80</v>
      </c>
      <c r="Q28" s="62">
        <v>22.2</v>
      </c>
      <c r="R28" s="57">
        <v>2317</v>
      </c>
      <c r="S28" s="57">
        <v>213.5</v>
      </c>
      <c r="T28" s="57">
        <v>240.2</v>
      </c>
      <c r="U28" s="56">
        <v>9.0500000000000007</v>
      </c>
      <c r="V28" s="58">
        <v>13.55</v>
      </c>
      <c r="W28" s="57">
        <v>171.4</v>
      </c>
      <c r="X28" s="57">
        <v>31.17</v>
      </c>
      <c r="Y28" s="57">
        <v>48.49</v>
      </c>
      <c r="Z28" s="58">
        <v>2.46</v>
      </c>
      <c r="AA28" s="56">
        <v>34.46</v>
      </c>
      <c r="AB28" s="56">
        <v>5.69</v>
      </c>
      <c r="AC28" s="59">
        <v>18.71</v>
      </c>
      <c r="AD28" s="32">
        <v>1</v>
      </c>
      <c r="AE28" s="32">
        <v>1</v>
      </c>
      <c r="AF28" s="33" t="s">
        <v>62</v>
      </c>
      <c r="AG28" s="32">
        <v>2</v>
      </c>
      <c r="AH28" s="32">
        <v>4</v>
      </c>
      <c r="AI28" s="60" t="s">
        <v>62</v>
      </c>
      <c r="AJ28" s="61" t="s">
        <v>63</v>
      </c>
      <c r="AK28" s="62" t="s">
        <v>63</v>
      </c>
      <c r="AL28" s="62" t="s">
        <v>63</v>
      </c>
    </row>
    <row r="29" spans="1:38" ht="13.5" customHeight="1">
      <c r="A29" s="65" t="s">
        <v>82</v>
      </c>
      <c r="B29" s="63">
        <v>26.2</v>
      </c>
      <c r="C29" s="66">
        <v>220</v>
      </c>
      <c r="D29" s="67">
        <v>110</v>
      </c>
      <c r="E29" s="67">
        <v>5.9</v>
      </c>
      <c r="F29" s="67">
        <v>9.1999999999999993</v>
      </c>
      <c r="G29" s="68">
        <v>12</v>
      </c>
      <c r="H29" s="69">
        <v>33.4</v>
      </c>
      <c r="I29" s="49">
        <v>201.6</v>
      </c>
      <c r="J29" s="49">
        <v>177.6</v>
      </c>
      <c r="K29" s="49" t="s">
        <v>81</v>
      </c>
      <c r="L29" s="49">
        <v>60</v>
      </c>
      <c r="M29" s="50">
        <v>62</v>
      </c>
      <c r="N29" s="52">
        <v>0.84799999999999998</v>
      </c>
      <c r="O29" s="53">
        <v>32.36</v>
      </c>
      <c r="P29" s="54" t="s">
        <v>82</v>
      </c>
      <c r="Q29" s="62">
        <v>26.2</v>
      </c>
      <c r="R29" s="57">
        <v>2772</v>
      </c>
      <c r="S29" s="64">
        <v>252</v>
      </c>
      <c r="T29" s="57">
        <v>285.39999999999998</v>
      </c>
      <c r="U29" s="56">
        <v>9.11</v>
      </c>
      <c r="V29" s="58">
        <v>15.88</v>
      </c>
      <c r="W29" s="57">
        <v>204.9</v>
      </c>
      <c r="X29" s="57">
        <v>37.25</v>
      </c>
      <c r="Y29" s="57">
        <v>58.11</v>
      </c>
      <c r="Z29" s="58">
        <v>2.48</v>
      </c>
      <c r="AA29" s="56">
        <v>38.36</v>
      </c>
      <c r="AB29" s="56">
        <v>9.07</v>
      </c>
      <c r="AC29" s="59">
        <v>22.67</v>
      </c>
      <c r="AD29" s="32">
        <v>1</v>
      </c>
      <c r="AE29" s="32">
        <v>1</v>
      </c>
      <c r="AF29" s="33" t="s">
        <v>62</v>
      </c>
      <c r="AG29" s="32">
        <v>1</v>
      </c>
      <c r="AH29" s="32">
        <v>2</v>
      </c>
      <c r="AI29" s="60" t="s">
        <v>62</v>
      </c>
      <c r="AJ29" s="61" t="s">
        <v>63</v>
      </c>
      <c r="AK29" s="62" t="s">
        <v>63</v>
      </c>
      <c r="AL29" s="62" t="s">
        <v>63</v>
      </c>
    </row>
    <row r="30" spans="1:38" ht="13.5" customHeight="1">
      <c r="A30" s="65" t="s">
        <v>83</v>
      </c>
      <c r="B30" s="63">
        <v>29.4</v>
      </c>
      <c r="C30" s="66">
        <v>222</v>
      </c>
      <c r="D30" s="67">
        <v>112</v>
      </c>
      <c r="E30" s="67">
        <v>6.6</v>
      </c>
      <c r="F30" s="67">
        <v>10.199999999999999</v>
      </c>
      <c r="G30" s="68">
        <v>12</v>
      </c>
      <c r="H30" s="69">
        <v>37.4</v>
      </c>
      <c r="I30" s="49">
        <v>201.6</v>
      </c>
      <c r="J30" s="49">
        <v>177.6</v>
      </c>
      <c r="K30" s="49" t="s">
        <v>74</v>
      </c>
      <c r="L30" s="49">
        <v>58</v>
      </c>
      <c r="M30" s="50">
        <v>66</v>
      </c>
      <c r="N30" s="52">
        <v>0.85799999999999998</v>
      </c>
      <c r="O30" s="53">
        <v>29.24</v>
      </c>
      <c r="P30" s="54" t="s">
        <v>83</v>
      </c>
      <c r="Q30" s="62">
        <v>29.4</v>
      </c>
      <c r="R30" s="57">
        <v>3134</v>
      </c>
      <c r="S30" s="57">
        <v>282.3</v>
      </c>
      <c r="T30" s="57">
        <v>321.10000000000002</v>
      </c>
      <c r="U30" s="56">
        <v>9.16</v>
      </c>
      <c r="V30" s="58">
        <v>17.66</v>
      </c>
      <c r="W30" s="57">
        <v>239.8</v>
      </c>
      <c r="X30" s="57">
        <v>42.83</v>
      </c>
      <c r="Y30" s="57">
        <v>66.91</v>
      </c>
      <c r="Z30" s="58">
        <v>2.5299999999999998</v>
      </c>
      <c r="AA30" s="56">
        <v>41.06</v>
      </c>
      <c r="AB30" s="56">
        <v>12.27</v>
      </c>
      <c r="AC30" s="59">
        <v>26.79</v>
      </c>
      <c r="AD30" s="32">
        <v>1</v>
      </c>
      <c r="AE30" s="32">
        <v>1</v>
      </c>
      <c r="AF30" s="33" t="s">
        <v>62</v>
      </c>
      <c r="AG30" s="32">
        <v>1</v>
      </c>
      <c r="AH30" s="32">
        <v>2</v>
      </c>
      <c r="AI30" s="60" t="s">
        <v>62</v>
      </c>
      <c r="AJ30" s="61" t="s">
        <v>63</v>
      </c>
      <c r="AK30" s="62" t="s">
        <v>63</v>
      </c>
      <c r="AL30" s="62" t="s">
        <v>63</v>
      </c>
    </row>
    <row r="31" spans="1:38" ht="13.5" customHeight="1">
      <c r="A31" s="65" t="s">
        <v>84</v>
      </c>
      <c r="B31" s="63">
        <v>26.2</v>
      </c>
      <c r="C31" s="66">
        <v>237</v>
      </c>
      <c r="D31" s="67">
        <v>120</v>
      </c>
      <c r="E31" s="67">
        <v>5.2</v>
      </c>
      <c r="F31" s="67">
        <v>8.3000000000000007</v>
      </c>
      <c r="G31" s="68">
        <v>15</v>
      </c>
      <c r="H31" s="69">
        <v>33.299999999999997</v>
      </c>
      <c r="I31" s="49">
        <v>220.4</v>
      </c>
      <c r="J31" s="49">
        <v>190.4</v>
      </c>
      <c r="K31" s="49" t="s">
        <v>81</v>
      </c>
      <c r="L31" s="49">
        <v>64</v>
      </c>
      <c r="M31" s="50">
        <v>68</v>
      </c>
      <c r="N31" s="52">
        <v>0.91800000000000004</v>
      </c>
      <c r="O31" s="53">
        <v>35.1</v>
      </c>
      <c r="P31" s="54" t="s">
        <v>84</v>
      </c>
      <c r="Q31" s="62">
        <v>26.2</v>
      </c>
      <c r="R31" s="57">
        <v>3290</v>
      </c>
      <c r="S31" s="57">
        <v>277.7</v>
      </c>
      <c r="T31" s="57">
        <v>311.60000000000002</v>
      </c>
      <c r="U31" s="56">
        <v>9.94</v>
      </c>
      <c r="V31" s="58">
        <v>16.309999999999999</v>
      </c>
      <c r="W31" s="57">
        <v>240.1</v>
      </c>
      <c r="X31" s="57">
        <v>40.020000000000003</v>
      </c>
      <c r="Y31" s="56">
        <v>62.4</v>
      </c>
      <c r="Z31" s="58">
        <v>2.68</v>
      </c>
      <c r="AA31" s="56">
        <v>39.369999999999997</v>
      </c>
      <c r="AB31" s="56">
        <v>8.35</v>
      </c>
      <c r="AC31" s="59">
        <v>31.26</v>
      </c>
      <c r="AD31" s="32">
        <v>1</v>
      </c>
      <c r="AE31" s="32">
        <v>1</v>
      </c>
      <c r="AF31" s="33" t="s">
        <v>62</v>
      </c>
      <c r="AG31" s="32">
        <v>2</v>
      </c>
      <c r="AH31" s="32">
        <v>4</v>
      </c>
      <c r="AI31" s="60" t="s">
        <v>62</v>
      </c>
      <c r="AJ31" s="61" t="s">
        <v>63</v>
      </c>
      <c r="AK31" s="62" t="s">
        <v>63</v>
      </c>
      <c r="AL31" s="62" t="s">
        <v>63</v>
      </c>
    </row>
    <row r="32" spans="1:38" ht="13.5" customHeight="1">
      <c r="A32" s="65" t="s">
        <v>85</v>
      </c>
      <c r="B32" s="63">
        <v>30.7</v>
      </c>
      <c r="C32" s="66">
        <v>240</v>
      </c>
      <c r="D32" s="67">
        <v>120</v>
      </c>
      <c r="E32" s="67">
        <v>6.2</v>
      </c>
      <c r="F32" s="67">
        <v>9.8000000000000007</v>
      </c>
      <c r="G32" s="68">
        <v>15</v>
      </c>
      <c r="H32" s="69">
        <v>39.1</v>
      </c>
      <c r="I32" s="49">
        <v>220.4</v>
      </c>
      <c r="J32" s="49">
        <v>190.4</v>
      </c>
      <c r="K32" s="49" t="s">
        <v>81</v>
      </c>
      <c r="L32" s="49">
        <v>66</v>
      </c>
      <c r="M32" s="50">
        <v>68</v>
      </c>
      <c r="N32" s="52">
        <v>0.92200000000000004</v>
      </c>
      <c r="O32" s="53">
        <v>30.02</v>
      </c>
      <c r="P32" s="54" t="s">
        <v>85</v>
      </c>
      <c r="Q32" s="62">
        <v>30.7</v>
      </c>
      <c r="R32" s="57">
        <v>3892</v>
      </c>
      <c r="S32" s="57">
        <v>324.3</v>
      </c>
      <c r="T32" s="57">
        <v>366.6</v>
      </c>
      <c r="U32" s="56">
        <v>9.9700000000000006</v>
      </c>
      <c r="V32" s="58">
        <v>19.14</v>
      </c>
      <c r="W32" s="57">
        <v>283.60000000000002</v>
      </c>
      <c r="X32" s="57">
        <v>47.27</v>
      </c>
      <c r="Y32" s="57">
        <v>73.92</v>
      </c>
      <c r="Z32" s="58">
        <v>2.69</v>
      </c>
      <c r="AA32" s="56">
        <v>43.37</v>
      </c>
      <c r="AB32" s="56">
        <v>12.88</v>
      </c>
      <c r="AC32" s="59">
        <v>37.39</v>
      </c>
      <c r="AD32" s="32">
        <v>1</v>
      </c>
      <c r="AE32" s="32">
        <v>1</v>
      </c>
      <c r="AF32" s="33" t="s">
        <v>62</v>
      </c>
      <c r="AG32" s="32">
        <v>1</v>
      </c>
      <c r="AH32" s="32">
        <v>2</v>
      </c>
      <c r="AI32" s="60" t="s">
        <v>62</v>
      </c>
      <c r="AJ32" s="61" t="s">
        <v>63</v>
      </c>
      <c r="AK32" s="62" t="s">
        <v>63</v>
      </c>
      <c r="AL32" s="62" t="s">
        <v>63</v>
      </c>
    </row>
    <row r="33" spans="1:38" ht="13.5" customHeight="1">
      <c r="A33" s="65" t="s">
        <v>86</v>
      </c>
      <c r="B33" s="63">
        <v>34.299999999999997</v>
      </c>
      <c r="C33" s="66">
        <v>242</v>
      </c>
      <c r="D33" s="67">
        <v>122</v>
      </c>
      <c r="E33" s="67">
        <v>7</v>
      </c>
      <c r="F33" s="67">
        <v>10.8</v>
      </c>
      <c r="G33" s="68">
        <v>15</v>
      </c>
      <c r="H33" s="69">
        <v>43.7</v>
      </c>
      <c r="I33" s="49">
        <v>220.4</v>
      </c>
      <c r="J33" s="49">
        <v>190.4</v>
      </c>
      <c r="K33" s="49" t="s">
        <v>81</v>
      </c>
      <c r="L33" s="49">
        <v>66</v>
      </c>
      <c r="M33" s="50">
        <v>70</v>
      </c>
      <c r="N33" s="52">
        <v>0.93200000000000005</v>
      </c>
      <c r="O33" s="53">
        <v>27.17</v>
      </c>
      <c r="P33" s="54" t="s">
        <v>86</v>
      </c>
      <c r="Q33" s="62">
        <v>34.299999999999997</v>
      </c>
      <c r="R33" s="57">
        <v>4369</v>
      </c>
      <c r="S33" s="57">
        <v>361.1</v>
      </c>
      <c r="T33" s="57">
        <v>410.3</v>
      </c>
      <c r="U33" s="56">
        <v>10</v>
      </c>
      <c r="V33" s="58">
        <v>21.36</v>
      </c>
      <c r="W33" s="57">
        <v>328.5</v>
      </c>
      <c r="X33" s="57">
        <v>53.86</v>
      </c>
      <c r="Y33" s="56">
        <v>84.4</v>
      </c>
      <c r="Z33" s="58">
        <v>2.74</v>
      </c>
      <c r="AA33" s="56">
        <v>46.17</v>
      </c>
      <c r="AB33" s="56">
        <v>17.18</v>
      </c>
      <c r="AC33" s="59">
        <v>43.68</v>
      </c>
      <c r="AD33" s="32">
        <v>1</v>
      </c>
      <c r="AE33" s="32">
        <v>1</v>
      </c>
      <c r="AF33" s="33" t="s">
        <v>62</v>
      </c>
      <c r="AG33" s="32">
        <v>1</v>
      </c>
      <c r="AH33" s="32">
        <v>2</v>
      </c>
      <c r="AI33" s="60" t="s">
        <v>62</v>
      </c>
      <c r="AJ33" s="61" t="s">
        <v>63</v>
      </c>
      <c r="AK33" s="62" t="s">
        <v>63</v>
      </c>
      <c r="AL33" s="62" t="s">
        <v>63</v>
      </c>
    </row>
    <row r="34" spans="1:38" ht="13.5" customHeight="1">
      <c r="A34" s="65" t="s">
        <v>87</v>
      </c>
      <c r="B34" s="63">
        <v>30.7</v>
      </c>
      <c r="C34" s="66">
        <v>267</v>
      </c>
      <c r="D34" s="67">
        <v>135</v>
      </c>
      <c r="E34" s="67">
        <v>5.5</v>
      </c>
      <c r="F34" s="67">
        <v>8.6999999999999993</v>
      </c>
      <c r="G34" s="68">
        <v>15</v>
      </c>
      <c r="H34" s="69">
        <v>39.200000000000003</v>
      </c>
      <c r="I34" s="49">
        <v>249.6</v>
      </c>
      <c r="J34" s="49">
        <v>219.6</v>
      </c>
      <c r="K34" s="49" t="s">
        <v>88</v>
      </c>
      <c r="L34" s="49">
        <v>70</v>
      </c>
      <c r="M34" s="50">
        <v>72</v>
      </c>
      <c r="N34" s="52">
        <v>1.0369999999999999</v>
      </c>
      <c r="O34" s="53">
        <v>33.75</v>
      </c>
      <c r="P34" s="54" t="s">
        <v>87</v>
      </c>
      <c r="Q34" s="62">
        <v>30.7</v>
      </c>
      <c r="R34" s="57">
        <v>4917</v>
      </c>
      <c r="S34" s="57">
        <v>368.3</v>
      </c>
      <c r="T34" s="57">
        <v>412.5</v>
      </c>
      <c r="U34" s="56">
        <v>11.21</v>
      </c>
      <c r="V34" s="58">
        <v>18.75</v>
      </c>
      <c r="W34" s="64">
        <v>358</v>
      </c>
      <c r="X34" s="57">
        <v>53.03</v>
      </c>
      <c r="Y34" s="57">
        <v>82.34</v>
      </c>
      <c r="Z34" s="58">
        <v>3.02</v>
      </c>
      <c r="AA34" s="56">
        <v>40.47</v>
      </c>
      <c r="AB34" s="56">
        <v>10.3</v>
      </c>
      <c r="AC34" s="59">
        <v>59.51</v>
      </c>
      <c r="AD34" s="32">
        <v>1</v>
      </c>
      <c r="AE34" s="32">
        <v>1</v>
      </c>
      <c r="AF34" s="33" t="s">
        <v>62</v>
      </c>
      <c r="AG34" s="32">
        <v>3</v>
      </c>
      <c r="AH34" s="32">
        <v>4</v>
      </c>
      <c r="AI34" s="60" t="s">
        <v>62</v>
      </c>
      <c r="AJ34" s="61" t="s">
        <v>63</v>
      </c>
      <c r="AK34" s="62" t="s">
        <v>63</v>
      </c>
      <c r="AL34" s="62" t="s">
        <v>63</v>
      </c>
    </row>
    <row r="35" spans="1:38" ht="13.5" customHeight="1">
      <c r="A35" s="65" t="s">
        <v>89</v>
      </c>
      <c r="B35" s="63">
        <v>36.1</v>
      </c>
      <c r="C35" s="66">
        <v>270</v>
      </c>
      <c r="D35" s="67">
        <v>135</v>
      </c>
      <c r="E35" s="67">
        <v>6.6</v>
      </c>
      <c r="F35" s="67">
        <v>10.199999999999999</v>
      </c>
      <c r="G35" s="68">
        <v>15</v>
      </c>
      <c r="H35" s="50">
        <v>45.9</v>
      </c>
      <c r="I35" s="49">
        <v>249.6</v>
      </c>
      <c r="J35" s="49">
        <v>219.6</v>
      </c>
      <c r="K35" s="49" t="s">
        <v>88</v>
      </c>
      <c r="L35" s="49">
        <v>72</v>
      </c>
      <c r="M35" s="50">
        <v>72</v>
      </c>
      <c r="N35" s="52">
        <v>1.0409999999999999</v>
      </c>
      <c r="O35" s="53">
        <v>28.86</v>
      </c>
      <c r="P35" s="54" t="s">
        <v>89</v>
      </c>
      <c r="Q35" s="62">
        <v>36.1</v>
      </c>
      <c r="R35" s="57">
        <v>5790</v>
      </c>
      <c r="S35" s="57">
        <v>428.9</v>
      </c>
      <c r="T35" s="64">
        <v>484</v>
      </c>
      <c r="U35" s="56">
        <v>11.23</v>
      </c>
      <c r="V35" s="58">
        <v>22.14</v>
      </c>
      <c r="W35" s="57">
        <v>419.9</v>
      </c>
      <c r="X35" s="56">
        <v>62.2</v>
      </c>
      <c r="Y35" s="57">
        <v>96.95</v>
      </c>
      <c r="Z35" s="58">
        <v>3.02</v>
      </c>
      <c r="AA35" s="56">
        <v>44.57</v>
      </c>
      <c r="AB35" s="56">
        <v>15.94</v>
      </c>
      <c r="AC35" s="59">
        <v>70.58</v>
      </c>
      <c r="AD35" s="32">
        <v>1</v>
      </c>
      <c r="AE35" s="32">
        <v>1</v>
      </c>
      <c r="AF35" s="33" t="s">
        <v>62</v>
      </c>
      <c r="AG35" s="32">
        <v>2</v>
      </c>
      <c r="AH35" s="32">
        <v>3</v>
      </c>
      <c r="AI35" s="60" t="s">
        <v>62</v>
      </c>
      <c r="AJ35" s="61" t="s">
        <v>63</v>
      </c>
      <c r="AK35" s="62" t="s">
        <v>63</v>
      </c>
      <c r="AL35" s="62" t="s">
        <v>63</v>
      </c>
    </row>
    <row r="36" spans="1:38" ht="13.5" customHeight="1">
      <c r="A36" s="65" t="s">
        <v>90</v>
      </c>
      <c r="B36" s="63">
        <v>42.3</v>
      </c>
      <c r="C36" s="66">
        <v>274</v>
      </c>
      <c r="D36" s="67">
        <v>136</v>
      </c>
      <c r="E36" s="67">
        <v>7.5</v>
      </c>
      <c r="F36" s="67">
        <v>12.2</v>
      </c>
      <c r="G36" s="68">
        <v>15</v>
      </c>
      <c r="H36" s="69">
        <v>53.8</v>
      </c>
      <c r="I36" s="49">
        <v>249.6</v>
      </c>
      <c r="J36" s="49">
        <v>219.6</v>
      </c>
      <c r="K36" s="49" t="s">
        <v>88</v>
      </c>
      <c r="L36" s="49">
        <v>72</v>
      </c>
      <c r="M36" s="50">
        <v>72</v>
      </c>
      <c r="N36" s="52">
        <v>1.0509999999999999</v>
      </c>
      <c r="O36" s="53">
        <v>24.88</v>
      </c>
      <c r="P36" s="54" t="s">
        <v>90</v>
      </c>
      <c r="Q36" s="62">
        <v>42.3</v>
      </c>
      <c r="R36" s="57">
        <v>6947</v>
      </c>
      <c r="S36" s="57">
        <v>507.1</v>
      </c>
      <c r="T36" s="57">
        <v>574.6</v>
      </c>
      <c r="U36" s="56">
        <v>11.36</v>
      </c>
      <c r="V36" s="58">
        <v>25.23</v>
      </c>
      <c r="W36" s="57">
        <v>513.5</v>
      </c>
      <c r="X36" s="57">
        <v>75.510000000000005</v>
      </c>
      <c r="Y36" s="57">
        <v>117.7</v>
      </c>
      <c r="Z36" s="58">
        <v>3.09</v>
      </c>
      <c r="AA36" s="56">
        <v>49.47</v>
      </c>
      <c r="AB36" s="56">
        <v>24.9</v>
      </c>
      <c r="AC36" s="59">
        <v>87.64</v>
      </c>
      <c r="AD36" s="32">
        <v>1</v>
      </c>
      <c r="AE36" s="32">
        <v>1</v>
      </c>
      <c r="AF36" s="33" t="s">
        <v>62</v>
      </c>
      <c r="AG36" s="32">
        <v>1</v>
      </c>
      <c r="AH36" s="32">
        <v>2</v>
      </c>
      <c r="AI36" s="60" t="s">
        <v>62</v>
      </c>
      <c r="AJ36" s="61" t="s">
        <v>63</v>
      </c>
      <c r="AK36" s="62" t="s">
        <v>63</v>
      </c>
      <c r="AL36" s="62" t="s">
        <v>63</v>
      </c>
    </row>
    <row r="37" spans="1:38" ht="13.5" customHeight="1">
      <c r="A37" s="65" t="s">
        <v>91</v>
      </c>
      <c r="B37" s="63">
        <v>36.5</v>
      </c>
      <c r="C37" s="66">
        <v>297</v>
      </c>
      <c r="D37" s="67">
        <v>150</v>
      </c>
      <c r="E37" s="67">
        <v>6.1</v>
      </c>
      <c r="F37" s="67">
        <v>9.1999999999999993</v>
      </c>
      <c r="G37" s="68">
        <v>15</v>
      </c>
      <c r="H37" s="69">
        <v>46.5</v>
      </c>
      <c r="I37" s="49">
        <v>278.60000000000002</v>
      </c>
      <c r="J37" s="49">
        <v>248.6</v>
      </c>
      <c r="K37" s="49" t="s">
        <v>88</v>
      </c>
      <c r="L37" s="49">
        <v>72</v>
      </c>
      <c r="M37" s="50">
        <v>86</v>
      </c>
      <c r="N37" s="52">
        <v>1.1559999999999999</v>
      </c>
      <c r="O37" s="53">
        <v>31.65</v>
      </c>
      <c r="P37" s="54" t="s">
        <v>91</v>
      </c>
      <c r="Q37" s="62">
        <v>36.5</v>
      </c>
      <c r="R37" s="57">
        <v>7173</v>
      </c>
      <c r="S37" s="57">
        <v>483.1</v>
      </c>
      <c r="T37" s="57">
        <v>541.79999999999995</v>
      </c>
      <c r="U37" s="56">
        <v>12.42</v>
      </c>
      <c r="V37" s="58">
        <v>22.25</v>
      </c>
      <c r="W37" s="64">
        <v>519</v>
      </c>
      <c r="X37" s="56">
        <v>69.2</v>
      </c>
      <c r="Y37" s="57">
        <v>107.3</v>
      </c>
      <c r="Z37" s="58">
        <v>3.34</v>
      </c>
      <c r="AA37" s="56">
        <v>42.07</v>
      </c>
      <c r="AB37" s="56">
        <v>13.43</v>
      </c>
      <c r="AC37" s="70">
        <v>107.2</v>
      </c>
      <c r="AD37" s="32">
        <v>1</v>
      </c>
      <c r="AE37" s="32">
        <v>2</v>
      </c>
      <c r="AF37" s="33" t="s">
        <v>62</v>
      </c>
      <c r="AG37" s="32">
        <v>3</v>
      </c>
      <c r="AH37" s="32">
        <v>4</v>
      </c>
      <c r="AI37" s="60" t="s">
        <v>62</v>
      </c>
      <c r="AJ37" s="61" t="s">
        <v>63</v>
      </c>
      <c r="AK37" s="62" t="s">
        <v>63</v>
      </c>
      <c r="AL37" s="62" t="s">
        <v>63</v>
      </c>
    </row>
    <row r="38" spans="1:38" ht="13.5" customHeight="1">
      <c r="A38" s="65" t="s">
        <v>92</v>
      </c>
      <c r="B38" s="63">
        <v>42.2</v>
      </c>
      <c r="C38" s="66">
        <v>300</v>
      </c>
      <c r="D38" s="67">
        <v>150</v>
      </c>
      <c r="E38" s="67">
        <v>7.1</v>
      </c>
      <c r="F38" s="67">
        <v>10.7</v>
      </c>
      <c r="G38" s="68">
        <v>15</v>
      </c>
      <c r="H38" s="69">
        <v>53.8</v>
      </c>
      <c r="I38" s="49">
        <v>278.60000000000002</v>
      </c>
      <c r="J38" s="49">
        <v>248.6</v>
      </c>
      <c r="K38" s="49" t="s">
        <v>88</v>
      </c>
      <c r="L38" s="49">
        <v>72</v>
      </c>
      <c r="M38" s="50">
        <v>86</v>
      </c>
      <c r="N38" s="52">
        <v>1.1599999999999999</v>
      </c>
      <c r="O38" s="53">
        <v>27.46</v>
      </c>
      <c r="P38" s="54" t="s">
        <v>92</v>
      </c>
      <c r="Q38" s="62">
        <v>42.2</v>
      </c>
      <c r="R38" s="57">
        <v>8356</v>
      </c>
      <c r="S38" s="57">
        <v>557.1</v>
      </c>
      <c r="T38" s="57">
        <v>628.4</v>
      </c>
      <c r="U38" s="56">
        <v>12.46</v>
      </c>
      <c r="V38" s="58">
        <v>25.68</v>
      </c>
      <c r="W38" s="57">
        <v>603.79999999999995</v>
      </c>
      <c r="X38" s="56">
        <v>80.5</v>
      </c>
      <c r="Y38" s="57">
        <v>125.2</v>
      </c>
      <c r="Z38" s="58">
        <v>3.35</v>
      </c>
      <c r="AA38" s="56">
        <v>46.07</v>
      </c>
      <c r="AB38" s="56">
        <v>20.12</v>
      </c>
      <c r="AC38" s="70">
        <v>125.9</v>
      </c>
      <c r="AD38" s="32">
        <v>1</v>
      </c>
      <c r="AE38" s="32">
        <v>1</v>
      </c>
      <c r="AF38" s="33" t="s">
        <v>62</v>
      </c>
      <c r="AG38" s="32">
        <v>2</v>
      </c>
      <c r="AH38" s="32">
        <v>4</v>
      </c>
      <c r="AI38" s="60" t="s">
        <v>62</v>
      </c>
      <c r="AJ38" s="61" t="s">
        <v>63</v>
      </c>
      <c r="AK38" s="62" t="s">
        <v>63</v>
      </c>
      <c r="AL38" s="62" t="s">
        <v>63</v>
      </c>
    </row>
    <row r="39" spans="1:38" ht="13.5" customHeight="1">
      <c r="A39" s="65" t="s">
        <v>93</v>
      </c>
      <c r="B39" s="63">
        <v>49.3</v>
      </c>
      <c r="C39" s="66">
        <v>304</v>
      </c>
      <c r="D39" s="67">
        <v>152</v>
      </c>
      <c r="E39" s="67">
        <v>8</v>
      </c>
      <c r="F39" s="67">
        <v>12.7</v>
      </c>
      <c r="G39" s="68">
        <v>15</v>
      </c>
      <c r="H39" s="69">
        <v>62.8</v>
      </c>
      <c r="I39" s="49">
        <v>278.60000000000002</v>
      </c>
      <c r="J39" s="49">
        <v>248.6</v>
      </c>
      <c r="K39" s="49" t="s">
        <v>88</v>
      </c>
      <c r="L39" s="49">
        <v>74</v>
      </c>
      <c r="M39" s="50">
        <v>88</v>
      </c>
      <c r="N39" s="52">
        <v>1.1739999999999999</v>
      </c>
      <c r="O39" s="53">
        <v>23.81</v>
      </c>
      <c r="P39" s="54" t="s">
        <v>93</v>
      </c>
      <c r="Q39" s="62">
        <v>49.3</v>
      </c>
      <c r="R39" s="57">
        <v>9994</v>
      </c>
      <c r="S39" s="57">
        <v>657.5</v>
      </c>
      <c r="T39" s="57">
        <v>743.8</v>
      </c>
      <c r="U39" s="56">
        <v>12.61</v>
      </c>
      <c r="V39" s="58">
        <v>29.05</v>
      </c>
      <c r="W39" s="57">
        <v>745.7</v>
      </c>
      <c r="X39" s="57">
        <v>98.12</v>
      </c>
      <c r="Y39" s="57">
        <v>152.6</v>
      </c>
      <c r="Z39" s="58">
        <v>3.45</v>
      </c>
      <c r="AA39" s="56">
        <v>50.97</v>
      </c>
      <c r="AB39" s="56">
        <v>31.06</v>
      </c>
      <c r="AC39" s="70">
        <v>157.69999999999999</v>
      </c>
      <c r="AD39" s="32">
        <v>1</v>
      </c>
      <c r="AE39" s="32">
        <v>1</v>
      </c>
      <c r="AF39" s="33" t="s">
        <v>62</v>
      </c>
      <c r="AG39" s="32">
        <v>1</v>
      </c>
      <c r="AH39" s="32">
        <v>3</v>
      </c>
      <c r="AI39" s="60" t="s">
        <v>62</v>
      </c>
      <c r="AJ39" s="61" t="s">
        <v>63</v>
      </c>
      <c r="AK39" s="62" t="s">
        <v>63</v>
      </c>
      <c r="AL39" s="62" t="s">
        <v>63</v>
      </c>
    </row>
    <row r="40" spans="1:38" ht="13.5" customHeight="1">
      <c r="A40" s="65" t="s">
        <v>94</v>
      </c>
      <c r="B40" s="48">
        <v>43</v>
      </c>
      <c r="C40" s="66">
        <v>327</v>
      </c>
      <c r="D40" s="67">
        <v>160</v>
      </c>
      <c r="E40" s="67">
        <v>6.5</v>
      </c>
      <c r="F40" s="67">
        <v>10</v>
      </c>
      <c r="G40" s="68">
        <v>18</v>
      </c>
      <c r="H40" s="69">
        <v>54.7</v>
      </c>
      <c r="I40" s="49">
        <v>307</v>
      </c>
      <c r="J40" s="49">
        <v>271</v>
      </c>
      <c r="K40" s="49" t="s">
        <v>88</v>
      </c>
      <c r="L40" s="49">
        <v>78</v>
      </c>
      <c r="M40" s="50">
        <v>96</v>
      </c>
      <c r="N40" s="52">
        <v>1.25</v>
      </c>
      <c r="O40" s="53">
        <v>29.09</v>
      </c>
      <c r="P40" s="54" t="s">
        <v>94</v>
      </c>
      <c r="Q40" s="55">
        <v>43</v>
      </c>
      <c r="R40" s="57">
        <v>10230</v>
      </c>
      <c r="S40" s="57">
        <v>625.70000000000005</v>
      </c>
      <c r="T40" s="57">
        <v>701.9</v>
      </c>
      <c r="U40" s="56">
        <v>13.67</v>
      </c>
      <c r="V40" s="58">
        <v>26.99</v>
      </c>
      <c r="W40" s="57">
        <v>685.2</v>
      </c>
      <c r="X40" s="57">
        <v>85.64</v>
      </c>
      <c r="Y40" s="57">
        <v>133.30000000000001</v>
      </c>
      <c r="Z40" s="58">
        <v>3.54</v>
      </c>
      <c r="AA40" s="56">
        <v>47.59</v>
      </c>
      <c r="AB40" s="56">
        <v>19.57</v>
      </c>
      <c r="AC40" s="70">
        <v>171.5</v>
      </c>
      <c r="AD40" s="32">
        <v>1</v>
      </c>
      <c r="AE40" s="32">
        <v>1</v>
      </c>
      <c r="AF40" s="33" t="s">
        <v>62</v>
      </c>
      <c r="AG40" s="32">
        <v>3</v>
      </c>
      <c r="AH40" s="32">
        <v>4</v>
      </c>
      <c r="AI40" s="60" t="s">
        <v>62</v>
      </c>
      <c r="AJ40" s="61" t="s">
        <v>63</v>
      </c>
      <c r="AK40" s="62" t="s">
        <v>63</v>
      </c>
      <c r="AL40" s="62" t="s">
        <v>63</v>
      </c>
    </row>
    <row r="41" spans="1:38" ht="13.5" customHeight="1">
      <c r="A41" s="65" t="s">
        <v>95</v>
      </c>
      <c r="B41" s="63">
        <v>49.1</v>
      </c>
      <c r="C41" s="66">
        <v>330</v>
      </c>
      <c r="D41" s="67">
        <v>160</v>
      </c>
      <c r="E41" s="67">
        <v>7.5</v>
      </c>
      <c r="F41" s="67">
        <v>11.5</v>
      </c>
      <c r="G41" s="68">
        <v>18</v>
      </c>
      <c r="H41" s="69">
        <v>62.6</v>
      </c>
      <c r="I41" s="49">
        <v>307</v>
      </c>
      <c r="J41" s="49">
        <v>271</v>
      </c>
      <c r="K41" s="49" t="s">
        <v>88</v>
      </c>
      <c r="L41" s="49">
        <v>78</v>
      </c>
      <c r="M41" s="50">
        <v>96</v>
      </c>
      <c r="N41" s="52">
        <v>1.254</v>
      </c>
      <c r="O41" s="53">
        <v>25.52</v>
      </c>
      <c r="P41" s="54" t="s">
        <v>95</v>
      </c>
      <c r="Q41" s="62">
        <v>49.1</v>
      </c>
      <c r="R41" s="57">
        <v>11770</v>
      </c>
      <c r="S41" s="57">
        <v>713.1</v>
      </c>
      <c r="T41" s="57">
        <v>804.3</v>
      </c>
      <c r="U41" s="56">
        <v>13.71</v>
      </c>
      <c r="V41" s="58">
        <v>30.81</v>
      </c>
      <c r="W41" s="57">
        <v>788.1</v>
      </c>
      <c r="X41" s="57">
        <v>98.52</v>
      </c>
      <c r="Y41" s="57">
        <v>153.69999999999999</v>
      </c>
      <c r="Z41" s="58">
        <v>3.55</v>
      </c>
      <c r="AA41" s="56">
        <v>51.59</v>
      </c>
      <c r="AB41" s="56">
        <v>28.15</v>
      </c>
      <c r="AC41" s="70">
        <v>199.1</v>
      </c>
      <c r="AD41" s="32">
        <v>1</v>
      </c>
      <c r="AE41" s="32">
        <v>1</v>
      </c>
      <c r="AF41" s="33" t="s">
        <v>62</v>
      </c>
      <c r="AG41" s="32">
        <v>2</v>
      </c>
      <c r="AH41" s="32">
        <v>4</v>
      </c>
      <c r="AI41" s="60" t="s">
        <v>62</v>
      </c>
      <c r="AJ41" s="61" t="s">
        <v>63</v>
      </c>
      <c r="AK41" s="62" t="s">
        <v>63</v>
      </c>
      <c r="AL41" s="62" t="s">
        <v>63</v>
      </c>
    </row>
    <row r="42" spans="1:38" ht="13.5" customHeight="1">
      <c r="A42" s="65" t="s">
        <v>96</v>
      </c>
      <c r="B42" s="48">
        <v>57</v>
      </c>
      <c r="C42" s="66">
        <v>334</v>
      </c>
      <c r="D42" s="67">
        <v>162</v>
      </c>
      <c r="E42" s="67">
        <v>8.5</v>
      </c>
      <c r="F42" s="67">
        <v>13.5</v>
      </c>
      <c r="G42" s="68">
        <v>18</v>
      </c>
      <c r="H42" s="69">
        <v>72.599999999999994</v>
      </c>
      <c r="I42" s="49">
        <v>307</v>
      </c>
      <c r="J42" s="49">
        <v>271</v>
      </c>
      <c r="K42" s="49" t="s">
        <v>88</v>
      </c>
      <c r="L42" s="49">
        <v>80</v>
      </c>
      <c r="M42" s="50">
        <v>98</v>
      </c>
      <c r="N42" s="52">
        <v>1.268</v>
      </c>
      <c r="O42" s="53">
        <v>22.24</v>
      </c>
      <c r="P42" s="54" t="s">
        <v>96</v>
      </c>
      <c r="Q42" s="55">
        <v>57</v>
      </c>
      <c r="R42" s="57">
        <v>13910</v>
      </c>
      <c r="S42" s="64">
        <v>833</v>
      </c>
      <c r="T42" s="57">
        <v>942.8</v>
      </c>
      <c r="U42" s="56">
        <v>13.84</v>
      </c>
      <c r="V42" s="58">
        <v>34.880000000000003</v>
      </c>
      <c r="W42" s="57">
        <v>960.4</v>
      </c>
      <c r="X42" s="64">
        <v>118.6</v>
      </c>
      <c r="Y42" s="64">
        <v>185</v>
      </c>
      <c r="Z42" s="58">
        <v>3.64</v>
      </c>
      <c r="AA42" s="56">
        <v>56.59</v>
      </c>
      <c r="AB42" s="56">
        <v>42.15</v>
      </c>
      <c r="AC42" s="70">
        <v>245.7</v>
      </c>
      <c r="AD42" s="32">
        <v>1</v>
      </c>
      <c r="AE42" s="32">
        <v>1</v>
      </c>
      <c r="AF42" s="33" t="s">
        <v>62</v>
      </c>
      <c r="AG42" s="32">
        <v>1</v>
      </c>
      <c r="AH42" s="32">
        <v>3</v>
      </c>
      <c r="AI42" s="60" t="s">
        <v>62</v>
      </c>
      <c r="AJ42" s="61" t="s">
        <v>63</v>
      </c>
      <c r="AK42" s="62" t="s">
        <v>63</v>
      </c>
      <c r="AL42" s="62" t="s">
        <v>63</v>
      </c>
    </row>
    <row r="43" spans="1:38" ht="13.5" customHeight="1">
      <c r="A43" s="65" t="s">
        <v>97</v>
      </c>
      <c r="B43" s="63">
        <v>50.2</v>
      </c>
      <c r="C43" s="66">
        <v>357.6</v>
      </c>
      <c r="D43" s="67">
        <v>170</v>
      </c>
      <c r="E43" s="67">
        <v>6.6</v>
      </c>
      <c r="F43" s="67">
        <v>11.5</v>
      </c>
      <c r="G43" s="68">
        <v>18</v>
      </c>
      <c r="H43" s="69">
        <v>64</v>
      </c>
      <c r="I43" s="49">
        <v>334.6</v>
      </c>
      <c r="J43" s="49">
        <v>298.60000000000002</v>
      </c>
      <c r="K43" s="49" t="s">
        <v>98</v>
      </c>
      <c r="L43" s="49">
        <v>86</v>
      </c>
      <c r="M43" s="50">
        <v>88</v>
      </c>
      <c r="N43" s="52">
        <v>1.351</v>
      </c>
      <c r="O43" s="53">
        <v>26.91</v>
      </c>
      <c r="P43" s="54" t="s">
        <v>97</v>
      </c>
      <c r="Q43" s="62">
        <v>50.2</v>
      </c>
      <c r="R43" s="57">
        <v>14520</v>
      </c>
      <c r="S43" s="57">
        <v>811.8</v>
      </c>
      <c r="T43" s="57">
        <v>906.8</v>
      </c>
      <c r="U43" s="56">
        <v>15.06</v>
      </c>
      <c r="V43" s="58">
        <v>29.76</v>
      </c>
      <c r="W43" s="57">
        <v>944.3</v>
      </c>
      <c r="X43" s="57">
        <v>111.1</v>
      </c>
      <c r="Y43" s="57">
        <v>171.9</v>
      </c>
      <c r="Z43" s="58">
        <v>3.84</v>
      </c>
      <c r="AA43" s="56">
        <v>50.69</v>
      </c>
      <c r="AB43" s="56">
        <v>26.51</v>
      </c>
      <c r="AC43" s="71">
        <v>282</v>
      </c>
      <c r="AD43" s="32">
        <v>1</v>
      </c>
      <c r="AE43" s="32">
        <v>1</v>
      </c>
      <c r="AF43" s="33" t="s">
        <v>62</v>
      </c>
      <c r="AG43" s="32">
        <v>4</v>
      </c>
      <c r="AH43" s="32">
        <v>4</v>
      </c>
      <c r="AI43" s="60" t="s">
        <v>62</v>
      </c>
      <c r="AJ43" s="61" t="s">
        <v>63</v>
      </c>
      <c r="AK43" s="62" t="s">
        <v>63</v>
      </c>
      <c r="AL43" s="62" t="s">
        <v>63</v>
      </c>
    </row>
    <row r="44" spans="1:38" ht="13.5" customHeight="1">
      <c r="A44" s="65" t="s">
        <v>99</v>
      </c>
      <c r="B44" s="63">
        <v>57.1</v>
      </c>
      <c r="C44" s="66">
        <v>360</v>
      </c>
      <c r="D44" s="67">
        <v>170</v>
      </c>
      <c r="E44" s="67">
        <v>8</v>
      </c>
      <c r="F44" s="67">
        <v>12.7</v>
      </c>
      <c r="G44" s="68">
        <v>18</v>
      </c>
      <c r="H44" s="69">
        <v>72.7</v>
      </c>
      <c r="I44" s="49">
        <v>334.6</v>
      </c>
      <c r="J44" s="49">
        <v>298.60000000000002</v>
      </c>
      <c r="K44" s="49" t="s">
        <v>98</v>
      </c>
      <c r="L44" s="49">
        <v>88</v>
      </c>
      <c r="M44" s="50">
        <v>88</v>
      </c>
      <c r="N44" s="52">
        <v>1.353</v>
      </c>
      <c r="O44" s="53">
        <v>23.7</v>
      </c>
      <c r="P44" s="54" t="s">
        <v>99</v>
      </c>
      <c r="Q44" s="62">
        <v>57.1</v>
      </c>
      <c r="R44" s="57">
        <v>16270</v>
      </c>
      <c r="S44" s="57">
        <v>903.6</v>
      </c>
      <c r="T44" s="57">
        <v>1019</v>
      </c>
      <c r="U44" s="56">
        <v>14.95</v>
      </c>
      <c r="V44" s="58">
        <v>35.14</v>
      </c>
      <c r="W44" s="57">
        <v>1043</v>
      </c>
      <c r="X44" s="57">
        <v>122.8</v>
      </c>
      <c r="Y44" s="57">
        <v>191.1</v>
      </c>
      <c r="Z44" s="58">
        <v>3.79</v>
      </c>
      <c r="AA44" s="56">
        <v>54.49</v>
      </c>
      <c r="AB44" s="56">
        <v>37.32</v>
      </c>
      <c r="AC44" s="70">
        <v>313.60000000000002</v>
      </c>
      <c r="AD44" s="32">
        <v>1</v>
      </c>
      <c r="AE44" s="32">
        <v>1</v>
      </c>
      <c r="AF44" s="33" t="s">
        <v>62</v>
      </c>
      <c r="AG44" s="32">
        <v>2</v>
      </c>
      <c r="AH44" s="32">
        <v>4</v>
      </c>
      <c r="AI44" s="60" t="s">
        <v>62</v>
      </c>
      <c r="AJ44" s="61" t="s">
        <v>63</v>
      </c>
      <c r="AK44" s="62" t="s">
        <v>63</v>
      </c>
      <c r="AL44" s="62" t="s">
        <v>63</v>
      </c>
    </row>
    <row r="45" spans="1:38" ht="13.5" customHeight="1">
      <c r="A45" s="65" t="s">
        <v>100</v>
      </c>
      <c r="B45" s="48">
        <v>66</v>
      </c>
      <c r="C45" s="66">
        <v>364</v>
      </c>
      <c r="D45" s="67">
        <v>172</v>
      </c>
      <c r="E45" s="67">
        <v>9.1999999999999993</v>
      </c>
      <c r="F45" s="67">
        <v>14.7</v>
      </c>
      <c r="G45" s="68">
        <v>18</v>
      </c>
      <c r="H45" s="69">
        <v>84.1</v>
      </c>
      <c r="I45" s="49">
        <v>334.6</v>
      </c>
      <c r="J45" s="49">
        <v>298.60000000000002</v>
      </c>
      <c r="K45" s="49" t="s">
        <v>98</v>
      </c>
      <c r="L45" s="49">
        <v>90</v>
      </c>
      <c r="M45" s="50">
        <v>90</v>
      </c>
      <c r="N45" s="52">
        <v>1.367</v>
      </c>
      <c r="O45" s="53">
        <v>20.69</v>
      </c>
      <c r="P45" s="54" t="s">
        <v>100</v>
      </c>
      <c r="Q45" s="55">
        <v>66</v>
      </c>
      <c r="R45" s="57">
        <v>19050</v>
      </c>
      <c r="S45" s="57">
        <v>1047</v>
      </c>
      <c r="T45" s="57">
        <v>1186</v>
      </c>
      <c r="U45" s="56">
        <v>15.05</v>
      </c>
      <c r="V45" s="58">
        <v>40.21</v>
      </c>
      <c r="W45" s="57">
        <v>1251</v>
      </c>
      <c r="X45" s="57">
        <v>145.5</v>
      </c>
      <c r="Y45" s="57">
        <v>226.9</v>
      </c>
      <c r="Z45" s="58">
        <v>3.86</v>
      </c>
      <c r="AA45" s="56">
        <v>59.69</v>
      </c>
      <c r="AB45" s="56">
        <v>55.76</v>
      </c>
      <c r="AC45" s="70">
        <v>380.3</v>
      </c>
      <c r="AD45" s="32">
        <v>1</v>
      </c>
      <c r="AE45" s="32">
        <v>1</v>
      </c>
      <c r="AF45" s="33" t="s">
        <v>62</v>
      </c>
      <c r="AG45" s="32">
        <v>1</v>
      </c>
      <c r="AH45" s="32">
        <v>3</v>
      </c>
      <c r="AI45" s="60" t="s">
        <v>62</v>
      </c>
      <c r="AJ45" s="61" t="s">
        <v>63</v>
      </c>
      <c r="AK45" s="62" t="s">
        <v>63</v>
      </c>
      <c r="AL45" s="62" t="s">
        <v>63</v>
      </c>
    </row>
    <row r="46" spans="1:38" ht="13.5" customHeight="1">
      <c r="A46" s="65" t="s">
        <v>101</v>
      </c>
      <c r="B46" s="63">
        <v>57.4</v>
      </c>
      <c r="C46" s="66">
        <v>397</v>
      </c>
      <c r="D46" s="67">
        <v>180</v>
      </c>
      <c r="E46" s="67">
        <v>7</v>
      </c>
      <c r="F46" s="67">
        <v>12</v>
      </c>
      <c r="G46" s="68">
        <v>21</v>
      </c>
      <c r="H46" s="50">
        <v>73.099999999999994</v>
      </c>
      <c r="I46" s="49">
        <v>373</v>
      </c>
      <c r="J46" s="49">
        <v>331</v>
      </c>
      <c r="K46" s="49" t="s">
        <v>98</v>
      </c>
      <c r="L46" s="49">
        <v>94</v>
      </c>
      <c r="M46" s="50">
        <v>98</v>
      </c>
      <c r="N46" s="52">
        <v>1.464</v>
      </c>
      <c r="O46" s="53">
        <v>25.51</v>
      </c>
      <c r="P46" s="54" t="s">
        <v>101</v>
      </c>
      <c r="Q46" s="62">
        <v>57.4</v>
      </c>
      <c r="R46" s="57">
        <v>20290</v>
      </c>
      <c r="S46" s="57">
        <v>1022</v>
      </c>
      <c r="T46" s="57">
        <v>1144</v>
      </c>
      <c r="U46" s="56">
        <v>16.66</v>
      </c>
      <c r="V46" s="58">
        <v>35.78</v>
      </c>
      <c r="W46" s="57">
        <v>1171</v>
      </c>
      <c r="X46" s="57">
        <v>130.1</v>
      </c>
      <c r="Y46" s="57">
        <v>202.1</v>
      </c>
      <c r="Z46" s="58">
        <v>4</v>
      </c>
      <c r="AA46" s="56">
        <v>55.6</v>
      </c>
      <c r="AB46" s="56">
        <v>34.79</v>
      </c>
      <c r="AC46" s="70">
        <v>432.2</v>
      </c>
      <c r="AD46" s="32">
        <v>1</v>
      </c>
      <c r="AE46" s="32">
        <v>1</v>
      </c>
      <c r="AF46" s="33" t="s">
        <v>62</v>
      </c>
      <c r="AG46" s="32">
        <v>4</v>
      </c>
      <c r="AH46" s="32">
        <v>4</v>
      </c>
      <c r="AI46" s="60" t="s">
        <v>62</v>
      </c>
      <c r="AJ46" s="61" t="s">
        <v>63</v>
      </c>
      <c r="AK46" s="62" t="s">
        <v>63</v>
      </c>
      <c r="AL46" s="62" t="s">
        <v>63</v>
      </c>
    </row>
    <row r="47" spans="1:38" ht="13.5" customHeight="1">
      <c r="A47" s="65" t="s">
        <v>102</v>
      </c>
      <c r="B47" s="63">
        <v>66.3</v>
      </c>
      <c r="C47" s="66">
        <v>400</v>
      </c>
      <c r="D47" s="67">
        <v>180</v>
      </c>
      <c r="E47" s="67">
        <v>8.6</v>
      </c>
      <c r="F47" s="67">
        <v>13.5</v>
      </c>
      <c r="G47" s="68">
        <v>21</v>
      </c>
      <c r="H47" s="69">
        <v>84.5</v>
      </c>
      <c r="I47" s="49">
        <v>373</v>
      </c>
      <c r="J47" s="49">
        <v>331</v>
      </c>
      <c r="K47" s="49" t="s">
        <v>98</v>
      </c>
      <c r="L47" s="49">
        <v>96</v>
      </c>
      <c r="M47" s="50">
        <v>98</v>
      </c>
      <c r="N47" s="52">
        <v>1.4670000000000001</v>
      </c>
      <c r="O47" s="53">
        <v>22.12</v>
      </c>
      <c r="P47" s="54" t="s">
        <v>102</v>
      </c>
      <c r="Q47" s="62">
        <v>66.3</v>
      </c>
      <c r="R47" s="57">
        <v>23130</v>
      </c>
      <c r="S47" s="57">
        <v>1156</v>
      </c>
      <c r="T47" s="57">
        <v>1307</v>
      </c>
      <c r="U47" s="56">
        <v>16.55</v>
      </c>
      <c r="V47" s="58">
        <v>42.69</v>
      </c>
      <c r="W47" s="57">
        <v>1318</v>
      </c>
      <c r="X47" s="57">
        <v>146.4</v>
      </c>
      <c r="Y47" s="64">
        <v>229</v>
      </c>
      <c r="Z47" s="58">
        <v>3.95</v>
      </c>
      <c r="AA47" s="56">
        <v>60.2</v>
      </c>
      <c r="AB47" s="56">
        <v>51.08</v>
      </c>
      <c r="AC47" s="71">
        <v>490</v>
      </c>
      <c r="AD47" s="32">
        <v>1</v>
      </c>
      <c r="AE47" s="32">
        <v>1</v>
      </c>
      <c r="AF47" s="33" t="s">
        <v>62</v>
      </c>
      <c r="AG47" s="32">
        <v>3</v>
      </c>
      <c r="AH47" s="32">
        <v>4</v>
      </c>
      <c r="AI47" s="60" t="s">
        <v>62</v>
      </c>
      <c r="AJ47" s="61" t="s">
        <v>63</v>
      </c>
      <c r="AK47" s="62" t="s">
        <v>63</v>
      </c>
      <c r="AL47" s="62" t="s">
        <v>63</v>
      </c>
    </row>
    <row r="48" spans="1:38" ht="13.5" customHeight="1">
      <c r="A48" s="65" t="s">
        <v>103</v>
      </c>
      <c r="B48" s="63">
        <v>75.7</v>
      </c>
      <c r="C48" s="66">
        <v>404</v>
      </c>
      <c r="D48" s="67">
        <v>182</v>
      </c>
      <c r="E48" s="67">
        <v>9.6999999999999993</v>
      </c>
      <c r="F48" s="67">
        <v>15.5</v>
      </c>
      <c r="G48" s="68">
        <v>21</v>
      </c>
      <c r="H48" s="69">
        <v>96.4</v>
      </c>
      <c r="I48" s="49">
        <v>373</v>
      </c>
      <c r="J48" s="49">
        <v>331</v>
      </c>
      <c r="K48" s="49" t="s">
        <v>98</v>
      </c>
      <c r="L48" s="49">
        <v>96</v>
      </c>
      <c r="M48" s="50">
        <v>100</v>
      </c>
      <c r="N48" s="52">
        <v>1.4810000000000001</v>
      </c>
      <c r="O48" s="53">
        <v>19.57</v>
      </c>
      <c r="P48" s="54" t="s">
        <v>103</v>
      </c>
      <c r="Q48" s="62">
        <v>75.7</v>
      </c>
      <c r="R48" s="57">
        <v>26750</v>
      </c>
      <c r="S48" s="57">
        <v>1324</v>
      </c>
      <c r="T48" s="57">
        <v>1502</v>
      </c>
      <c r="U48" s="56">
        <v>16.66</v>
      </c>
      <c r="V48" s="58">
        <v>47.98</v>
      </c>
      <c r="W48" s="57">
        <v>1564</v>
      </c>
      <c r="X48" s="57">
        <v>171.9</v>
      </c>
      <c r="Y48" s="57">
        <v>269.10000000000002</v>
      </c>
      <c r="Z48" s="58">
        <v>4.03</v>
      </c>
      <c r="AA48" s="56">
        <v>65.3</v>
      </c>
      <c r="AB48" s="56">
        <v>73.099999999999994</v>
      </c>
      <c r="AC48" s="70">
        <v>587.6</v>
      </c>
      <c r="AD48" s="32">
        <v>1</v>
      </c>
      <c r="AE48" s="32">
        <v>1</v>
      </c>
      <c r="AF48" s="33" t="s">
        <v>62</v>
      </c>
      <c r="AG48" s="32">
        <v>2</v>
      </c>
      <c r="AH48" s="32">
        <v>3</v>
      </c>
      <c r="AI48" s="60" t="s">
        <v>62</v>
      </c>
      <c r="AJ48" s="61" t="s">
        <v>63</v>
      </c>
      <c r="AK48" s="62" t="s">
        <v>63</v>
      </c>
      <c r="AL48" s="62" t="s">
        <v>63</v>
      </c>
    </row>
    <row r="49" spans="1:38" ht="13.5" customHeight="1">
      <c r="A49" s="65" t="s">
        <v>104</v>
      </c>
      <c r="B49" s="63">
        <v>67.2</v>
      </c>
      <c r="C49" s="66">
        <v>447</v>
      </c>
      <c r="D49" s="67">
        <v>190</v>
      </c>
      <c r="E49" s="67">
        <v>7.6</v>
      </c>
      <c r="F49" s="67">
        <v>13.1</v>
      </c>
      <c r="G49" s="68">
        <v>21</v>
      </c>
      <c r="H49" s="69">
        <v>85.6</v>
      </c>
      <c r="I49" s="49">
        <v>420.8</v>
      </c>
      <c r="J49" s="49">
        <v>378.8</v>
      </c>
      <c r="K49" s="49" t="s">
        <v>105</v>
      </c>
      <c r="L49" s="49">
        <v>100</v>
      </c>
      <c r="M49" s="50">
        <v>102</v>
      </c>
      <c r="N49" s="52">
        <v>1.603</v>
      </c>
      <c r="O49" s="53">
        <v>23.87</v>
      </c>
      <c r="P49" s="54" t="s">
        <v>104</v>
      </c>
      <c r="Q49" s="62">
        <v>67.2</v>
      </c>
      <c r="R49" s="57">
        <v>29760</v>
      </c>
      <c r="S49" s="57">
        <v>1331</v>
      </c>
      <c r="T49" s="57">
        <v>1494</v>
      </c>
      <c r="U49" s="56">
        <v>18.649999999999999</v>
      </c>
      <c r="V49" s="58">
        <v>42.26</v>
      </c>
      <c r="W49" s="57">
        <v>1502</v>
      </c>
      <c r="X49" s="57">
        <v>158.1</v>
      </c>
      <c r="Y49" s="57">
        <v>245.7</v>
      </c>
      <c r="Z49" s="58">
        <v>4.1900000000000004</v>
      </c>
      <c r="AA49" s="56">
        <v>58.4</v>
      </c>
      <c r="AB49" s="56">
        <v>45.67</v>
      </c>
      <c r="AC49" s="70">
        <v>704.9</v>
      </c>
      <c r="AD49" s="32" t="s">
        <v>106</v>
      </c>
      <c r="AE49" s="32" t="s">
        <v>106</v>
      </c>
      <c r="AF49" s="50" t="s">
        <v>107</v>
      </c>
      <c r="AG49" s="49" t="s">
        <v>108</v>
      </c>
      <c r="AH49" s="49" t="s">
        <v>108</v>
      </c>
      <c r="AI49" s="72" t="s">
        <v>108</v>
      </c>
      <c r="AJ49" s="61" t="s">
        <v>63</v>
      </c>
      <c r="AK49" s="62" t="s">
        <v>63</v>
      </c>
      <c r="AL49" s="62" t="s">
        <v>63</v>
      </c>
    </row>
    <row r="50" spans="1:38" ht="13.5" customHeight="1">
      <c r="A50" s="65" t="s">
        <v>109</v>
      </c>
      <c r="B50" s="63">
        <v>77.599999999999994</v>
      </c>
      <c r="C50" s="66">
        <v>450</v>
      </c>
      <c r="D50" s="67">
        <v>190</v>
      </c>
      <c r="E50" s="67">
        <v>9.4</v>
      </c>
      <c r="F50" s="67">
        <v>14.6</v>
      </c>
      <c r="G50" s="68">
        <v>21</v>
      </c>
      <c r="H50" s="69">
        <v>98.8</v>
      </c>
      <c r="I50" s="49">
        <v>420.8</v>
      </c>
      <c r="J50" s="49">
        <v>378.8</v>
      </c>
      <c r="K50" s="49" t="s">
        <v>105</v>
      </c>
      <c r="L50" s="49">
        <v>100</v>
      </c>
      <c r="M50" s="50">
        <v>102</v>
      </c>
      <c r="N50" s="52">
        <v>1.605</v>
      </c>
      <c r="O50" s="53">
        <v>20.69</v>
      </c>
      <c r="P50" s="54" t="s">
        <v>109</v>
      </c>
      <c r="Q50" s="62">
        <v>77.599999999999994</v>
      </c>
      <c r="R50" s="57">
        <v>33740</v>
      </c>
      <c r="S50" s="57">
        <v>1500</v>
      </c>
      <c r="T50" s="57">
        <v>1702</v>
      </c>
      <c r="U50" s="56">
        <v>18.48</v>
      </c>
      <c r="V50" s="58">
        <v>50.85</v>
      </c>
      <c r="W50" s="57">
        <v>1676</v>
      </c>
      <c r="X50" s="57">
        <v>176.4</v>
      </c>
      <c r="Y50" s="57">
        <v>276.39999999999998</v>
      </c>
      <c r="Z50" s="58">
        <v>4.12</v>
      </c>
      <c r="AA50" s="56">
        <v>63.2</v>
      </c>
      <c r="AB50" s="56">
        <v>66.87</v>
      </c>
      <c r="AC50" s="71">
        <v>791</v>
      </c>
      <c r="AD50" s="32" t="s">
        <v>106</v>
      </c>
      <c r="AE50" s="32" t="s">
        <v>106</v>
      </c>
      <c r="AF50" s="50" t="s">
        <v>106</v>
      </c>
      <c r="AG50" s="49" t="s">
        <v>110</v>
      </c>
      <c r="AH50" s="49" t="s">
        <v>108</v>
      </c>
      <c r="AI50" s="72" t="s">
        <v>108</v>
      </c>
      <c r="AJ50" s="61" t="s">
        <v>63</v>
      </c>
      <c r="AK50" s="62" t="s">
        <v>63</v>
      </c>
      <c r="AL50" s="62" t="s">
        <v>63</v>
      </c>
    </row>
    <row r="51" spans="1:38" ht="13.5" customHeight="1">
      <c r="A51" s="65" t="s">
        <v>111</v>
      </c>
      <c r="B51" s="63">
        <v>92.4</v>
      </c>
      <c r="C51" s="66">
        <v>456</v>
      </c>
      <c r="D51" s="67">
        <v>192</v>
      </c>
      <c r="E51" s="67">
        <v>11</v>
      </c>
      <c r="F51" s="67">
        <v>17.600000000000001</v>
      </c>
      <c r="G51" s="68">
        <v>21</v>
      </c>
      <c r="H51" s="73">
        <v>118</v>
      </c>
      <c r="I51" s="49">
        <v>420.8</v>
      </c>
      <c r="J51" s="49">
        <v>378.8</v>
      </c>
      <c r="K51" s="49" t="s">
        <v>105</v>
      </c>
      <c r="L51" s="49">
        <v>102</v>
      </c>
      <c r="M51" s="50">
        <v>104</v>
      </c>
      <c r="N51" s="52">
        <v>1.6220000000000001</v>
      </c>
      <c r="O51" s="53">
        <v>17.559999999999999</v>
      </c>
      <c r="P51" s="54" t="s">
        <v>111</v>
      </c>
      <c r="Q51" s="62">
        <v>92.4</v>
      </c>
      <c r="R51" s="57">
        <v>40920</v>
      </c>
      <c r="S51" s="57">
        <v>1795</v>
      </c>
      <c r="T51" s="57">
        <v>2046</v>
      </c>
      <c r="U51" s="56">
        <v>18.649999999999999</v>
      </c>
      <c r="V51" s="58">
        <v>59.4</v>
      </c>
      <c r="W51" s="57">
        <v>2085</v>
      </c>
      <c r="X51" s="57">
        <v>217.2</v>
      </c>
      <c r="Y51" s="64">
        <v>341</v>
      </c>
      <c r="Z51" s="58">
        <v>4.21</v>
      </c>
      <c r="AA51" s="56">
        <v>70.8</v>
      </c>
      <c r="AB51" s="57">
        <v>109</v>
      </c>
      <c r="AC51" s="70">
        <v>997.6</v>
      </c>
      <c r="AD51" s="32" t="s">
        <v>106</v>
      </c>
      <c r="AE51" s="32" t="s">
        <v>106</v>
      </c>
      <c r="AF51" s="50" t="s">
        <v>106</v>
      </c>
      <c r="AG51" s="49" t="s">
        <v>107</v>
      </c>
      <c r="AH51" s="49" t="s">
        <v>108</v>
      </c>
      <c r="AI51" s="72" t="s">
        <v>108</v>
      </c>
      <c r="AJ51" s="61" t="s">
        <v>63</v>
      </c>
      <c r="AK51" s="62" t="s">
        <v>63</v>
      </c>
      <c r="AL51" s="62" t="s">
        <v>63</v>
      </c>
    </row>
    <row r="52" spans="1:38" ht="13.5" customHeight="1">
      <c r="A52" s="65" t="s">
        <v>112</v>
      </c>
      <c r="B52" s="63">
        <v>79.400000000000006</v>
      </c>
      <c r="C52" s="66">
        <v>497</v>
      </c>
      <c r="D52" s="67">
        <v>200</v>
      </c>
      <c r="E52" s="67">
        <v>8.4</v>
      </c>
      <c r="F52" s="67">
        <v>14.5</v>
      </c>
      <c r="G52" s="68">
        <v>21</v>
      </c>
      <c r="H52" s="73">
        <v>101</v>
      </c>
      <c r="I52" s="49">
        <v>468</v>
      </c>
      <c r="J52" s="49">
        <v>426</v>
      </c>
      <c r="K52" s="49" t="s">
        <v>105</v>
      </c>
      <c r="L52" s="49">
        <v>100</v>
      </c>
      <c r="M52" s="50">
        <v>112</v>
      </c>
      <c r="N52" s="52">
        <v>1.7410000000000001</v>
      </c>
      <c r="O52" s="53">
        <v>21.94</v>
      </c>
      <c r="P52" s="54" t="s">
        <v>112</v>
      </c>
      <c r="Q52" s="62">
        <v>79.400000000000006</v>
      </c>
      <c r="R52" s="57">
        <v>42930</v>
      </c>
      <c r="S52" s="57">
        <v>1728</v>
      </c>
      <c r="T52" s="57">
        <v>1946</v>
      </c>
      <c r="U52" s="56">
        <v>20.61</v>
      </c>
      <c r="V52" s="58">
        <v>50.41</v>
      </c>
      <c r="W52" s="57">
        <v>1939</v>
      </c>
      <c r="X52" s="57">
        <v>193.9</v>
      </c>
      <c r="Y52" s="57">
        <v>301.60000000000002</v>
      </c>
      <c r="Z52" s="58">
        <v>4.38</v>
      </c>
      <c r="AA52" s="56">
        <v>62</v>
      </c>
      <c r="AB52" s="57">
        <v>62.78</v>
      </c>
      <c r="AC52" s="70">
        <v>1125</v>
      </c>
      <c r="AD52" s="32">
        <v>1</v>
      </c>
      <c r="AE52" s="32">
        <v>1</v>
      </c>
      <c r="AF52" s="50">
        <v>1</v>
      </c>
      <c r="AG52" s="49">
        <v>4</v>
      </c>
      <c r="AH52" s="49">
        <v>4</v>
      </c>
      <c r="AI52" s="72">
        <v>4</v>
      </c>
      <c r="AJ52" s="61" t="s">
        <v>63</v>
      </c>
      <c r="AK52" s="62" t="s">
        <v>63</v>
      </c>
      <c r="AL52" s="62" t="s">
        <v>63</v>
      </c>
    </row>
    <row r="53" spans="1:38" ht="13.5" customHeight="1">
      <c r="A53" s="65" t="s">
        <v>113</v>
      </c>
      <c r="B53" s="63">
        <v>90.7</v>
      </c>
      <c r="C53" s="66">
        <v>500</v>
      </c>
      <c r="D53" s="67">
        <v>200</v>
      </c>
      <c r="E53" s="67">
        <v>10.199999999999999</v>
      </c>
      <c r="F53" s="67">
        <v>16</v>
      </c>
      <c r="G53" s="68">
        <v>21</v>
      </c>
      <c r="H53" s="73">
        <v>116</v>
      </c>
      <c r="I53" s="49">
        <v>468</v>
      </c>
      <c r="J53" s="49">
        <v>426</v>
      </c>
      <c r="K53" s="49" t="s">
        <v>105</v>
      </c>
      <c r="L53" s="49">
        <v>102</v>
      </c>
      <c r="M53" s="50">
        <v>112</v>
      </c>
      <c r="N53" s="52">
        <v>1.744</v>
      </c>
      <c r="O53" s="53">
        <v>19.23</v>
      </c>
      <c r="P53" s="54" t="s">
        <v>113</v>
      </c>
      <c r="Q53" s="62">
        <v>90.7</v>
      </c>
      <c r="R53" s="57">
        <v>48200</v>
      </c>
      <c r="S53" s="57">
        <v>1928</v>
      </c>
      <c r="T53" s="57">
        <v>2194</v>
      </c>
      <c r="U53" s="56">
        <v>20.43</v>
      </c>
      <c r="V53" s="58">
        <v>59.87</v>
      </c>
      <c r="W53" s="57">
        <v>2142</v>
      </c>
      <c r="X53" s="57">
        <v>214.2</v>
      </c>
      <c r="Y53" s="57">
        <v>335.9</v>
      </c>
      <c r="Z53" s="58">
        <v>4.3099999999999996</v>
      </c>
      <c r="AA53" s="56">
        <v>66.8</v>
      </c>
      <c r="AB53" s="57">
        <v>89.29</v>
      </c>
      <c r="AC53" s="70">
        <v>1249</v>
      </c>
      <c r="AD53" s="32">
        <v>1</v>
      </c>
      <c r="AE53" s="32">
        <v>1</v>
      </c>
      <c r="AF53" s="50">
        <v>1</v>
      </c>
      <c r="AG53" s="49">
        <v>3</v>
      </c>
      <c r="AH53" s="49">
        <v>4</v>
      </c>
      <c r="AI53" s="72">
        <v>4</v>
      </c>
      <c r="AJ53" s="62" t="s">
        <v>63</v>
      </c>
      <c r="AK53" s="62" t="s">
        <v>114</v>
      </c>
      <c r="AL53" s="62" t="s">
        <v>114</v>
      </c>
    </row>
    <row r="54" spans="1:38" ht="13.5" customHeight="1">
      <c r="A54" s="65" t="s">
        <v>115</v>
      </c>
      <c r="B54" s="63">
        <v>107</v>
      </c>
      <c r="C54" s="66">
        <v>506</v>
      </c>
      <c r="D54" s="67">
        <v>202</v>
      </c>
      <c r="E54" s="67">
        <v>12</v>
      </c>
      <c r="F54" s="67">
        <v>19</v>
      </c>
      <c r="G54" s="68">
        <v>21</v>
      </c>
      <c r="H54" s="73">
        <v>137</v>
      </c>
      <c r="I54" s="49">
        <v>468</v>
      </c>
      <c r="J54" s="49">
        <v>426</v>
      </c>
      <c r="K54" s="49" t="s">
        <v>105</v>
      </c>
      <c r="L54" s="49">
        <v>104</v>
      </c>
      <c r="M54" s="50">
        <v>114</v>
      </c>
      <c r="N54" s="52">
        <v>1.76</v>
      </c>
      <c r="O54" s="53">
        <v>16.399999999999999</v>
      </c>
      <c r="P54" s="54" t="s">
        <v>115</v>
      </c>
      <c r="Q54" s="62">
        <v>107</v>
      </c>
      <c r="R54" s="57">
        <v>57780</v>
      </c>
      <c r="S54" s="57">
        <v>2284</v>
      </c>
      <c r="T54" s="57">
        <v>2613</v>
      </c>
      <c r="U54" s="56">
        <v>20.56</v>
      </c>
      <c r="V54" s="58">
        <v>70.209999999999994</v>
      </c>
      <c r="W54" s="57">
        <v>2622</v>
      </c>
      <c r="X54" s="57">
        <v>259.60000000000002</v>
      </c>
      <c r="Y54" s="57">
        <v>408.5</v>
      </c>
      <c r="Z54" s="58">
        <v>4.38</v>
      </c>
      <c r="AA54" s="56">
        <v>74.599999999999994</v>
      </c>
      <c r="AB54" s="64">
        <v>143.5</v>
      </c>
      <c r="AC54" s="70">
        <v>1548</v>
      </c>
      <c r="AD54" s="32">
        <v>1</v>
      </c>
      <c r="AE54" s="32">
        <v>1</v>
      </c>
      <c r="AF54" s="50">
        <v>1</v>
      </c>
      <c r="AG54" s="49">
        <v>2</v>
      </c>
      <c r="AH54" s="49">
        <v>4</v>
      </c>
      <c r="AI54" s="72">
        <v>4</v>
      </c>
      <c r="AJ54" s="62" t="s">
        <v>63</v>
      </c>
      <c r="AK54" s="62" t="s">
        <v>114</v>
      </c>
      <c r="AL54" s="62" t="s">
        <v>114</v>
      </c>
    </row>
    <row r="55" spans="1:38" ht="13.5" customHeight="1">
      <c r="A55" s="65" t="s">
        <v>116</v>
      </c>
      <c r="B55" s="63">
        <v>92.1</v>
      </c>
      <c r="C55" s="66">
        <v>547</v>
      </c>
      <c r="D55" s="67">
        <v>210</v>
      </c>
      <c r="E55" s="67">
        <v>9</v>
      </c>
      <c r="F55" s="67">
        <v>15.7</v>
      </c>
      <c r="G55" s="68">
        <v>24</v>
      </c>
      <c r="H55" s="73">
        <v>117</v>
      </c>
      <c r="I55" s="49">
        <v>515.6</v>
      </c>
      <c r="J55" s="49">
        <v>467.6</v>
      </c>
      <c r="K55" s="49" t="s">
        <v>105</v>
      </c>
      <c r="L55" s="49">
        <v>106</v>
      </c>
      <c r="M55" s="50">
        <v>122</v>
      </c>
      <c r="N55" s="52">
        <v>1.875</v>
      </c>
      <c r="O55" s="53">
        <v>20.36</v>
      </c>
      <c r="P55" s="54" t="s">
        <v>116</v>
      </c>
      <c r="Q55" s="62">
        <v>92.1</v>
      </c>
      <c r="R55" s="57">
        <v>59980</v>
      </c>
      <c r="S55" s="57">
        <v>2193</v>
      </c>
      <c r="T55" s="57">
        <v>2475</v>
      </c>
      <c r="U55" s="56">
        <v>22.61</v>
      </c>
      <c r="V55" s="58">
        <v>60.3</v>
      </c>
      <c r="W55" s="57">
        <v>2432</v>
      </c>
      <c r="X55" s="57">
        <v>231.6</v>
      </c>
      <c r="Y55" s="57">
        <v>361.5</v>
      </c>
      <c r="Z55" s="58">
        <v>4.55</v>
      </c>
      <c r="AA55" s="56">
        <v>68.52</v>
      </c>
      <c r="AB55" s="57">
        <v>86.53</v>
      </c>
      <c r="AC55" s="70">
        <v>1710</v>
      </c>
      <c r="AD55" s="32">
        <v>1</v>
      </c>
      <c r="AE55" s="32">
        <v>1</v>
      </c>
      <c r="AF55" s="50">
        <v>2</v>
      </c>
      <c r="AG55" s="49">
        <v>4</v>
      </c>
      <c r="AH55" s="49">
        <v>4</v>
      </c>
      <c r="AI55" s="72">
        <v>4</v>
      </c>
      <c r="AJ55" s="62" t="s">
        <v>63</v>
      </c>
      <c r="AK55" s="62" t="s">
        <v>63</v>
      </c>
      <c r="AL55" s="62" t="s">
        <v>63</v>
      </c>
    </row>
    <row r="56" spans="1:38" ht="13.5" customHeight="1">
      <c r="A56" s="65" t="s">
        <v>117</v>
      </c>
      <c r="B56" s="63">
        <v>106</v>
      </c>
      <c r="C56" s="66">
        <v>550</v>
      </c>
      <c r="D56" s="67">
        <v>210</v>
      </c>
      <c r="E56" s="67">
        <v>11.1</v>
      </c>
      <c r="F56" s="67">
        <v>17.2</v>
      </c>
      <c r="G56" s="68">
        <v>24</v>
      </c>
      <c r="H56" s="73">
        <v>134</v>
      </c>
      <c r="I56" s="49">
        <v>515.6</v>
      </c>
      <c r="J56" s="49">
        <v>467.6</v>
      </c>
      <c r="K56" s="49" t="s">
        <v>105</v>
      </c>
      <c r="L56" s="49">
        <v>110</v>
      </c>
      <c r="M56" s="50">
        <v>122</v>
      </c>
      <c r="N56" s="52">
        <v>1.877</v>
      </c>
      <c r="O56" s="53">
        <v>17.78</v>
      </c>
      <c r="P56" s="54" t="s">
        <v>118</v>
      </c>
      <c r="Q56" s="62">
        <v>106</v>
      </c>
      <c r="R56" s="57">
        <v>67120</v>
      </c>
      <c r="S56" s="57">
        <v>2441</v>
      </c>
      <c r="T56" s="57">
        <v>2787</v>
      </c>
      <c r="U56" s="56">
        <v>22.35</v>
      </c>
      <c r="V56" s="58">
        <v>72.34</v>
      </c>
      <c r="W56" s="57">
        <v>2668</v>
      </c>
      <c r="X56" s="57">
        <v>254.1</v>
      </c>
      <c r="Y56" s="57">
        <v>400.5</v>
      </c>
      <c r="Z56" s="58">
        <v>4.45</v>
      </c>
      <c r="AA56" s="56">
        <v>73.62</v>
      </c>
      <c r="AB56" s="57">
        <v>123.2</v>
      </c>
      <c r="AC56" s="70">
        <v>1884</v>
      </c>
      <c r="AD56" s="32">
        <v>1</v>
      </c>
      <c r="AE56" s="32">
        <v>1</v>
      </c>
      <c r="AF56" s="50">
        <v>1</v>
      </c>
      <c r="AG56" s="49">
        <v>4</v>
      </c>
      <c r="AH56" s="49">
        <v>4</v>
      </c>
      <c r="AI56" s="72">
        <v>4</v>
      </c>
      <c r="AJ56" s="62" t="s">
        <v>63</v>
      </c>
      <c r="AK56" s="62" t="s">
        <v>114</v>
      </c>
      <c r="AL56" s="62" t="s">
        <v>114</v>
      </c>
    </row>
    <row r="57" spans="1:38" ht="13.5" customHeight="1">
      <c r="A57" s="65" t="s">
        <v>119</v>
      </c>
      <c r="B57" s="63">
        <v>123</v>
      </c>
      <c r="C57" s="66">
        <v>556</v>
      </c>
      <c r="D57" s="67">
        <v>212</v>
      </c>
      <c r="E57" s="67">
        <v>12.7</v>
      </c>
      <c r="F57" s="67">
        <v>20.2</v>
      </c>
      <c r="G57" s="68">
        <v>24</v>
      </c>
      <c r="H57" s="73">
        <v>156</v>
      </c>
      <c r="I57" s="49">
        <v>515.6</v>
      </c>
      <c r="J57" s="49">
        <v>467.6</v>
      </c>
      <c r="K57" s="49" t="s">
        <v>105</v>
      </c>
      <c r="L57" s="49">
        <v>110</v>
      </c>
      <c r="M57" s="50">
        <v>122</v>
      </c>
      <c r="N57" s="52">
        <v>1.893</v>
      </c>
      <c r="O57" s="53">
        <v>15.45</v>
      </c>
      <c r="P57" s="54" t="s">
        <v>119</v>
      </c>
      <c r="Q57" s="62">
        <v>123</v>
      </c>
      <c r="R57" s="57">
        <v>79160</v>
      </c>
      <c r="S57" s="57">
        <v>2847</v>
      </c>
      <c r="T57" s="57">
        <v>3263</v>
      </c>
      <c r="U57" s="56">
        <v>22.52</v>
      </c>
      <c r="V57" s="58">
        <v>82.69</v>
      </c>
      <c r="W57" s="57">
        <v>3224</v>
      </c>
      <c r="X57" s="57">
        <v>304.2</v>
      </c>
      <c r="Y57" s="57">
        <v>480.5</v>
      </c>
      <c r="Z57" s="58">
        <v>4.55</v>
      </c>
      <c r="AA57" s="56">
        <v>81.22</v>
      </c>
      <c r="AB57" s="57">
        <v>187.5</v>
      </c>
      <c r="AC57" s="70">
        <v>2302</v>
      </c>
      <c r="AD57" s="32">
        <v>1</v>
      </c>
      <c r="AE57" s="32">
        <v>1</v>
      </c>
      <c r="AF57" s="50">
        <v>1</v>
      </c>
      <c r="AG57" s="49">
        <v>2</v>
      </c>
      <c r="AH57" s="49">
        <v>4</v>
      </c>
      <c r="AI57" s="72">
        <v>4</v>
      </c>
      <c r="AJ57" s="62" t="s">
        <v>63</v>
      </c>
      <c r="AK57" s="62" t="s">
        <v>114</v>
      </c>
      <c r="AL57" s="62" t="s">
        <v>114</v>
      </c>
    </row>
    <row r="58" spans="1:38" ht="13.5" customHeight="1">
      <c r="A58" s="65" t="s">
        <v>120</v>
      </c>
      <c r="B58" s="63">
        <v>108</v>
      </c>
      <c r="C58" s="66">
        <v>597</v>
      </c>
      <c r="D58" s="67">
        <v>220</v>
      </c>
      <c r="E58" s="67">
        <v>9.8000000000000007</v>
      </c>
      <c r="F58" s="67">
        <v>17.5</v>
      </c>
      <c r="G58" s="68">
        <v>24</v>
      </c>
      <c r="H58" s="50">
        <v>137</v>
      </c>
      <c r="I58" s="49">
        <v>562</v>
      </c>
      <c r="J58" s="49">
        <v>514</v>
      </c>
      <c r="K58" s="49" t="s">
        <v>121</v>
      </c>
      <c r="L58" s="49">
        <v>114</v>
      </c>
      <c r="M58" s="50">
        <v>118</v>
      </c>
      <c r="N58" s="52">
        <v>2.0129999999999999</v>
      </c>
      <c r="O58" s="53">
        <v>18.72</v>
      </c>
      <c r="P58" s="54" t="s">
        <v>120</v>
      </c>
      <c r="Q58" s="62">
        <v>108</v>
      </c>
      <c r="R58" s="57">
        <v>82920</v>
      </c>
      <c r="S58" s="57">
        <v>2778</v>
      </c>
      <c r="T58" s="57">
        <v>3141</v>
      </c>
      <c r="U58" s="56">
        <v>24.6</v>
      </c>
      <c r="V58" s="58">
        <v>70.14</v>
      </c>
      <c r="W58" s="57">
        <v>3116</v>
      </c>
      <c r="X58" s="57">
        <v>283.3</v>
      </c>
      <c r="Y58" s="57">
        <v>442.1</v>
      </c>
      <c r="Z58" s="58">
        <v>4.7699999999999996</v>
      </c>
      <c r="AA58" s="56">
        <v>72.92</v>
      </c>
      <c r="AB58" s="57">
        <v>118.8</v>
      </c>
      <c r="AC58" s="70">
        <v>2607</v>
      </c>
      <c r="AD58" s="32">
        <v>1</v>
      </c>
      <c r="AE58" s="32">
        <v>1</v>
      </c>
      <c r="AF58" s="50">
        <v>2</v>
      </c>
      <c r="AG58" s="49">
        <v>4</v>
      </c>
      <c r="AH58" s="49">
        <v>4</v>
      </c>
      <c r="AI58" s="72">
        <v>4</v>
      </c>
      <c r="AJ58" s="62" t="s">
        <v>63</v>
      </c>
      <c r="AK58" s="62" t="s">
        <v>63</v>
      </c>
      <c r="AL58" s="62" t="s">
        <v>63</v>
      </c>
    </row>
    <row r="59" spans="1:38" ht="13.5" customHeight="1">
      <c r="A59" s="65" t="s">
        <v>122</v>
      </c>
      <c r="B59" s="63">
        <v>122</v>
      </c>
      <c r="C59" s="66">
        <v>600</v>
      </c>
      <c r="D59" s="67">
        <v>220</v>
      </c>
      <c r="E59" s="67">
        <v>12</v>
      </c>
      <c r="F59" s="67">
        <v>19</v>
      </c>
      <c r="G59" s="68">
        <v>24</v>
      </c>
      <c r="H59" s="50">
        <v>156</v>
      </c>
      <c r="I59" s="49">
        <v>562</v>
      </c>
      <c r="J59" s="49">
        <v>514</v>
      </c>
      <c r="K59" s="49" t="s">
        <v>121</v>
      </c>
      <c r="L59" s="49">
        <v>116</v>
      </c>
      <c r="M59" s="50">
        <v>118</v>
      </c>
      <c r="N59" s="52">
        <v>2.0150000000000001</v>
      </c>
      <c r="O59" s="53">
        <v>16.45</v>
      </c>
      <c r="P59" s="54" t="s">
        <v>122</v>
      </c>
      <c r="Q59" s="62">
        <v>122</v>
      </c>
      <c r="R59" s="57">
        <v>92080</v>
      </c>
      <c r="S59" s="57">
        <v>3069</v>
      </c>
      <c r="T59" s="57">
        <v>3512</v>
      </c>
      <c r="U59" s="56">
        <v>24.3</v>
      </c>
      <c r="V59" s="58">
        <v>83.78</v>
      </c>
      <c r="W59" s="57">
        <v>3387</v>
      </c>
      <c r="X59" s="57">
        <v>307.89999999999998</v>
      </c>
      <c r="Y59" s="57">
        <v>485.6</v>
      </c>
      <c r="Z59" s="58">
        <v>4.66</v>
      </c>
      <c r="AA59" s="56">
        <v>78.12</v>
      </c>
      <c r="AB59" s="57">
        <v>165.4</v>
      </c>
      <c r="AC59" s="70">
        <v>2846</v>
      </c>
      <c r="AD59" s="32">
        <v>1</v>
      </c>
      <c r="AE59" s="32">
        <v>1</v>
      </c>
      <c r="AF59" s="50">
        <v>1</v>
      </c>
      <c r="AG59" s="49">
        <v>4</v>
      </c>
      <c r="AH59" s="49">
        <v>4</v>
      </c>
      <c r="AI59" s="72">
        <v>4</v>
      </c>
      <c r="AJ59" s="62" t="s">
        <v>63</v>
      </c>
      <c r="AK59" s="62" t="s">
        <v>114</v>
      </c>
      <c r="AL59" s="62" t="s">
        <v>114</v>
      </c>
    </row>
    <row r="60" spans="1:38" ht="13.5" customHeight="1">
      <c r="A60" s="65" t="s">
        <v>123</v>
      </c>
      <c r="B60" s="63">
        <v>154</v>
      </c>
      <c r="C60" s="66">
        <v>610</v>
      </c>
      <c r="D60" s="67">
        <v>224</v>
      </c>
      <c r="E60" s="67">
        <v>15</v>
      </c>
      <c r="F60" s="67">
        <v>24</v>
      </c>
      <c r="G60" s="68">
        <v>24</v>
      </c>
      <c r="H60" s="73">
        <v>197</v>
      </c>
      <c r="I60" s="49">
        <v>562</v>
      </c>
      <c r="J60" s="49">
        <v>514</v>
      </c>
      <c r="K60" s="49" t="s">
        <v>121</v>
      </c>
      <c r="L60" s="49">
        <v>118</v>
      </c>
      <c r="M60" s="50">
        <v>122</v>
      </c>
      <c r="N60" s="52">
        <v>2.0449999999999999</v>
      </c>
      <c r="O60" s="53">
        <v>13.24</v>
      </c>
      <c r="P60" s="54" t="s">
        <v>123</v>
      </c>
      <c r="Q60" s="62">
        <v>154</v>
      </c>
      <c r="R60" s="57">
        <v>118300</v>
      </c>
      <c r="S60" s="57">
        <v>3879</v>
      </c>
      <c r="T60" s="57">
        <v>4471</v>
      </c>
      <c r="U60" s="56">
        <v>24.52</v>
      </c>
      <c r="V60" s="74">
        <v>104.4</v>
      </c>
      <c r="W60" s="57">
        <v>4521</v>
      </c>
      <c r="X60" s="57">
        <v>403.6</v>
      </c>
      <c r="Y60" s="57">
        <v>640.1</v>
      </c>
      <c r="Z60" s="58">
        <v>4.79</v>
      </c>
      <c r="AA60" s="56">
        <v>91.12</v>
      </c>
      <c r="AB60" s="57">
        <v>318.10000000000002</v>
      </c>
      <c r="AC60" s="70">
        <v>3860</v>
      </c>
      <c r="AD60" s="32">
        <v>1</v>
      </c>
      <c r="AE60" s="32">
        <v>1</v>
      </c>
      <c r="AF60" s="50">
        <v>1</v>
      </c>
      <c r="AG60" s="49">
        <v>2</v>
      </c>
      <c r="AH60" s="49">
        <v>4</v>
      </c>
      <c r="AI60" s="72">
        <v>4</v>
      </c>
      <c r="AJ60" s="62" t="s">
        <v>63</v>
      </c>
      <c r="AK60" s="62" t="s">
        <v>114</v>
      </c>
      <c r="AL60" s="62" t="s">
        <v>114</v>
      </c>
    </row>
    <row r="61" spans="1:38" ht="13.5" customHeight="1">
      <c r="A61" s="65" t="s">
        <v>124</v>
      </c>
      <c r="B61" s="63">
        <v>137</v>
      </c>
      <c r="C61" s="66">
        <v>753</v>
      </c>
      <c r="D61" s="67">
        <v>263</v>
      </c>
      <c r="E61" s="67">
        <v>11.5</v>
      </c>
      <c r="F61" s="67">
        <v>17</v>
      </c>
      <c r="G61" s="68">
        <v>17</v>
      </c>
      <c r="H61" s="73">
        <v>175</v>
      </c>
      <c r="I61" s="49">
        <v>719</v>
      </c>
      <c r="J61" s="49">
        <v>685</v>
      </c>
      <c r="K61" s="49" t="s">
        <v>121</v>
      </c>
      <c r="L61" s="49">
        <v>102</v>
      </c>
      <c r="M61" s="50">
        <v>162</v>
      </c>
      <c r="N61" s="52">
        <v>2.5059999999999998</v>
      </c>
      <c r="O61" s="53">
        <v>18.28</v>
      </c>
      <c r="P61" s="54" t="s">
        <v>124</v>
      </c>
      <c r="Q61" s="62">
        <v>137</v>
      </c>
      <c r="R61" s="57">
        <v>159900</v>
      </c>
      <c r="S61" s="57">
        <v>4246</v>
      </c>
      <c r="T61" s="57">
        <v>4865</v>
      </c>
      <c r="U61" s="56">
        <v>30.26</v>
      </c>
      <c r="V61" s="58">
        <v>92.9</v>
      </c>
      <c r="W61" s="57">
        <v>5166</v>
      </c>
      <c r="X61" s="57">
        <v>392.8</v>
      </c>
      <c r="Y61" s="57">
        <v>614.1</v>
      </c>
      <c r="Z61" s="58">
        <v>5.44</v>
      </c>
      <c r="AA61" s="56">
        <v>65.42</v>
      </c>
      <c r="AB61" s="57">
        <v>137.1</v>
      </c>
      <c r="AC61" s="70">
        <v>6980</v>
      </c>
      <c r="AD61" s="32">
        <v>1</v>
      </c>
      <c r="AE61" s="32">
        <v>2</v>
      </c>
      <c r="AF61" s="50" t="s">
        <v>62</v>
      </c>
      <c r="AG61" s="49">
        <v>4</v>
      </c>
      <c r="AH61" s="49">
        <v>4</v>
      </c>
      <c r="AI61" s="72" t="s">
        <v>62</v>
      </c>
      <c r="AJ61" s="62" t="s">
        <v>63</v>
      </c>
      <c r="AK61" s="62" t="s">
        <v>63</v>
      </c>
      <c r="AL61" s="62" t="s">
        <v>63</v>
      </c>
    </row>
    <row r="62" spans="1:38" ht="13.5" customHeight="1">
      <c r="A62" s="65" t="s">
        <v>125</v>
      </c>
      <c r="B62" s="63">
        <v>147</v>
      </c>
      <c r="C62" s="66">
        <v>753</v>
      </c>
      <c r="D62" s="67">
        <v>265</v>
      </c>
      <c r="E62" s="67">
        <v>13.2</v>
      </c>
      <c r="F62" s="67">
        <v>17</v>
      </c>
      <c r="G62" s="68">
        <v>17</v>
      </c>
      <c r="H62" s="73">
        <v>188</v>
      </c>
      <c r="I62" s="49">
        <v>719</v>
      </c>
      <c r="J62" s="49">
        <v>685</v>
      </c>
      <c r="K62" s="49" t="s">
        <v>121</v>
      </c>
      <c r="L62" s="49">
        <v>104</v>
      </c>
      <c r="M62" s="50">
        <v>164</v>
      </c>
      <c r="N62" s="52">
        <v>2.5099999999999998</v>
      </c>
      <c r="O62" s="53">
        <v>17.059999999999999</v>
      </c>
      <c r="P62" s="54" t="s">
        <v>125</v>
      </c>
      <c r="Q62" s="62">
        <v>147</v>
      </c>
      <c r="R62" s="57">
        <v>166100</v>
      </c>
      <c r="S62" s="57">
        <v>4411</v>
      </c>
      <c r="T62" s="57">
        <v>5110</v>
      </c>
      <c r="U62" s="56">
        <v>29.76</v>
      </c>
      <c r="V62" s="74">
        <v>105.4</v>
      </c>
      <c r="W62" s="57">
        <v>5289</v>
      </c>
      <c r="X62" s="57">
        <v>399.2</v>
      </c>
      <c r="Y62" s="57">
        <v>630.79999999999995</v>
      </c>
      <c r="Z62" s="58">
        <v>5.31</v>
      </c>
      <c r="AA62" s="56">
        <v>67.12</v>
      </c>
      <c r="AB62" s="57">
        <v>161.5</v>
      </c>
      <c r="AC62" s="70">
        <v>7141</v>
      </c>
      <c r="AD62" s="32">
        <v>1</v>
      </c>
      <c r="AE62" s="32">
        <v>1</v>
      </c>
      <c r="AF62" s="50">
        <v>2</v>
      </c>
      <c r="AG62" s="49">
        <v>4</v>
      </c>
      <c r="AH62" s="49">
        <v>4</v>
      </c>
      <c r="AI62" s="72">
        <v>4</v>
      </c>
      <c r="AJ62" s="62" t="s">
        <v>63</v>
      </c>
      <c r="AK62" s="62" t="s">
        <v>63</v>
      </c>
      <c r="AL62" s="62" t="s">
        <v>63</v>
      </c>
    </row>
    <row r="63" spans="1:38" ht="13.5" customHeight="1">
      <c r="A63" s="65" t="s">
        <v>126</v>
      </c>
      <c r="B63" s="63">
        <v>173</v>
      </c>
      <c r="C63" s="66">
        <v>762</v>
      </c>
      <c r="D63" s="67">
        <v>267</v>
      </c>
      <c r="E63" s="67">
        <v>14.4</v>
      </c>
      <c r="F63" s="67">
        <v>21.6</v>
      </c>
      <c r="G63" s="68">
        <v>17</v>
      </c>
      <c r="H63" s="73">
        <v>221</v>
      </c>
      <c r="I63" s="49">
        <v>718.8</v>
      </c>
      <c r="J63" s="49">
        <v>684.8</v>
      </c>
      <c r="K63" s="49" t="s">
        <v>121</v>
      </c>
      <c r="L63" s="49">
        <v>104</v>
      </c>
      <c r="M63" s="50">
        <v>166</v>
      </c>
      <c r="N63" s="52">
        <v>2.5339999999999998</v>
      </c>
      <c r="O63" s="53">
        <v>14.58</v>
      </c>
      <c r="P63" s="54" t="s">
        <v>126</v>
      </c>
      <c r="Q63" s="62">
        <v>173</v>
      </c>
      <c r="R63" s="57">
        <v>205800</v>
      </c>
      <c r="S63" s="57">
        <v>5402</v>
      </c>
      <c r="T63" s="57">
        <v>6218</v>
      </c>
      <c r="U63" s="56">
        <v>30.49</v>
      </c>
      <c r="V63" s="74">
        <v>116.4</v>
      </c>
      <c r="W63" s="57">
        <v>6873</v>
      </c>
      <c r="X63" s="57">
        <v>514.9</v>
      </c>
      <c r="Y63" s="57">
        <v>809.9</v>
      </c>
      <c r="Z63" s="58">
        <v>5.57</v>
      </c>
      <c r="AA63" s="56">
        <v>77.52</v>
      </c>
      <c r="AB63" s="57">
        <v>273.60000000000002</v>
      </c>
      <c r="AC63" s="70">
        <v>9391</v>
      </c>
      <c r="AD63" s="32">
        <v>1</v>
      </c>
      <c r="AE63" s="32">
        <v>1</v>
      </c>
      <c r="AF63" s="33">
        <v>1</v>
      </c>
      <c r="AG63" s="32">
        <v>4</v>
      </c>
      <c r="AH63" s="32">
        <v>4</v>
      </c>
      <c r="AI63" s="60">
        <v>4</v>
      </c>
      <c r="AJ63" s="62" t="s">
        <v>63</v>
      </c>
      <c r="AK63" s="62" t="s">
        <v>114</v>
      </c>
      <c r="AL63" s="62" t="s">
        <v>114</v>
      </c>
    </row>
    <row r="64" spans="1:38" ht="13.5" customHeight="1">
      <c r="A64" s="65" t="s">
        <v>127</v>
      </c>
      <c r="B64" s="63">
        <v>196</v>
      </c>
      <c r="C64" s="66">
        <v>770</v>
      </c>
      <c r="D64" s="67">
        <v>268</v>
      </c>
      <c r="E64" s="67">
        <v>15.6</v>
      </c>
      <c r="F64" s="67">
        <v>25.4</v>
      </c>
      <c r="G64" s="68">
        <v>17</v>
      </c>
      <c r="H64" s="73">
        <v>251</v>
      </c>
      <c r="I64" s="49">
        <v>719.2</v>
      </c>
      <c r="J64" s="49">
        <v>685.2</v>
      </c>
      <c r="K64" s="49" t="s">
        <v>121</v>
      </c>
      <c r="L64" s="49">
        <v>106</v>
      </c>
      <c r="M64" s="50">
        <v>166</v>
      </c>
      <c r="N64" s="52">
        <v>2.552</v>
      </c>
      <c r="O64" s="53">
        <v>12.96</v>
      </c>
      <c r="P64" s="54" t="s">
        <v>127</v>
      </c>
      <c r="Q64" s="62">
        <v>196</v>
      </c>
      <c r="R64" s="57">
        <v>240300</v>
      </c>
      <c r="S64" s="57">
        <v>6241</v>
      </c>
      <c r="T64" s="57">
        <v>7174</v>
      </c>
      <c r="U64" s="56">
        <v>30.95</v>
      </c>
      <c r="V64" s="74">
        <v>127.3</v>
      </c>
      <c r="W64" s="57">
        <v>8175</v>
      </c>
      <c r="X64" s="57">
        <v>610.1</v>
      </c>
      <c r="Y64" s="57">
        <v>958.8</v>
      </c>
      <c r="Z64" s="58">
        <v>5.71</v>
      </c>
      <c r="AA64" s="56">
        <v>86.32</v>
      </c>
      <c r="AB64" s="57">
        <v>408.9</v>
      </c>
      <c r="AC64" s="70">
        <v>11290</v>
      </c>
      <c r="AD64" s="32">
        <v>1</v>
      </c>
      <c r="AE64" s="32">
        <v>1</v>
      </c>
      <c r="AF64" s="33">
        <v>1</v>
      </c>
      <c r="AG64" s="32">
        <v>4</v>
      </c>
      <c r="AH64" s="32">
        <v>4</v>
      </c>
      <c r="AI64" s="60">
        <v>4</v>
      </c>
      <c r="AJ64" s="62" t="s">
        <v>63</v>
      </c>
      <c r="AK64" s="62" t="s">
        <v>114</v>
      </c>
      <c r="AL64" s="62" t="s">
        <v>114</v>
      </c>
    </row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</sheetData>
  <mergeCells count="19">
    <mergeCell ref="AJ6:AJ10"/>
    <mergeCell ref="AK6:AK10"/>
    <mergeCell ref="AL6:AL10"/>
    <mergeCell ref="AD4:AI4"/>
    <mergeCell ref="R5:V5"/>
    <mergeCell ref="W5:Z5"/>
    <mergeCell ref="AA5:AC5"/>
    <mergeCell ref="AD5:AF5"/>
    <mergeCell ref="AG5:AI5"/>
    <mergeCell ref="A1:AC1"/>
    <mergeCell ref="A2:AC2"/>
    <mergeCell ref="A3:AC3"/>
    <mergeCell ref="A4:B5"/>
    <mergeCell ref="C4:G5"/>
    <mergeCell ref="H4:H5"/>
    <mergeCell ref="I4:M5"/>
    <mergeCell ref="N4:O5"/>
    <mergeCell ref="P4:Q5"/>
    <mergeCell ref="R4:A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2"/>
  <sheetViews>
    <sheetView topLeftCell="A5" workbookViewId="0">
      <selection activeCell="A66" sqref="A66:XFD66"/>
    </sheetView>
  </sheetViews>
  <sheetFormatPr defaultRowHeight="14.25"/>
  <cols>
    <col min="1" max="1" width="12.73046875" style="103" customWidth="1"/>
    <col min="2" max="2" width="4.1328125" style="76" customWidth="1"/>
    <col min="3" max="6" width="5" style="76" customWidth="1"/>
    <col min="7" max="7" width="5" style="77" customWidth="1"/>
    <col min="8" max="8" width="6.3984375" style="76" customWidth="1"/>
    <col min="9" max="11" width="4.3984375" style="76" customWidth="1"/>
    <col min="12" max="13" width="6" style="76" customWidth="1"/>
    <col min="14" max="15" width="5.59765625" style="76" customWidth="1"/>
    <col min="16" max="16" width="12.73046875" style="103" customWidth="1"/>
    <col min="17" max="17" width="4.73046875" style="76" customWidth="1"/>
    <col min="18" max="18" width="7" style="76" bestFit="1" customWidth="1"/>
    <col min="19" max="20" width="6.265625" style="76" bestFit="1" customWidth="1"/>
    <col min="21" max="21" width="4.1328125" style="76" customWidth="1"/>
    <col min="22" max="22" width="4.86328125" style="76" bestFit="1" customWidth="1"/>
    <col min="23" max="23" width="6.73046875" style="76" bestFit="1" customWidth="1"/>
    <col min="24" max="25" width="5.59765625" style="76" bestFit="1" customWidth="1"/>
    <col min="26" max="26" width="4.1328125" style="76" customWidth="1"/>
    <col min="27" max="27" width="4.86328125" style="76" bestFit="1" customWidth="1"/>
    <col min="28" max="28" width="7" style="76" bestFit="1" customWidth="1"/>
    <col min="29" max="29" width="7.73046875" style="76" bestFit="1" customWidth="1"/>
    <col min="30" max="35" width="3.265625" style="76" customWidth="1"/>
    <col min="36" max="38" width="2.73046875" style="76" customWidth="1"/>
    <col min="39" max="39" width="2.86328125" style="76" customWidth="1"/>
    <col min="40" max="43" width="8.73046875" style="76" customWidth="1"/>
  </cols>
  <sheetData>
    <row r="1" spans="1:43">
      <c r="A1" s="156" t="s">
        <v>128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</row>
    <row r="2" spans="1:43">
      <c r="A2" s="156" t="s">
        <v>129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</row>
    <row r="3" spans="1:43" ht="14.65" thickBot="1">
      <c r="A3" s="158" t="s">
        <v>130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</row>
    <row r="4" spans="1:43" ht="15" thickTop="1" thickBot="1">
      <c r="A4" s="139" t="s">
        <v>3</v>
      </c>
      <c r="B4" s="140"/>
      <c r="C4" s="139" t="s">
        <v>4</v>
      </c>
      <c r="D4" s="143"/>
      <c r="E4" s="143"/>
      <c r="F4" s="143"/>
      <c r="G4" s="140"/>
      <c r="H4" s="145"/>
      <c r="I4" s="139" t="s">
        <v>5</v>
      </c>
      <c r="J4" s="143"/>
      <c r="K4" s="143"/>
      <c r="L4" s="143"/>
      <c r="M4" s="140"/>
      <c r="N4" s="139" t="s">
        <v>6</v>
      </c>
      <c r="O4" s="140"/>
      <c r="P4" s="139" t="s">
        <v>3</v>
      </c>
      <c r="Q4" s="140"/>
      <c r="R4" s="146" t="s">
        <v>7</v>
      </c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8"/>
    </row>
    <row r="5" spans="1:43" ht="15" thickTop="1" thickBot="1">
      <c r="A5" s="141"/>
      <c r="B5" s="142"/>
      <c r="C5" s="141"/>
      <c r="D5" s="144"/>
      <c r="E5" s="144"/>
      <c r="F5" s="144"/>
      <c r="G5" s="142"/>
      <c r="H5" s="141"/>
      <c r="I5" s="141"/>
      <c r="J5" s="144"/>
      <c r="K5" s="144"/>
      <c r="L5" s="144"/>
      <c r="M5" s="142"/>
      <c r="N5" s="141"/>
      <c r="O5" s="142"/>
      <c r="P5" s="141"/>
      <c r="Q5" s="142"/>
      <c r="R5" s="155" t="s">
        <v>8</v>
      </c>
      <c r="S5" s="147"/>
      <c r="T5" s="147"/>
      <c r="U5" s="147"/>
      <c r="V5" s="148"/>
      <c r="W5" s="155" t="s">
        <v>9</v>
      </c>
      <c r="X5" s="147"/>
      <c r="Y5" s="147"/>
      <c r="Z5" s="148"/>
      <c r="AA5" s="146"/>
      <c r="AB5" s="147"/>
      <c r="AC5" s="148"/>
    </row>
    <row r="6" spans="1:43" ht="14.65" thickTop="1">
      <c r="A6" s="6"/>
      <c r="B6" s="7"/>
      <c r="C6" s="8"/>
      <c r="D6" s="8"/>
      <c r="E6" s="8"/>
      <c r="F6" s="8"/>
      <c r="G6" s="9"/>
      <c r="H6" s="9"/>
      <c r="I6" s="8"/>
      <c r="J6" s="8"/>
      <c r="K6" s="8"/>
      <c r="L6" s="8"/>
      <c r="M6" s="9"/>
      <c r="N6" s="8"/>
      <c r="O6" s="8"/>
      <c r="P6" s="10"/>
      <c r="Q6" s="9"/>
      <c r="R6" s="8"/>
      <c r="S6" s="8"/>
      <c r="T6" s="8"/>
      <c r="U6" s="8"/>
      <c r="V6" s="9"/>
      <c r="W6" s="8"/>
      <c r="X6" s="8"/>
      <c r="Y6" s="8"/>
      <c r="Z6" s="9"/>
      <c r="AA6" s="8"/>
      <c r="AB6" s="8"/>
      <c r="AC6" s="11"/>
      <c r="AD6" s="160" t="s">
        <v>10</v>
      </c>
      <c r="AE6" s="161"/>
      <c r="AF6" s="161"/>
      <c r="AG6" s="161"/>
      <c r="AH6" s="161"/>
      <c r="AI6" s="162"/>
      <c r="AJ6" s="149" t="s">
        <v>11</v>
      </c>
      <c r="AK6" s="151" t="s">
        <v>12</v>
      </c>
      <c r="AL6" s="151" t="s">
        <v>13</v>
      </c>
      <c r="AM6" s="77"/>
      <c r="AN6" s="78"/>
      <c r="AO6" s="78"/>
      <c r="AP6" s="78"/>
      <c r="AQ6" s="78"/>
    </row>
    <row r="7" spans="1:43">
      <c r="A7" s="16"/>
      <c r="B7" s="17"/>
      <c r="C7" s="18"/>
      <c r="D7" s="18"/>
      <c r="E7" s="18"/>
      <c r="F7" s="18"/>
      <c r="G7" s="19"/>
      <c r="H7" s="19"/>
      <c r="I7" s="18"/>
      <c r="J7" s="18"/>
      <c r="K7" s="18"/>
      <c r="L7" s="18"/>
      <c r="M7" s="19"/>
      <c r="N7" s="18"/>
      <c r="O7" s="18"/>
      <c r="P7" s="20"/>
      <c r="Q7" s="19"/>
      <c r="R7" s="18"/>
      <c r="S7" s="18"/>
      <c r="T7" s="18"/>
      <c r="U7" s="18"/>
      <c r="V7" s="19"/>
      <c r="W7" s="18"/>
      <c r="X7" s="18"/>
      <c r="Y7" s="18"/>
      <c r="Z7" s="19"/>
      <c r="AA7" s="18"/>
      <c r="AB7" s="18"/>
      <c r="AC7" s="21"/>
      <c r="AD7" s="22"/>
      <c r="AE7" s="23"/>
      <c r="AF7" s="24"/>
      <c r="AG7" s="23"/>
      <c r="AH7" s="23"/>
      <c r="AI7" s="25"/>
      <c r="AJ7" s="149"/>
      <c r="AK7" s="151"/>
      <c r="AL7" s="151"/>
      <c r="AM7" s="79"/>
      <c r="AN7" s="78"/>
      <c r="AO7" s="78"/>
      <c r="AP7" s="78"/>
      <c r="AQ7" s="78"/>
    </row>
    <row r="8" spans="1:43">
      <c r="A8" s="16"/>
      <c r="B8" s="17" t="s">
        <v>14</v>
      </c>
      <c r="C8" s="18" t="s">
        <v>15</v>
      </c>
      <c r="D8" s="18" t="s">
        <v>16</v>
      </c>
      <c r="E8" s="18" t="s">
        <v>17</v>
      </c>
      <c r="F8" s="18" t="s">
        <v>18</v>
      </c>
      <c r="G8" s="19" t="s">
        <v>19</v>
      </c>
      <c r="H8" s="19" t="s">
        <v>20</v>
      </c>
      <c r="I8" s="18" t="s">
        <v>21</v>
      </c>
      <c r="J8" s="18" t="s">
        <v>22</v>
      </c>
      <c r="K8" s="18" t="s">
        <v>23</v>
      </c>
      <c r="L8" s="26" t="s">
        <v>24</v>
      </c>
      <c r="M8" s="19" t="s">
        <v>25</v>
      </c>
      <c r="N8" s="18" t="s">
        <v>26</v>
      </c>
      <c r="O8" s="18" t="s">
        <v>27</v>
      </c>
      <c r="P8" s="20"/>
      <c r="Q8" s="19" t="s">
        <v>14</v>
      </c>
      <c r="R8" s="18" t="s">
        <v>28</v>
      </c>
      <c r="S8" s="18" t="s">
        <v>29</v>
      </c>
      <c r="T8" s="18" t="s">
        <v>30</v>
      </c>
      <c r="U8" s="18" t="s">
        <v>31</v>
      </c>
      <c r="V8" s="19" t="s">
        <v>32</v>
      </c>
      <c r="W8" s="18" t="s">
        <v>33</v>
      </c>
      <c r="X8" s="18" t="s">
        <v>34</v>
      </c>
      <c r="Y8" s="18" t="s">
        <v>35</v>
      </c>
      <c r="Z8" s="19" t="s">
        <v>36</v>
      </c>
      <c r="AA8" s="18" t="s">
        <v>37</v>
      </c>
      <c r="AB8" s="18" t="s">
        <v>38</v>
      </c>
      <c r="AC8" s="21" t="s">
        <v>39</v>
      </c>
      <c r="AD8" s="27"/>
      <c r="AE8" s="28" t="s">
        <v>40</v>
      </c>
      <c r="AF8" s="29"/>
      <c r="AG8" s="28"/>
      <c r="AH8" s="28" t="s">
        <v>40</v>
      </c>
      <c r="AI8" s="30"/>
      <c r="AJ8" s="149"/>
      <c r="AK8" s="151"/>
      <c r="AL8" s="151"/>
      <c r="AM8" s="77"/>
      <c r="AN8" s="78"/>
      <c r="AO8" s="80">
        <v>1</v>
      </c>
      <c r="AP8" s="80">
        <v>0.92441627773717538</v>
      </c>
      <c r="AQ8" s="80">
        <v>0.81361651346682706</v>
      </c>
    </row>
    <row r="9" spans="1:43">
      <c r="A9" s="16"/>
      <c r="B9" s="17" t="s">
        <v>41</v>
      </c>
      <c r="C9" s="18" t="s">
        <v>42</v>
      </c>
      <c r="D9" s="18" t="s">
        <v>43</v>
      </c>
      <c r="E9" s="18" t="s">
        <v>43</v>
      </c>
      <c r="F9" s="18" t="s">
        <v>43</v>
      </c>
      <c r="G9" s="19" t="s">
        <v>43</v>
      </c>
      <c r="H9" s="19" t="s">
        <v>44</v>
      </c>
      <c r="I9" s="18" t="s">
        <v>43</v>
      </c>
      <c r="J9" s="18" t="s">
        <v>43</v>
      </c>
      <c r="K9" s="18"/>
      <c r="L9" s="18" t="s">
        <v>43</v>
      </c>
      <c r="M9" s="19" t="s">
        <v>43</v>
      </c>
      <c r="N9" s="18" t="s">
        <v>45</v>
      </c>
      <c r="O9" s="18" t="s">
        <v>46</v>
      </c>
      <c r="P9" s="20"/>
      <c r="Q9" s="19" t="s">
        <v>41</v>
      </c>
      <c r="R9" s="18" t="s">
        <v>47</v>
      </c>
      <c r="S9" s="18" t="s">
        <v>48</v>
      </c>
      <c r="T9" s="18" t="s">
        <v>48</v>
      </c>
      <c r="U9" s="18" t="s">
        <v>43</v>
      </c>
      <c r="V9" s="19" t="s">
        <v>44</v>
      </c>
      <c r="W9" s="18" t="s">
        <v>49</v>
      </c>
      <c r="X9" s="18" t="s">
        <v>48</v>
      </c>
      <c r="Y9" s="18" t="s">
        <v>48</v>
      </c>
      <c r="Z9" s="19" t="s">
        <v>43</v>
      </c>
      <c r="AA9" s="18" t="s">
        <v>43</v>
      </c>
      <c r="AB9" s="18" t="s">
        <v>49</v>
      </c>
      <c r="AC9" s="21" t="s">
        <v>50</v>
      </c>
      <c r="AD9" s="31"/>
      <c r="AE9" s="32" t="s">
        <v>51</v>
      </c>
      <c r="AF9" s="33"/>
      <c r="AG9" s="32"/>
      <c r="AH9" s="32" t="s">
        <v>52</v>
      </c>
      <c r="AI9" s="34"/>
      <c r="AJ9" s="149"/>
      <c r="AK9" s="151"/>
      <c r="AL9" s="151"/>
      <c r="AM9" s="77"/>
      <c r="AN9" s="78"/>
      <c r="AO9" s="78" t="s">
        <v>131</v>
      </c>
      <c r="AP9" s="78" t="s">
        <v>131</v>
      </c>
      <c r="AQ9" s="78" t="s">
        <v>131</v>
      </c>
    </row>
    <row r="10" spans="1:43" ht="14.65" thickBot="1">
      <c r="A10" s="35"/>
      <c r="B10" s="36"/>
      <c r="C10" s="37"/>
      <c r="D10" s="37"/>
      <c r="E10" s="37"/>
      <c r="F10" s="37"/>
      <c r="G10" s="38"/>
      <c r="H10" s="38" t="s">
        <v>53</v>
      </c>
      <c r="I10" s="37"/>
      <c r="J10" s="37"/>
      <c r="K10" s="37"/>
      <c r="L10" s="37"/>
      <c r="M10" s="38"/>
      <c r="N10" s="37"/>
      <c r="O10" s="37"/>
      <c r="P10" s="36"/>
      <c r="Q10" s="38"/>
      <c r="R10" s="37" t="s">
        <v>54</v>
      </c>
      <c r="S10" s="37" t="s">
        <v>55</v>
      </c>
      <c r="T10" s="37" t="s">
        <v>55</v>
      </c>
      <c r="U10" s="39" t="s">
        <v>56</v>
      </c>
      <c r="V10" s="38" t="s">
        <v>53</v>
      </c>
      <c r="W10" s="37" t="s">
        <v>54</v>
      </c>
      <c r="X10" s="37" t="s">
        <v>55</v>
      </c>
      <c r="Y10" s="37" t="s">
        <v>55</v>
      </c>
      <c r="Z10" s="40" t="s">
        <v>56</v>
      </c>
      <c r="AA10" s="37"/>
      <c r="AB10" s="37" t="s">
        <v>54</v>
      </c>
      <c r="AC10" s="41" t="s">
        <v>57</v>
      </c>
      <c r="AD10" s="42" t="s">
        <v>58</v>
      </c>
      <c r="AE10" s="43" t="s">
        <v>59</v>
      </c>
      <c r="AF10" s="43" t="s">
        <v>60</v>
      </c>
      <c r="AG10" s="43" t="s">
        <v>58</v>
      </c>
      <c r="AH10" s="43" t="s">
        <v>59</v>
      </c>
      <c r="AI10" s="44" t="s">
        <v>60</v>
      </c>
      <c r="AJ10" s="150"/>
      <c r="AK10" s="152"/>
      <c r="AL10" s="152"/>
      <c r="AM10" s="81"/>
      <c r="AN10" s="78" t="s">
        <v>132</v>
      </c>
      <c r="AO10" s="78" t="s">
        <v>58</v>
      </c>
      <c r="AP10" s="78" t="s">
        <v>133</v>
      </c>
      <c r="AQ10" s="78" t="s">
        <v>59</v>
      </c>
    </row>
    <row r="11" spans="1:43" ht="14.65" thickTop="1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3"/>
      <c r="AN11" s="77"/>
      <c r="AO11" s="77"/>
      <c r="AP11" s="77"/>
      <c r="AQ11" s="77"/>
    </row>
    <row r="12" spans="1:43">
      <c r="A12" s="84" t="s">
        <v>134</v>
      </c>
      <c r="B12" s="85">
        <v>12.2</v>
      </c>
      <c r="C12" s="86">
        <v>91</v>
      </c>
      <c r="D12" s="86">
        <v>100</v>
      </c>
      <c r="E12" s="86">
        <v>4.2</v>
      </c>
      <c r="F12" s="86">
        <v>5.5</v>
      </c>
      <c r="G12" s="87">
        <v>12</v>
      </c>
      <c r="H12" s="88">
        <v>15.6</v>
      </c>
      <c r="I12" s="86">
        <v>80</v>
      </c>
      <c r="J12" s="86">
        <v>56</v>
      </c>
      <c r="K12" s="86" t="s">
        <v>74</v>
      </c>
      <c r="L12" s="86">
        <v>54</v>
      </c>
      <c r="M12" s="87">
        <v>58</v>
      </c>
      <c r="N12" s="89">
        <v>0.55300000000000005</v>
      </c>
      <c r="O12" s="86">
        <v>45.17</v>
      </c>
      <c r="P12" s="90" t="s">
        <v>134</v>
      </c>
      <c r="Q12" s="85">
        <v>12.2</v>
      </c>
      <c r="R12" s="86">
        <v>236.5</v>
      </c>
      <c r="S12" s="86">
        <v>51.98</v>
      </c>
      <c r="T12" s="86">
        <v>58.36</v>
      </c>
      <c r="U12" s="91">
        <v>3.89</v>
      </c>
      <c r="V12" s="87">
        <v>6.15</v>
      </c>
      <c r="W12" s="86">
        <v>92.06</v>
      </c>
      <c r="X12" s="86">
        <v>18.41</v>
      </c>
      <c r="Y12" s="86">
        <v>28.44</v>
      </c>
      <c r="Z12" s="92">
        <v>2.4300000000000002</v>
      </c>
      <c r="AA12" s="86">
        <v>29.26</v>
      </c>
      <c r="AB12" s="86">
        <v>2.5099999999999998</v>
      </c>
      <c r="AC12" s="93">
        <v>1.68</v>
      </c>
      <c r="AD12" s="49">
        <v>1</v>
      </c>
      <c r="AE12" s="49">
        <v>3</v>
      </c>
      <c r="AF12" s="50" t="s">
        <v>62</v>
      </c>
      <c r="AG12" s="49">
        <v>1</v>
      </c>
      <c r="AH12" s="49">
        <v>3</v>
      </c>
      <c r="AI12" s="72" t="s">
        <v>62</v>
      </c>
      <c r="AJ12" s="94" t="s">
        <v>63</v>
      </c>
      <c r="AK12" s="63" t="s">
        <v>63</v>
      </c>
      <c r="AL12" s="63" t="s">
        <v>63</v>
      </c>
      <c r="AM12" s="28"/>
      <c r="AN12" s="95">
        <v>6.5272727272727273</v>
      </c>
      <c r="AO12" s="96">
        <v>1</v>
      </c>
      <c r="AP12" s="96">
        <v>1</v>
      </c>
      <c r="AQ12" s="96">
        <v>1</v>
      </c>
    </row>
    <row r="13" spans="1:43">
      <c r="A13" s="84" t="s">
        <v>135</v>
      </c>
      <c r="B13" s="85">
        <v>16.7</v>
      </c>
      <c r="C13" s="86">
        <v>96</v>
      </c>
      <c r="D13" s="86">
        <v>100</v>
      </c>
      <c r="E13" s="86">
        <v>5</v>
      </c>
      <c r="F13" s="86">
        <v>8</v>
      </c>
      <c r="G13" s="87">
        <v>12</v>
      </c>
      <c r="H13" s="88">
        <v>21.2</v>
      </c>
      <c r="I13" s="86">
        <v>80</v>
      </c>
      <c r="J13" s="86">
        <v>56</v>
      </c>
      <c r="K13" s="86" t="s">
        <v>74</v>
      </c>
      <c r="L13" s="86">
        <v>54</v>
      </c>
      <c r="M13" s="87">
        <v>58</v>
      </c>
      <c r="N13" s="89">
        <v>0.56100000000000005</v>
      </c>
      <c r="O13" s="86">
        <v>33.68</v>
      </c>
      <c r="P13" s="90" t="s">
        <v>135</v>
      </c>
      <c r="Q13" s="85">
        <v>16.7</v>
      </c>
      <c r="R13" s="86">
        <v>349.2</v>
      </c>
      <c r="S13" s="86">
        <v>72.760000000000005</v>
      </c>
      <c r="T13" s="86">
        <v>83.01</v>
      </c>
      <c r="U13" s="91">
        <v>4.0599999999999996</v>
      </c>
      <c r="V13" s="87">
        <v>7.56</v>
      </c>
      <c r="W13" s="86">
        <v>133.80000000000001</v>
      </c>
      <c r="X13" s="86">
        <v>26.76</v>
      </c>
      <c r="Y13" s="86">
        <v>41.14</v>
      </c>
      <c r="Z13" s="92">
        <v>2.5099999999999998</v>
      </c>
      <c r="AA13" s="86">
        <v>35.06</v>
      </c>
      <c r="AB13" s="86">
        <v>5.24</v>
      </c>
      <c r="AC13" s="93">
        <v>2.58</v>
      </c>
      <c r="AD13" s="49">
        <v>1</v>
      </c>
      <c r="AE13" s="49">
        <v>1</v>
      </c>
      <c r="AF13" s="50" t="s">
        <v>62</v>
      </c>
      <c r="AG13" s="49">
        <v>1</v>
      </c>
      <c r="AH13" s="49">
        <v>1</v>
      </c>
      <c r="AI13" s="72" t="s">
        <v>62</v>
      </c>
      <c r="AJ13" s="97" t="s">
        <v>63</v>
      </c>
      <c r="AK13" s="98" t="s">
        <v>63</v>
      </c>
      <c r="AL13" s="98" t="s">
        <v>63</v>
      </c>
      <c r="AM13" s="28"/>
      <c r="AN13" s="95">
        <v>4.4375</v>
      </c>
      <c r="AO13" s="96">
        <v>1</v>
      </c>
      <c r="AP13" s="96">
        <v>1</v>
      </c>
      <c r="AQ13" s="96">
        <v>1</v>
      </c>
    </row>
    <row r="14" spans="1:43">
      <c r="A14" s="84" t="s">
        <v>136</v>
      </c>
      <c r="B14" s="85">
        <v>20.399999999999999</v>
      </c>
      <c r="C14" s="86">
        <v>100</v>
      </c>
      <c r="D14" s="86">
        <v>100</v>
      </c>
      <c r="E14" s="86">
        <v>6</v>
      </c>
      <c r="F14" s="86">
        <v>10</v>
      </c>
      <c r="G14" s="87">
        <v>12</v>
      </c>
      <c r="H14" s="88">
        <v>26</v>
      </c>
      <c r="I14" s="86">
        <v>80</v>
      </c>
      <c r="J14" s="86">
        <v>56</v>
      </c>
      <c r="K14" s="86" t="s">
        <v>74</v>
      </c>
      <c r="L14" s="86">
        <v>56</v>
      </c>
      <c r="M14" s="87">
        <v>58</v>
      </c>
      <c r="N14" s="89">
        <v>0.56699999999999995</v>
      </c>
      <c r="O14" s="86">
        <v>27.76</v>
      </c>
      <c r="P14" s="90" t="s">
        <v>136</v>
      </c>
      <c r="Q14" s="85">
        <v>20.399999999999999</v>
      </c>
      <c r="R14" s="86">
        <v>449.5</v>
      </c>
      <c r="S14" s="86">
        <v>89.91</v>
      </c>
      <c r="T14" s="86">
        <v>104.2</v>
      </c>
      <c r="U14" s="91">
        <v>4.16</v>
      </c>
      <c r="V14" s="87">
        <v>9.0399999999999991</v>
      </c>
      <c r="W14" s="86">
        <v>167.3</v>
      </c>
      <c r="X14" s="86">
        <v>33.450000000000003</v>
      </c>
      <c r="Y14" s="86">
        <v>51.42</v>
      </c>
      <c r="Z14" s="92">
        <v>2.5299999999999998</v>
      </c>
      <c r="AA14" s="86">
        <v>40.06</v>
      </c>
      <c r="AB14" s="86">
        <v>9.25</v>
      </c>
      <c r="AC14" s="93">
        <v>3.38</v>
      </c>
      <c r="AD14" s="49">
        <v>1</v>
      </c>
      <c r="AE14" s="49">
        <v>1</v>
      </c>
      <c r="AF14" s="50" t="s">
        <v>62</v>
      </c>
      <c r="AG14" s="49">
        <v>1</v>
      </c>
      <c r="AH14" s="49">
        <v>1</v>
      </c>
      <c r="AI14" s="72" t="s">
        <v>62</v>
      </c>
      <c r="AJ14" s="97" t="s">
        <v>63</v>
      </c>
      <c r="AK14" s="98" t="s">
        <v>63</v>
      </c>
      <c r="AL14" s="98" t="s">
        <v>63</v>
      </c>
      <c r="AM14" s="28"/>
      <c r="AN14" s="95">
        <v>3.5</v>
      </c>
      <c r="AO14" s="96">
        <v>1</v>
      </c>
      <c r="AP14" s="96">
        <v>1</v>
      </c>
      <c r="AQ14" s="96">
        <v>1</v>
      </c>
    </row>
    <row r="15" spans="1:43">
      <c r="A15" s="84" t="s">
        <v>137</v>
      </c>
      <c r="B15" s="85">
        <v>41.8</v>
      </c>
      <c r="C15" s="86">
        <v>120</v>
      </c>
      <c r="D15" s="86">
        <v>106</v>
      </c>
      <c r="E15" s="86">
        <v>12</v>
      </c>
      <c r="F15" s="86">
        <v>20</v>
      </c>
      <c r="G15" s="87">
        <v>12</v>
      </c>
      <c r="H15" s="88">
        <v>53.2</v>
      </c>
      <c r="I15" s="86">
        <v>80</v>
      </c>
      <c r="J15" s="86">
        <v>56</v>
      </c>
      <c r="K15" s="86" t="s">
        <v>74</v>
      </c>
      <c r="L15" s="86">
        <v>62</v>
      </c>
      <c r="M15" s="87">
        <v>64</v>
      </c>
      <c r="N15" s="89">
        <v>0.61899999999999999</v>
      </c>
      <c r="O15" s="86">
        <v>14.82</v>
      </c>
      <c r="P15" s="90" t="s">
        <v>137</v>
      </c>
      <c r="Q15" s="85">
        <v>41.8</v>
      </c>
      <c r="R15" s="86">
        <v>1143</v>
      </c>
      <c r="S15" s="86">
        <v>190.4</v>
      </c>
      <c r="T15" s="86">
        <v>235.8</v>
      </c>
      <c r="U15" s="91">
        <v>4.63</v>
      </c>
      <c r="V15" s="87">
        <v>18.04</v>
      </c>
      <c r="W15" s="86">
        <v>399.2</v>
      </c>
      <c r="X15" s="86">
        <v>75.31</v>
      </c>
      <c r="Y15" s="86">
        <v>116.3</v>
      </c>
      <c r="Z15" s="92">
        <v>2.74</v>
      </c>
      <c r="AA15" s="86">
        <v>66.06</v>
      </c>
      <c r="AB15" s="86">
        <v>68.209999999999994</v>
      </c>
      <c r="AC15" s="93">
        <v>9.93</v>
      </c>
      <c r="AD15" s="49">
        <v>1</v>
      </c>
      <c r="AE15" s="49">
        <v>1</v>
      </c>
      <c r="AF15" s="50" t="s">
        <v>62</v>
      </c>
      <c r="AG15" s="49">
        <v>1</v>
      </c>
      <c r="AH15" s="49">
        <v>1</v>
      </c>
      <c r="AI15" s="72" t="s">
        <v>62</v>
      </c>
      <c r="AJ15" s="97" t="s">
        <v>63</v>
      </c>
      <c r="AK15" s="98" t="s">
        <v>63</v>
      </c>
      <c r="AL15" s="98" t="s">
        <v>63</v>
      </c>
      <c r="AM15" s="28"/>
      <c r="AN15" s="95">
        <v>1.75</v>
      </c>
      <c r="AO15" s="96">
        <v>1</v>
      </c>
      <c r="AP15" s="96">
        <v>1</v>
      </c>
      <c r="AQ15" s="96">
        <v>1</v>
      </c>
    </row>
    <row r="16" spans="1:43">
      <c r="A16" s="84" t="s">
        <v>138</v>
      </c>
      <c r="B16" s="85">
        <v>14.6</v>
      </c>
      <c r="C16" s="86">
        <v>109</v>
      </c>
      <c r="D16" s="86">
        <v>120</v>
      </c>
      <c r="E16" s="86">
        <v>4.2</v>
      </c>
      <c r="F16" s="86">
        <v>5.5</v>
      </c>
      <c r="G16" s="87">
        <v>12</v>
      </c>
      <c r="H16" s="88">
        <v>18.600000000000001</v>
      </c>
      <c r="I16" s="86">
        <v>98</v>
      </c>
      <c r="J16" s="86">
        <v>74</v>
      </c>
      <c r="K16" s="86" t="s">
        <v>81</v>
      </c>
      <c r="L16" s="86">
        <v>58</v>
      </c>
      <c r="M16" s="87">
        <v>68</v>
      </c>
      <c r="N16" s="89">
        <v>0.66900000000000004</v>
      </c>
      <c r="O16" s="86">
        <v>45.94</v>
      </c>
      <c r="P16" s="90" t="s">
        <v>138</v>
      </c>
      <c r="Q16" s="85">
        <v>14.6</v>
      </c>
      <c r="R16" s="86">
        <v>413.4</v>
      </c>
      <c r="S16" s="86">
        <v>75.849999999999994</v>
      </c>
      <c r="T16" s="86">
        <v>84.12</v>
      </c>
      <c r="U16" s="91">
        <v>4.72</v>
      </c>
      <c r="V16" s="92">
        <v>6.9</v>
      </c>
      <c r="W16" s="86">
        <v>158.80000000000001</v>
      </c>
      <c r="X16" s="86">
        <v>26.47</v>
      </c>
      <c r="Y16" s="86">
        <v>40.619999999999997</v>
      </c>
      <c r="Z16" s="92">
        <v>2.93</v>
      </c>
      <c r="AA16" s="86">
        <v>29.26</v>
      </c>
      <c r="AB16" s="86">
        <v>2.78</v>
      </c>
      <c r="AC16" s="93">
        <v>4.24</v>
      </c>
      <c r="AD16" s="49">
        <v>2</v>
      </c>
      <c r="AE16" s="49">
        <v>3</v>
      </c>
      <c r="AF16" s="50" t="s">
        <v>62</v>
      </c>
      <c r="AG16" s="49">
        <v>2</v>
      </c>
      <c r="AH16" s="49">
        <v>3</v>
      </c>
      <c r="AI16" s="72" t="s">
        <v>62</v>
      </c>
      <c r="AJ16" s="97" t="s">
        <v>63</v>
      </c>
      <c r="AK16" s="98" t="s">
        <v>63</v>
      </c>
      <c r="AL16" s="98" t="s">
        <v>63</v>
      </c>
      <c r="AM16" s="28"/>
      <c r="AN16" s="95">
        <v>8.3454545454545457</v>
      </c>
      <c r="AO16" s="96">
        <v>1</v>
      </c>
      <c r="AP16" s="96">
        <v>2</v>
      </c>
      <c r="AQ16" s="96">
        <v>3</v>
      </c>
    </row>
    <row r="17" spans="1:43">
      <c r="A17" s="84" t="s">
        <v>139</v>
      </c>
      <c r="B17" s="85">
        <v>19.899999999999999</v>
      </c>
      <c r="C17" s="86">
        <v>114</v>
      </c>
      <c r="D17" s="86">
        <v>120</v>
      </c>
      <c r="E17" s="86">
        <v>5</v>
      </c>
      <c r="F17" s="86">
        <v>8</v>
      </c>
      <c r="G17" s="87">
        <v>12</v>
      </c>
      <c r="H17" s="88">
        <v>25.3</v>
      </c>
      <c r="I17" s="86">
        <v>98</v>
      </c>
      <c r="J17" s="86">
        <v>74</v>
      </c>
      <c r="K17" s="86" t="s">
        <v>81</v>
      </c>
      <c r="L17" s="86">
        <v>58</v>
      </c>
      <c r="M17" s="87">
        <v>68</v>
      </c>
      <c r="N17" s="89">
        <v>0.67700000000000005</v>
      </c>
      <c r="O17" s="86">
        <v>34.06</v>
      </c>
      <c r="P17" s="90" t="s">
        <v>139</v>
      </c>
      <c r="Q17" s="85">
        <v>19.899999999999999</v>
      </c>
      <c r="R17" s="86">
        <v>606.20000000000005</v>
      </c>
      <c r="S17" s="86">
        <v>106.3</v>
      </c>
      <c r="T17" s="86">
        <v>119.5</v>
      </c>
      <c r="U17" s="91">
        <v>4.8899999999999997</v>
      </c>
      <c r="V17" s="87">
        <v>8.4600000000000009</v>
      </c>
      <c r="W17" s="86">
        <v>230.9</v>
      </c>
      <c r="X17" s="86">
        <v>38.479999999999997</v>
      </c>
      <c r="Y17" s="86">
        <v>58.85</v>
      </c>
      <c r="Z17" s="92">
        <v>3.02</v>
      </c>
      <c r="AA17" s="86">
        <v>35.06</v>
      </c>
      <c r="AB17" s="86">
        <v>5.99</v>
      </c>
      <c r="AC17" s="93">
        <v>6.47</v>
      </c>
      <c r="AD17" s="49">
        <v>1</v>
      </c>
      <c r="AE17" s="49">
        <v>1</v>
      </c>
      <c r="AF17" s="50" t="s">
        <v>62</v>
      </c>
      <c r="AG17" s="49">
        <v>1</v>
      </c>
      <c r="AH17" s="49">
        <v>1</v>
      </c>
      <c r="AI17" s="72" t="s">
        <v>62</v>
      </c>
      <c r="AJ17" s="97" t="s">
        <v>63</v>
      </c>
      <c r="AK17" s="98" t="s">
        <v>63</v>
      </c>
      <c r="AL17" s="98" t="s">
        <v>63</v>
      </c>
      <c r="AM17" s="28"/>
      <c r="AN17" s="95">
        <v>5.6875</v>
      </c>
      <c r="AO17" s="96">
        <v>1</v>
      </c>
      <c r="AP17" s="96">
        <v>1</v>
      </c>
      <c r="AQ17" s="96">
        <v>1</v>
      </c>
    </row>
    <row r="18" spans="1:43">
      <c r="A18" s="84" t="s">
        <v>140</v>
      </c>
      <c r="B18" s="85">
        <v>26.7</v>
      </c>
      <c r="C18" s="86">
        <v>120</v>
      </c>
      <c r="D18" s="86">
        <v>120</v>
      </c>
      <c r="E18" s="86">
        <v>6.5</v>
      </c>
      <c r="F18" s="86">
        <v>11</v>
      </c>
      <c r="G18" s="87">
        <v>12</v>
      </c>
      <c r="H18" s="88">
        <v>34</v>
      </c>
      <c r="I18" s="86">
        <v>98</v>
      </c>
      <c r="J18" s="86">
        <v>74</v>
      </c>
      <c r="K18" s="86" t="s">
        <v>81</v>
      </c>
      <c r="L18" s="86">
        <v>60</v>
      </c>
      <c r="M18" s="87">
        <v>68</v>
      </c>
      <c r="N18" s="89">
        <v>0.68600000000000005</v>
      </c>
      <c r="O18" s="86">
        <v>25.71</v>
      </c>
      <c r="P18" s="90" t="s">
        <v>140</v>
      </c>
      <c r="Q18" s="85">
        <v>26.7</v>
      </c>
      <c r="R18" s="86">
        <v>864.4</v>
      </c>
      <c r="S18" s="86">
        <v>144.1</v>
      </c>
      <c r="T18" s="86">
        <v>165.2</v>
      </c>
      <c r="U18" s="91">
        <v>5.04</v>
      </c>
      <c r="V18" s="87">
        <v>10.96</v>
      </c>
      <c r="W18" s="86">
        <v>317.5</v>
      </c>
      <c r="X18" s="86">
        <v>52.92</v>
      </c>
      <c r="Y18" s="86">
        <v>80.97</v>
      </c>
      <c r="Z18" s="92">
        <v>3.06</v>
      </c>
      <c r="AA18" s="86">
        <v>42.56</v>
      </c>
      <c r="AB18" s="86">
        <v>13.84</v>
      </c>
      <c r="AC18" s="93">
        <v>9.41</v>
      </c>
      <c r="AD18" s="49">
        <v>1</v>
      </c>
      <c r="AE18" s="49">
        <v>1</v>
      </c>
      <c r="AF18" s="50" t="s">
        <v>62</v>
      </c>
      <c r="AG18" s="49">
        <v>1</v>
      </c>
      <c r="AH18" s="49">
        <v>1</v>
      </c>
      <c r="AI18" s="72" t="s">
        <v>62</v>
      </c>
      <c r="AJ18" s="97" t="s">
        <v>63</v>
      </c>
      <c r="AK18" s="98" t="s">
        <v>63</v>
      </c>
      <c r="AL18" s="98" t="s">
        <v>63</v>
      </c>
      <c r="AM18" s="28"/>
      <c r="AN18" s="95">
        <v>4.0681818181818183</v>
      </c>
      <c r="AO18" s="96">
        <v>1</v>
      </c>
      <c r="AP18" s="96">
        <v>1</v>
      </c>
      <c r="AQ18" s="96">
        <v>1</v>
      </c>
    </row>
    <row r="19" spans="1:43">
      <c r="A19" s="84" t="s">
        <v>141</v>
      </c>
      <c r="B19" s="85">
        <v>52.1</v>
      </c>
      <c r="C19" s="86">
        <v>140</v>
      </c>
      <c r="D19" s="86">
        <v>126</v>
      </c>
      <c r="E19" s="86">
        <v>12.5</v>
      </c>
      <c r="F19" s="86">
        <v>21</v>
      </c>
      <c r="G19" s="87">
        <v>12</v>
      </c>
      <c r="H19" s="88">
        <v>66.400000000000006</v>
      </c>
      <c r="I19" s="86">
        <v>98</v>
      </c>
      <c r="J19" s="86">
        <v>74</v>
      </c>
      <c r="K19" s="86" t="s">
        <v>81</v>
      </c>
      <c r="L19" s="86">
        <v>66</v>
      </c>
      <c r="M19" s="87">
        <v>74</v>
      </c>
      <c r="N19" s="89">
        <v>0.73799999999999999</v>
      </c>
      <c r="O19" s="86">
        <v>14.16</v>
      </c>
      <c r="P19" s="90" t="s">
        <v>141</v>
      </c>
      <c r="Q19" s="85">
        <v>52.1</v>
      </c>
      <c r="R19" s="86">
        <v>2018</v>
      </c>
      <c r="S19" s="86">
        <v>288.2</v>
      </c>
      <c r="T19" s="86">
        <v>350.6</v>
      </c>
      <c r="U19" s="91">
        <v>5.51</v>
      </c>
      <c r="V19" s="87">
        <v>21.15</v>
      </c>
      <c r="W19" s="86">
        <v>702.8</v>
      </c>
      <c r="X19" s="86">
        <v>111.6</v>
      </c>
      <c r="Y19" s="86">
        <v>171.6</v>
      </c>
      <c r="Z19" s="92">
        <v>3.25</v>
      </c>
      <c r="AA19" s="86">
        <v>68.56</v>
      </c>
      <c r="AB19" s="86">
        <v>91.66</v>
      </c>
      <c r="AC19" s="93">
        <v>24.79</v>
      </c>
      <c r="AD19" s="49">
        <v>1</v>
      </c>
      <c r="AE19" s="49">
        <v>1</v>
      </c>
      <c r="AF19" s="50" t="s">
        <v>62</v>
      </c>
      <c r="AG19" s="49">
        <v>1</v>
      </c>
      <c r="AH19" s="49">
        <v>1</v>
      </c>
      <c r="AI19" s="72" t="s">
        <v>62</v>
      </c>
      <c r="AJ19" s="97" t="s">
        <v>63</v>
      </c>
      <c r="AK19" s="98" t="s">
        <v>63</v>
      </c>
      <c r="AL19" s="98" t="s">
        <v>63</v>
      </c>
      <c r="AM19" s="28"/>
      <c r="AN19" s="95">
        <v>2.1309523809523809</v>
      </c>
      <c r="AO19" s="96">
        <v>1</v>
      </c>
      <c r="AP19" s="96">
        <v>1</v>
      </c>
      <c r="AQ19" s="96">
        <v>1</v>
      </c>
    </row>
    <row r="20" spans="1:43">
      <c r="A20" s="84" t="s">
        <v>142</v>
      </c>
      <c r="B20" s="85">
        <v>18.100000000000001</v>
      </c>
      <c r="C20" s="86">
        <v>128</v>
      </c>
      <c r="D20" s="86">
        <v>140</v>
      </c>
      <c r="E20" s="86">
        <v>4.3</v>
      </c>
      <c r="F20" s="86">
        <v>6</v>
      </c>
      <c r="G20" s="87">
        <v>12</v>
      </c>
      <c r="H20" s="88">
        <v>23</v>
      </c>
      <c r="I20" s="86">
        <v>116</v>
      </c>
      <c r="J20" s="86">
        <v>92</v>
      </c>
      <c r="K20" s="86" t="s">
        <v>88</v>
      </c>
      <c r="L20" s="86">
        <v>64</v>
      </c>
      <c r="M20" s="87">
        <v>76</v>
      </c>
      <c r="N20" s="89">
        <v>0.78700000000000003</v>
      </c>
      <c r="O20" s="86">
        <v>43.53</v>
      </c>
      <c r="P20" s="90" t="s">
        <v>142</v>
      </c>
      <c r="Q20" s="85">
        <v>18.100000000000001</v>
      </c>
      <c r="R20" s="86">
        <v>719.5</v>
      </c>
      <c r="S20" s="86">
        <v>112.4</v>
      </c>
      <c r="T20" s="86">
        <v>123.8</v>
      </c>
      <c r="U20" s="91">
        <v>5.59</v>
      </c>
      <c r="V20" s="87">
        <v>7.92</v>
      </c>
      <c r="W20" s="86">
        <v>274.8</v>
      </c>
      <c r="X20" s="86">
        <v>39.26</v>
      </c>
      <c r="Y20" s="86">
        <v>59.93</v>
      </c>
      <c r="Z20" s="92">
        <v>3.45</v>
      </c>
      <c r="AA20" s="86">
        <v>30.36</v>
      </c>
      <c r="AB20" s="86">
        <v>3.54</v>
      </c>
      <c r="AC20" s="93">
        <v>10.210000000000001</v>
      </c>
      <c r="AD20" s="49">
        <v>3</v>
      </c>
      <c r="AE20" s="49">
        <v>3</v>
      </c>
      <c r="AF20" s="50" t="s">
        <v>62</v>
      </c>
      <c r="AG20" s="49">
        <v>3</v>
      </c>
      <c r="AH20" s="49">
        <v>3</v>
      </c>
      <c r="AI20" s="72" t="s">
        <v>62</v>
      </c>
      <c r="AJ20" s="97" t="s">
        <v>63</v>
      </c>
      <c r="AK20" s="98" t="s">
        <v>63</v>
      </c>
      <c r="AL20" s="98" t="s">
        <v>63</v>
      </c>
      <c r="AM20" s="28"/>
      <c r="AN20" s="95">
        <v>9.3083333333333318</v>
      </c>
      <c r="AO20" s="96">
        <v>2</v>
      </c>
      <c r="AP20" s="96">
        <v>3</v>
      </c>
      <c r="AQ20" s="96">
        <v>3</v>
      </c>
    </row>
    <row r="21" spans="1:43">
      <c r="A21" s="84" t="s">
        <v>143</v>
      </c>
      <c r="B21" s="85">
        <v>24.7</v>
      </c>
      <c r="C21" s="86">
        <v>133</v>
      </c>
      <c r="D21" s="86">
        <v>140</v>
      </c>
      <c r="E21" s="86">
        <v>5.5</v>
      </c>
      <c r="F21" s="86">
        <v>8.5</v>
      </c>
      <c r="G21" s="87">
        <v>12</v>
      </c>
      <c r="H21" s="88">
        <v>31.4</v>
      </c>
      <c r="I21" s="86">
        <v>116</v>
      </c>
      <c r="J21" s="86">
        <v>92</v>
      </c>
      <c r="K21" s="86" t="s">
        <v>88</v>
      </c>
      <c r="L21" s="86">
        <v>64</v>
      </c>
      <c r="M21" s="87">
        <v>76</v>
      </c>
      <c r="N21" s="89">
        <v>0.79400000000000004</v>
      </c>
      <c r="O21" s="86">
        <v>32.21</v>
      </c>
      <c r="P21" s="90" t="s">
        <v>143</v>
      </c>
      <c r="Q21" s="85">
        <v>24.7</v>
      </c>
      <c r="R21" s="86">
        <v>1033</v>
      </c>
      <c r="S21" s="86">
        <v>155.4</v>
      </c>
      <c r="T21" s="86">
        <v>173.5</v>
      </c>
      <c r="U21" s="91">
        <v>5.73</v>
      </c>
      <c r="V21" s="87">
        <v>10.119999999999999</v>
      </c>
      <c r="W21" s="86">
        <v>389.3</v>
      </c>
      <c r="X21" s="86">
        <v>55.62</v>
      </c>
      <c r="Y21" s="86">
        <v>84.85</v>
      </c>
      <c r="Z21" s="92">
        <v>3.52</v>
      </c>
      <c r="AA21" s="86">
        <v>36.56</v>
      </c>
      <c r="AB21" s="86">
        <v>8.1300000000000008</v>
      </c>
      <c r="AC21" s="93">
        <v>15.06</v>
      </c>
      <c r="AD21" s="49">
        <v>1</v>
      </c>
      <c r="AE21" s="49">
        <v>2</v>
      </c>
      <c r="AF21" s="50" t="s">
        <v>62</v>
      </c>
      <c r="AG21" s="49">
        <v>1</v>
      </c>
      <c r="AH21" s="49">
        <v>2</v>
      </c>
      <c r="AI21" s="72" t="s">
        <v>62</v>
      </c>
      <c r="AJ21" s="97" t="s">
        <v>63</v>
      </c>
      <c r="AK21" s="98" t="s">
        <v>63</v>
      </c>
      <c r="AL21" s="98" t="s">
        <v>63</v>
      </c>
      <c r="AM21" s="28"/>
      <c r="AN21" s="95">
        <v>6.5</v>
      </c>
      <c r="AO21" s="96">
        <v>1</v>
      </c>
      <c r="AP21" s="96">
        <v>1</v>
      </c>
      <c r="AQ21" s="96">
        <v>1</v>
      </c>
    </row>
    <row r="22" spans="1:43">
      <c r="A22" s="84" t="s">
        <v>144</v>
      </c>
      <c r="B22" s="85">
        <v>33.700000000000003</v>
      </c>
      <c r="C22" s="86">
        <v>140</v>
      </c>
      <c r="D22" s="86">
        <v>140</v>
      </c>
      <c r="E22" s="86">
        <v>7</v>
      </c>
      <c r="F22" s="86">
        <v>12</v>
      </c>
      <c r="G22" s="87">
        <v>12</v>
      </c>
      <c r="H22" s="88">
        <v>43</v>
      </c>
      <c r="I22" s="86">
        <v>116</v>
      </c>
      <c r="J22" s="86">
        <v>92</v>
      </c>
      <c r="K22" s="86" t="s">
        <v>88</v>
      </c>
      <c r="L22" s="86">
        <v>66</v>
      </c>
      <c r="M22" s="87">
        <v>76</v>
      </c>
      <c r="N22" s="89">
        <v>0.80500000000000005</v>
      </c>
      <c r="O22" s="86">
        <v>23.88</v>
      </c>
      <c r="P22" s="90" t="s">
        <v>144</v>
      </c>
      <c r="Q22" s="85">
        <v>33.700000000000003</v>
      </c>
      <c r="R22" s="86">
        <v>1509</v>
      </c>
      <c r="S22" s="86">
        <v>215.6</v>
      </c>
      <c r="T22" s="86">
        <v>245.4</v>
      </c>
      <c r="U22" s="91">
        <v>5.93</v>
      </c>
      <c r="V22" s="87">
        <v>13.08</v>
      </c>
      <c r="W22" s="86">
        <v>549.70000000000005</v>
      </c>
      <c r="X22" s="86">
        <v>78.52</v>
      </c>
      <c r="Y22" s="86">
        <v>119.8</v>
      </c>
      <c r="Z22" s="92">
        <v>3.58</v>
      </c>
      <c r="AA22" s="86">
        <v>45.06</v>
      </c>
      <c r="AB22" s="86">
        <v>20.059999999999999</v>
      </c>
      <c r="AC22" s="93">
        <v>22.48</v>
      </c>
      <c r="AD22" s="49">
        <v>1</v>
      </c>
      <c r="AE22" s="49">
        <v>1</v>
      </c>
      <c r="AF22" s="50" t="s">
        <v>62</v>
      </c>
      <c r="AG22" s="49">
        <v>1</v>
      </c>
      <c r="AH22" s="49">
        <v>1</v>
      </c>
      <c r="AI22" s="72" t="s">
        <v>62</v>
      </c>
      <c r="AJ22" s="97" t="s">
        <v>63</v>
      </c>
      <c r="AK22" s="98" t="s">
        <v>63</v>
      </c>
      <c r="AL22" s="98" t="s">
        <v>63</v>
      </c>
      <c r="AM22" s="28"/>
      <c r="AN22" s="95">
        <v>4.541666666666667</v>
      </c>
      <c r="AO22" s="96">
        <v>1</v>
      </c>
      <c r="AP22" s="96">
        <v>1</v>
      </c>
      <c r="AQ22" s="96">
        <v>1</v>
      </c>
    </row>
    <row r="23" spans="1:43">
      <c r="A23" s="84" t="s">
        <v>145</v>
      </c>
      <c r="B23" s="85">
        <v>63.2</v>
      </c>
      <c r="C23" s="86">
        <v>160</v>
      </c>
      <c r="D23" s="86">
        <v>146</v>
      </c>
      <c r="E23" s="86">
        <v>13</v>
      </c>
      <c r="F23" s="86">
        <v>22</v>
      </c>
      <c r="G23" s="87">
        <v>12</v>
      </c>
      <c r="H23" s="88">
        <v>80.599999999999994</v>
      </c>
      <c r="I23" s="86">
        <v>116</v>
      </c>
      <c r="J23" s="86">
        <v>92</v>
      </c>
      <c r="K23" s="86" t="s">
        <v>88</v>
      </c>
      <c r="L23" s="86">
        <v>72</v>
      </c>
      <c r="M23" s="87">
        <v>82</v>
      </c>
      <c r="N23" s="89">
        <v>0.85699999999999998</v>
      </c>
      <c r="O23" s="86">
        <v>13.56</v>
      </c>
      <c r="P23" s="90" t="s">
        <v>145</v>
      </c>
      <c r="Q23" s="85">
        <v>63.2</v>
      </c>
      <c r="R23" s="86">
        <v>3291</v>
      </c>
      <c r="S23" s="86">
        <v>411.4</v>
      </c>
      <c r="T23" s="86">
        <v>493.8</v>
      </c>
      <c r="U23" s="91">
        <v>6.39</v>
      </c>
      <c r="V23" s="87">
        <v>24.46</v>
      </c>
      <c r="W23" s="86">
        <v>1144</v>
      </c>
      <c r="X23" s="86">
        <v>156.80000000000001</v>
      </c>
      <c r="Y23" s="86">
        <v>240.5</v>
      </c>
      <c r="Z23" s="92">
        <v>3.77</v>
      </c>
      <c r="AA23" s="86">
        <v>71.06</v>
      </c>
      <c r="AB23" s="99">
        <v>120</v>
      </c>
      <c r="AC23" s="93">
        <v>54.33</v>
      </c>
      <c r="AD23" s="49">
        <v>1</v>
      </c>
      <c r="AE23" s="49">
        <v>1</v>
      </c>
      <c r="AF23" s="50" t="s">
        <v>62</v>
      </c>
      <c r="AG23" s="49">
        <v>1</v>
      </c>
      <c r="AH23" s="49">
        <v>1</v>
      </c>
      <c r="AI23" s="72" t="s">
        <v>62</v>
      </c>
      <c r="AJ23" s="97" t="s">
        <v>63</v>
      </c>
      <c r="AK23" s="98" t="s">
        <v>63</v>
      </c>
      <c r="AL23" s="98" t="s">
        <v>63</v>
      </c>
      <c r="AM23" s="28"/>
      <c r="AN23" s="95">
        <v>2.4772727272727271</v>
      </c>
      <c r="AO23" s="96">
        <v>1</v>
      </c>
      <c r="AP23" s="96">
        <v>1</v>
      </c>
      <c r="AQ23" s="96">
        <v>1</v>
      </c>
    </row>
    <row r="24" spans="1:43">
      <c r="A24" s="84" t="s">
        <v>146</v>
      </c>
      <c r="B24" s="85">
        <v>23.8</v>
      </c>
      <c r="C24" s="86">
        <v>148</v>
      </c>
      <c r="D24" s="86">
        <v>160</v>
      </c>
      <c r="E24" s="86">
        <v>4.5</v>
      </c>
      <c r="F24" s="86">
        <v>7</v>
      </c>
      <c r="G24" s="87">
        <v>15</v>
      </c>
      <c r="H24" s="88">
        <v>30.4</v>
      </c>
      <c r="I24" s="86">
        <v>134</v>
      </c>
      <c r="J24" s="86">
        <v>104</v>
      </c>
      <c r="K24" s="86" t="s">
        <v>147</v>
      </c>
      <c r="L24" s="86">
        <v>76</v>
      </c>
      <c r="M24" s="87">
        <v>84</v>
      </c>
      <c r="N24" s="89">
        <v>0.90100000000000002</v>
      </c>
      <c r="O24" s="86">
        <v>37.81</v>
      </c>
      <c r="P24" s="90" t="s">
        <v>146</v>
      </c>
      <c r="Q24" s="85">
        <v>23.8</v>
      </c>
      <c r="R24" s="86">
        <v>1283</v>
      </c>
      <c r="S24" s="86">
        <v>173.4</v>
      </c>
      <c r="T24" s="86">
        <v>190.4</v>
      </c>
      <c r="U24" s="91">
        <v>6.5</v>
      </c>
      <c r="V24" s="87">
        <v>10.38</v>
      </c>
      <c r="W24" s="86">
        <v>478.7</v>
      </c>
      <c r="X24" s="86">
        <v>59.84</v>
      </c>
      <c r="Y24" s="86">
        <v>91.36</v>
      </c>
      <c r="Z24" s="92">
        <v>3.97</v>
      </c>
      <c r="AA24" s="86">
        <v>36.07</v>
      </c>
      <c r="AB24" s="86">
        <v>6.33</v>
      </c>
      <c r="AC24" s="93">
        <v>23.75</v>
      </c>
      <c r="AD24" s="49">
        <v>3</v>
      </c>
      <c r="AE24" s="49">
        <v>3</v>
      </c>
      <c r="AF24" s="50" t="s">
        <v>62</v>
      </c>
      <c r="AG24" s="49">
        <v>3</v>
      </c>
      <c r="AH24" s="49">
        <v>3</v>
      </c>
      <c r="AI24" s="72" t="s">
        <v>62</v>
      </c>
      <c r="AJ24" s="97" t="s">
        <v>63</v>
      </c>
      <c r="AK24" s="98" t="s">
        <v>63</v>
      </c>
      <c r="AL24" s="98" t="s">
        <v>63</v>
      </c>
      <c r="AM24" s="28"/>
      <c r="AN24" s="95">
        <v>8.9642857142857135</v>
      </c>
      <c r="AO24" s="96">
        <v>1</v>
      </c>
      <c r="AP24" s="96">
        <v>2</v>
      </c>
      <c r="AQ24" s="96">
        <v>3</v>
      </c>
    </row>
    <row r="25" spans="1:43">
      <c r="A25" s="84" t="s">
        <v>148</v>
      </c>
      <c r="B25" s="85">
        <v>30.4</v>
      </c>
      <c r="C25" s="86">
        <v>152</v>
      </c>
      <c r="D25" s="86">
        <v>160</v>
      </c>
      <c r="E25" s="86">
        <v>6</v>
      </c>
      <c r="F25" s="86">
        <v>9</v>
      </c>
      <c r="G25" s="87">
        <v>15</v>
      </c>
      <c r="H25" s="88">
        <v>38.799999999999997</v>
      </c>
      <c r="I25" s="86">
        <v>134</v>
      </c>
      <c r="J25" s="86">
        <v>104</v>
      </c>
      <c r="K25" s="86" t="s">
        <v>147</v>
      </c>
      <c r="L25" s="86">
        <v>78</v>
      </c>
      <c r="M25" s="87">
        <v>84</v>
      </c>
      <c r="N25" s="89">
        <v>0.90600000000000003</v>
      </c>
      <c r="O25" s="86">
        <v>29.78</v>
      </c>
      <c r="P25" s="90" t="s">
        <v>148</v>
      </c>
      <c r="Q25" s="85">
        <v>30.4</v>
      </c>
      <c r="R25" s="86">
        <v>1673</v>
      </c>
      <c r="S25" s="86">
        <v>220.1</v>
      </c>
      <c r="T25" s="86">
        <v>245.1</v>
      </c>
      <c r="U25" s="91">
        <v>6.57</v>
      </c>
      <c r="V25" s="87">
        <v>13.21</v>
      </c>
      <c r="W25" s="86">
        <v>615.6</v>
      </c>
      <c r="X25" s="86">
        <v>76.95</v>
      </c>
      <c r="Y25" s="86">
        <v>117.6</v>
      </c>
      <c r="Z25" s="92">
        <v>3.98</v>
      </c>
      <c r="AA25" s="86">
        <v>41.57</v>
      </c>
      <c r="AB25" s="86">
        <v>12.19</v>
      </c>
      <c r="AC25" s="93">
        <v>31.41</v>
      </c>
      <c r="AD25" s="49">
        <v>1</v>
      </c>
      <c r="AE25" s="49">
        <v>2</v>
      </c>
      <c r="AF25" s="50" t="s">
        <v>62</v>
      </c>
      <c r="AG25" s="49">
        <v>1</v>
      </c>
      <c r="AH25" s="49">
        <v>2</v>
      </c>
      <c r="AI25" s="72" t="s">
        <v>62</v>
      </c>
      <c r="AJ25" s="97" t="s">
        <v>63</v>
      </c>
      <c r="AK25" s="98" t="s">
        <v>63</v>
      </c>
      <c r="AL25" s="98" t="s">
        <v>63</v>
      </c>
      <c r="AM25" s="28"/>
      <c r="AN25" s="95">
        <v>6.8888888888888893</v>
      </c>
      <c r="AO25" s="96">
        <v>1</v>
      </c>
      <c r="AP25" s="96">
        <v>1</v>
      </c>
      <c r="AQ25" s="96">
        <v>1</v>
      </c>
    </row>
    <row r="26" spans="1:43">
      <c r="A26" s="84" t="s">
        <v>149</v>
      </c>
      <c r="B26" s="85">
        <v>42.6</v>
      </c>
      <c r="C26" s="86">
        <v>160</v>
      </c>
      <c r="D26" s="86">
        <v>160</v>
      </c>
      <c r="E26" s="86">
        <v>8</v>
      </c>
      <c r="F26" s="86">
        <v>13</v>
      </c>
      <c r="G26" s="87">
        <v>15</v>
      </c>
      <c r="H26" s="88">
        <v>54.3</v>
      </c>
      <c r="I26" s="86">
        <v>134</v>
      </c>
      <c r="J26" s="86">
        <v>104</v>
      </c>
      <c r="K26" s="86" t="s">
        <v>147</v>
      </c>
      <c r="L26" s="86">
        <v>80</v>
      </c>
      <c r="M26" s="87">
        <v>84</v>
      </c>
      <c r="N26" s="89">
        <v>0.91800000000000004</v>
      </c>
      <c r="O26" s="86">
        <v>21.56</v>
      </c>
      <c r="P26" s="90" t="s">
        <v>149</v>
      </c>
      <c r="Q26" s="85">
        <v>42.6</v>
      </c>
      <c r="R26" s="86">
        <v>2492</v>
      </c>
      <c r="S26" s="86">
        <v>311.5</v>
      </c>
      <c r="T26" s="99">
        <v>354</v>
      </c>
      <c r="U26" s="91">
        <v>6.78</v>
      </c>
      <c r="V26" s="87">
        <v>17.59</v>
      </c>
      <c r="W26" s="86">
        <v>889.2</v>
      </c>
      <c r="X26" s="86">
        <v>111.2</v>
      </c>
      <c r="Y26" s="99">
        <v>170</v>
      </c>
      <c r="Z26" s="92">
        <v>4.05</v>
      </c>
      <c r="AA26" s="86">
        <v>51.57</v>
      </c>
      <c r="AB26" s="86">
        <v>31.24</v>
      </c>
      <c r="AC26" s="93">
        <v>47.94</v>
      </c>
      <c r="AD26" s="49">
        <v>1</v>
      </c>
      <c r="AE26" s="49">
        <v>1</v>
      </c>
      <c r="AF26" s="50" t="s">
        <v>62</v>
      </c>
      <c r="AG26" s="49">
        <v>1</v>
      </c>
      <c r="AH26" s="49">
        <v>1</v>
      </c>
      <c r="AI26" s="72" t="s">
        <v>62</v>
      </c>
      <c r="AJ26" s="97" t="s">
        <v>63</v>
      </c>
      <c r="AK26" s="98" t="s">
        <v>63</v>
      </c>
      <c r="AL26" s="98" t="s">
        <v>63</v>
      </c>
      <c r="AM26" s="28"/>
      <c r="AN26" s="95">
        <v>4.6923076923076925</v>
      </c>
      <c r="AO26" s="96">
        <v>1</v>
      </c>
      <c r="AP26" s="96">
        <v>1</v>
      </c>
      <c r="AQ26" s="96">
        <v>1</v>
      </c>
    </row>
    <row r="27" spans="1:43">
      <c r="A27" s="84" t="s">
        <v>150</v>
      </c>
      <c r="B27" s="85">
        <v>76.2</v>
      </c>
      <c r="C27" s="86">
        <v>180</v>
      </c>
      <c r="D27" s="86">
        <v>166</v>
      </c>
      <c r="E27" s="86">
        <v>14</v>
      </c>
      <c r="F27" s="86">
        <v>23</v>
      </c>
      <c r="G27" s="87">
        <v>15</v>
      </c>
      <c r="H27" s="88">
        <v>97.1</v>
      </c>
      <c r="I27" s="86">
        <v>134</v>
      </c>
      <c r="J27" s="86">
        <v>104</v>
      </c>
      <c r="K27" s="86" t="s">
        <v>147</v>
      </c>
      <c r="L27" s="86">
        <v>86</v>
      </c>
      <c r="M27" s="87">
        <v>90</v>
      </c>
      <c r="N27" s="89">
        <v>0.97</v>
      </c>
      <c r="O27" s="86">
        <v>12.74</v>
      </c>
      <c r="P27" s="90" t="s">
        <v>150</v>
      </c>
      <c r="Q27" s="85">
        <v>76.2</v>
      </c>
      <c r="R27" s="86">
        <v>5098</v>
      </c>
      <c r="S27" s="86">
        <v>566.5</v>
      </c>
      <c r="T27" s="86">
        <v>674.6</v>
      </c>
      <c r="U27" s="91">
        <v>7.25</v>
      </c>
      <c r="V27" s="87">
        <v>30.81</v>
      </c>
      <c r="W27" s="86">
        <v>1759</v>
      </c>
      <c r="X27" s="86">
        <v>211.9</v>
      </c>
      <c r="Y27" s="86">
        <v>325.5</v>
      </c>
      <c r="Z27" s="92">
        <v>4.26</v>
      </c>
      <c r="AA27" s="86">
        <v>77.569999999999993</v>
      </c>
      <c r="AB27" s="86">
        <v>162.4</v>
      </c>
      <c r="AC27" s="93">
        <v>108.1</v>
      </c>
      <c r="AD27" s="49">
        <v>1</v>
      </c>
      <c r="AE27" s="49">
        <v>1</v>
      </c>
      <c r="AF27" s="50" t="s">
        <v>62</v>
      </c>
      <c r="AG27" s="49">
        <v>1</v>
      </c>
      <c r="AH27" s="49">
        <v>1</v>
      </c>
      <c r="AI27" s="72" t="s">
        <v>62</v>
      </c>
      <c r="AJ27" s="97" t="s">
        <v>63</v>
      </c>
      <c r="AK27" s="98" t="s">
        <v>63</v>
      </c>
      <c r="AL27" s="98" t="s">
        <v>63</v>
      </c>
      <c r="AM27" s="28"/>
      <c r="AN27" s="95">
        <v>2.652173913043478</v>
      </c>
      <c r="AO27" s="96">
        <v>1</v>
      </c>
      <c r="AP27" s="96">
        <v>1</v>
      </c>
      <c r="AQ27" s="96">
        <v>1</v>
      </c>
    </row>
    <row r="28" spans="1:43">
      <c r="A28" s="84" t="s">
        <v>151</v>
      </c>
      <c r="B28" s="85">
        <v>28.7</v>
      </c>
      <c r="C28" s="86">
        <v>167</v>
      </c>
      <c r="D28" s="86">
        <v>180</v>
      </c>
      <c r="E28" s="86">
        <v>5</v>
      </c>
      <c r="F28" s="86">
        <v>7.5</v>
      </c>
      <c r="G28" s="87">
        <v>15</v>
      </c>
      <c r="H28" s="88">
        <v>36.5</v>
      </c>
      <c r="I28" s="86">
        <v>152</v>
      </c>
      <c r="J28" s="86">
        <v>122</v>
      </c>
      <c r="K28" s="86" t="s">
        <v>105</v>
      </c>
      <c r="L28" s="86">
        <v>84</v>
      </c>
      <c r="M28" s="87">
        <v>92</v>
      </c>
      <c r="N28" s="89">
        <v>1.018</v>
      </c>
      <c r="O28" s="86">
        <v>35.51</v>
      </c>
      <c r="P28" s="90" t="s">
        <v>151</v>
      </c>
      <c r="Q28" s="85">
        <v>28.7</v>
      </c>
      <c r="R28" s="86">
        <v>1967</v>
      </c>
      <c r="S28" s="86">
        <v>235.6</v>
      </c>
      <c r="T28" s="86">
        <v>258.2</v>
      </c>
      <c r="U28" s="91">
        <v>7.34</v>
      </c>
      <c r="V28" s="87">
        <v>12.16</v>
      </c>
      <c r="W28" s="99">
        <v>730</v>
      </c>
      <c r="X28" s="86">
        <v>81.11</v>
      </c>
      <c r="Y28" s="86">
        <v>123.6</v>
      </c>
      <c r="Z28" s="92">
        <v>4.47</v>
      </c>
      <c r="AA28" s="86">
        <v>37.57</v>
      </c>
      <c r="AB28" s="86">
        <v>8.33</v>
      </c>
      <c r="AC28" s="93">
        <v>46.36</v>
      </c>
      <c r="AD28" s="49">
        <v>3</v>
      </c>
      <c r="AE28" s="49">
        <v>3</v>
      </c>
      <c r="AF28" s="50" t="s">
        <v>62</v>
      </c>
      <c r="AG28" s="49">
        <v>3</v>
      </c>
      <c r="AH28" s="49">
        <v>3</v>
      </c>
      <c r="AI28" s="72" t="s">
        <v>62</v>
      </c>
      <c r="AJ28" s="97" t="s">
        <v>63</v>
      </c>
      <c r="AK28" s="98" t="s">
        <v>63</v>
      </c>
      <c r="AL28" s="98" t="s">
        <v>63</v>
      </c>
      <c r="AM28" s="28"/>
      <c r="AN28" s="95">
        <v>9.6666666666666661</v>
      </c>
      <c r="AO28" s="96">
        <v>2</v>
      </c>
      <c r="AP28" s="96">
        <v>3</v>
      </c>
      <c r="AQ28" s="96">
        <v>3</v>
      </c>
    </row>
    <row r="29" spans="1:43">
      <c r="A29" s="84" t="s">
        <v>152</v>
      </c>
      <c r="B29" s="85">
        <v>35.5</v>
      </c>
      <c r="C29" s="86">
        <v>171</v>
      </c>
      <c r="D29" s="86">
        <v>180</v>
      </c>
      <c r="E29" s="86">
        <v>6</v>
      </c>
      <c r="F29" s="86">
        <v>9.5</v>
      </c>
      <c r="G29" s="87">
        <v>15</v>
      </c>
      <c r="H29" s="88">
        <v>45.3</v>
      </c>
      <c r="I29" s="86">
        <v>152</v>
      </c>
      <c r="J29" s="86">
        <v>122</v>
      </c>
      <c r="K29" s="86" t="s">
        <v>105</v>
      </c>
      <c r="L29" s="86">
        <v>86</v>
      </c>
      <c r="M29" s="87">
        <v>92</v>
      </c>
      <c r="N29" s="89">
        <v>1.024</v>
      </c>
      <c r="O29" s="86">
        <v>28.83</v>
      </c>
      <c r="P29" s="90" t="s">
        <v>152</v>
      </c>
      <c r="Q29" s="85">
        <v>35.5</v>
      </c>
      <c r="R29" s="86">
        <v>2510</v>
      </c>
      <c r="S29" s="86">
        <v>293.60000000000002</v>
      </c>
      <c r="T29" s="86">
        <v>324.89999999999998</v>
      </c>
      <c r="U29" s="91">
        <v>7.45</v>
      </c>
      <c r="V29" s="87">
        <v>14.47</v>
      </c>
      <c r="W29" s="86">
        <v>924.6</v>
      </c>
      <c r="X29" s="86">
        <v>102.7</v>
      </c>
      <c r="Y29" s="86">
        <v>156.5</v>
      </c>
      <c r="Z29" s="92">
        <v>4.5199999999999996</v>
      </c>
      <c r="AA29" s="86">
        <v>42.57</v>
      </c>
      <c r="AB29" s="91">
        <v>14.8</v>
      </c>
      <c r="AC29" s="93">
        <v>60.21</v>
      </c>
      <c r="AD29" s="49">
        <v>1</v>
      </c>
      <c r="AE29" s="49">
        <v>3</v>
      </c>
      <c r="AF29" s="50" t="s">
        <v>62</v>
      </c>
      <c r="AG29" s="49">
        <v>1</v>
      </c>
      <c r="AH29" s="49">
        <v>3</v>
      </c>
      <c r="AI29" s="72" t="s">
        <v>62</v>
      </c>
      <c r="AJ29" s="97" t="s">
        <v>63</v>
      </c>
      <c r="AK29" s="98" t="s">
        <v>63</v>
      </c>
      <c r="AL29" s="98" t="s">
        <v>63</v>
      </c>
      <c r="AM29" s="28"/>
      <c r="AN29" s="95">
        <v>7.5789473684210522</v>
      </c>
      <c r="AO29" s="96">
        <v>1</v>
      </c>
      <c r="AP29" s="96">
        <v>1</v>
      </c>
      <c r="AQ29" s="96">
        <v>2</v>
      </c>
    </row>
    <row r="30" spans="1:43">
      <c r="A30" s="84" t="s">
        <v>153</v>
      </c>
      <c r="B30" s="85">
        <v>51.2</v>
      </c>
      <c r="C30" s="86">
        <v>180</v>
      </c>
      <c r="D30" s="86">
        <v>180</v>
      </c>
      <c r="E30" s="86">
        <v>8.5</v>
      </c>
      <c r="F30" s="86">
        <v>14</v>
      </c>
      <c r="G30" s="87">
        <v>15</v>
      </c>
      <c r="H30" s="88">
        <v>65.3</v>
      </c>
      <c r="I30" s="86">
        <v>152</v>
      </c>
      <c r="J30" s="86">
        <v>122</v>
      </c>
      <c r="K30" s="86" t="s">
        <v>105</v>
      </c>
      <c r="L30" s="86">
        <v>88</v>
      </c>
      <c r="M30" s="87">
        <v>92</v>
      </c>
      <c r="N30" s="89">
        <v>1.0369999999999999</v>
      </c>
      <c r="O30" s="86">
        <v>20.25</v>
      </c>
      <c r="P30" s="90" t="s">
        <v>153</v>
      </c>
      <c r="Q30" s="85">
        <v>51.2</v>
      </c>
      <c r="R30" s="86">
        <v>3831</v>
      </c>
      <c r="S30" s="86">
        <v>425.7</v>
      </c>
      <c r="T30" s="86">
        <v>481.4</v>
      </c>
      <c r="U30" s="91">
        <v>7.66</v>
      </c>
      <c r="V30" s="87">
        <v>20.239999999999998</v>
      </c>
      <c r="W30" s="86">
        <v>1363</v>
      </c>
      <c r="X30" s="86">
        <v>151.4</v>
      </c>
      <c r="Y30" s="99">
        <v>231</v>
      </c>
      <c r="Z30" s="92">
        <v>4.57</v>
      </c>
      <c r="AA30" s="86">
        <v>54.07</v>
      </c>
      <c r="AB30" s="86">
        <v>42.16</v>
      </c>
      <c r="AC30" s="93">
        <v>93.75</v>
      </c>
      <c r="AD30" s="49">
        <v>1</v>
      </c>
      <c r="AE30" s="49">
        <v>1</v>
      </c>
      <c r="AF30" s="50" t="s">
        <v>62</v>
      </c>
      <c r="AG30" s="49">
        <v>1</v>
      </c>
      <c r="AH30" s="49">
        <v>1</v>
      </c>
      <c r="AI30" s="72" t="s">
        <v>62</v>
      </c>
      <c r="AJ30" s="97" t="s">
        <v>63</v>
      </c>
      <c r="AK30" s="98" t="s">
        <v>63</v>
      </c>
      <c r="AL30" s="98" t="s">
        <v>63</v>
      </c>
      <c r="AM30" s="28"/>
      <c r="AN30" s="95">
        <v>5.0535714285714288</v>
      </c>
      <c r="AO30" s="96">
        <v>1</v>
      </c>
      <c r="AP30" s="96">
        <v>1</v>
      </c>
      <c r="AQ30" s="96">
        <v>1</v>
      </c>
    </row>
    <row r="31" spans="1:43">
      <c r="A31" s="84" t="s">
        <v>154</v>
      </c>
      <c r="B31" s="85">
        <v>88.9</v>
      </c>
      <c r="C31" s="86">
        <v>200</v>
      </c>
      <c r="D31" s="86">
        <v>186</v>
      </c>
      <c r="E31" s="86">
        <v>14.5</v>
      </c>
      <c r="F31" s="86">
        <v>24</v>
      </c>
      <c r="G31" s="87">
        <v>15</v>
      </c>
      <c r="H31" s="88">
        <v>113.3</v>
      </c>
      <c r="I31" s="86">
        <v>152</v>
      </c>
      <c r="J31" s="86">
        <v>122</v>
      </c>
      <c r="K31" s="86" t="s">
        <v>105</v>
      </c>
      <c r="L31" s="86">
        <v>94</v>
      </c>
      <c r="M31" s="87">
        <v>98</v>
      </c>
      <c r="N31" s="89">
        <v>1.089</v>
      </c>
      <c r="O31" s="86">
        <v>12.25</v>
      </c>
      <c r="P31" s="90" t="s">
        <v>154</v>
      </c>
      <c r="Q31" s="85">
        <v>88.9</v>
      </c>
      <c r="R31" s="86">
        <v>7483</v>
      </c>
      <c r="S31" s="86">
        <v>748.3</v>
      </c>
      <c r="T31" s="86">
        <v>883.4</v>
      </c>
      <c r="U31" s="91">
        <v>8.1300000000000008</v>
      </c>
      <c r="V31" s="87">
        <v>34.65</v>
      </c>
      <c r="W31" s="86">
        <v>2580</v>
      </c>
      <c r="X31" s="86">
        <v>277.39999999999998</v>
      </c>
      <c r="Y31" s="86">
        <v>425.2</v>
      </c>
      <c r="Z31" s="92">
        <v>4.7699999999999996</v>
      </c>
      <c r="AA31" s="86">
        <v>80.069999999999993</v>
      </c>
      <c r="AB31" s="86">
        <v>203.3</v>
      </c>
      <c r="AC31" s="93">
        <v>199.3</v>
      </c>
      <c r="AD31" s="49">
        <v>1</v>
      </c>
      <c r="AE31" s="49">
        <v>1</v>
      </c>
      <c r="AF31" s="50" t="s">
        <v>62</v>
      </c>
      <c r="AG31" s="49">
        <v>1</v>
      </c>
      <c r="AH31" s="49">
        <v>1</v>
      </c>
      <c r="AI31" s="72" t="s">
        <v>62</v>
      </c>
      <c r="AJ31" s="97" t="s">
        <v>63</v>
      </c>
      <c r="AK31" s="98" t="s">
        <v>63</v>
      </c>
      <c r="AL31" s="98" t="s">
        <v>63</v>
      </c>
      <c r="AM31" s="28"/>
      <c r="AN31" s="95">
        <v>2.9479166666666665</v>
      </c>
      <c r="AO31" s="96">
        <v>1</v>
      </c>
      <c r="AP31" s="96">
        <v>1</v>
      </c>
      <c r="AQ31" s="96">
        <v>1</v>
      </c>
    </row>
    <row r="32" spans="1:43">
      <c r="A32" s="84" t="s">
        <v>155</v>
      </c>
      <c r="B32" s="85">
        <v>34.6</v>
      </c>
      <c r="C32" s="86">
        <v>186</v>
      </c>
      <c r="D32" s="86">
        <v>200</v>
      </c>
      <c r="E32" s="86">
        <v>5.5</v>
      </c>
      <c r="F32" s="86">
        <v>8</v>
      </c>
      <c r="G32" s="87">
        <v>18</v>
      </c>
      <c r="H32" s="88">
        <v>44.1</v>
      </c>
      <c r="I32" s="86">
        <v>170</v>
      </c>
      <c r="J32" s="86">
        <v>134</v>
      </c>
      <c r="K32" s="86" t="s">
        <v>121</v>
      </c>
      <c r="L32" s="86">
        <v>96</v>
      </c>
      <c r="M32" s="87">
        <v>100</v>
      </c>
      <c r="N32" s="89">
        <v>1.1299999999999999</v>
      </c>
      <c r="O32" s="86">
        <v>32.619999999999997</v>
      </c>
      <c r="P32" s="90" t="s">
        <v>155</v>
      </c>
      <c r="Q32" s="85">
        <v>34.6</v>
      </c>
      <c r="R32" s="86">
        <v>2944</v>
      </c>
      <c r="S32" s="86">
        <v>316.60000000000002</v>
      </c>
      <c r="T32" s="86">
        <v>347.1</v>
      </c>
      <c r="U32" s="91">
        <v>8.17</v>
      </c>
      <c r="V32" s="87">
        <v>15.45</v>
      </c>
      <c r="W32" s="86">
        <v>1068</v>
      </c>
      <c r="X32" s="86">
        <v>106.8</v>
      </c>
      <c r="Y32" s="86">
        <v>163.19999999999999</v>
      </c>
      <c r="Z32" s="92">
        <v>4.92</v>
      </c>
      <c r="AA32" s="86">
        <v>42.59</v>
      </c>
      <c r="AB32" s="86">
        <v>12.69</v>
      </c>
      <c r="AC32" s="93">
        <v>84.49</v>
      </c>
      <c r="AD32" s="49">
        <v>3</v>
      </c>
      <c r="AE32" s="49">
        <v>4</v>
      </c>
      <c r="AF32" s="50" t="s">
        <v>62</v>
      </c>
      <c r="AG32" s="49">
        <v>3</v>
      </c>
      <c r="AH32" s="49">
        <v>4</v>
      </c>
      <c r="AI32" s="72" t="s">
        <v>62</v>
      </c>
      <c r="AJ32" s="97" t="s">
        <v>63</v>
      </c>
      <c r="AK32" s="98" t="s">
        <v>63</v>
      </c>
      <c r="AL32" s="98" t="s">
        <v>63</v>
      </c>
      <c r="AM32" s="28"/>
      <c r="AN32" s="95">
        <v>9.90625</v>
      </c>
      <c r="AO32" s="96">
        <v>2</v>
      </c>
      <c r="AP32" s="96">
        <v>3</v>
      </c>
      <c r="AQ32" s="96">
        <v>3</v>
      </c>
    </row>
    <row r="33" spans="1:43">
      <c r="A33" s="84" t="s">
        <v>156</v>
      </c>
      <c r="B33" s="85">
        <v>42.3</v>
      </c>
      <c r="C33" s="86">
        <v>190</v>
      </c>
      <c r="D33" s="86">
        <v>200</v>
      </c>
      <c r="E33" s="86">
        <v>6.5</v>
      </c>
      <c r="F33" s="86">
        <v>10</v>
      </c>
      <c r="G33" s="87">
        <v>18</v>
      </c>
      <c r="H33" s="88">
        <v>53.8</v>
      </c>
      <c r="I33" s="86">
        <v>170</v>
      </c>
      <c r="J33" s="86">
        <v>134</v>
      </c>
      <c r="K33" s="86" t="s">
        <v>121</v>
      </c>
      <c r="L33" s="86">
        <v>98</v>
      </c>
      <c r="M33" s="87">
        <v>100</v>
      </c>
      <c r="N33" s="89">
        <v>1.1359999999999999</v>
      </c>
      <c r="O33" s="86">
        <v>26.89</v>
      </c>
      <c r="P33" s="90" t="s">
        <v>156</v>
      </c>
      <c r="Q33" s="85">
        <v>42.3</v>
      </c>
      <c r="R33" s="86">
        <v>3692</v>
      </c>
      <c r="S33" s="86">
        <v>388.6</v>
      </c>
      <c r="T33" s="86">
        <v>429.5</v>
      </c>
      <c r="U33" s="91">
        <v>8.2799999999999994</v>
      </c>
      <c r="V33" s="87">
        <v>18.079999999999998</v>
      </c>
      <c r="W33" s="86">
        <v>1336</v>
      </c>
      <c r="X33" s="86">
        <v>133.6</v>
      </c>
      <c r="Y33" s="86">
        <v>203.8</v>
      </c>
      <c r="Z33" s="92">
        <v>4.9800000000000004</v>
      </c>
      <c r="AA33" s="86">
        <v>47.59</v>
      </c>
      <c r="AB33" s="86">
        <v>20.98</v>
      </c>
      <c r="AC33" s="100">
        <v>108</v>
      </c>
      <c r="AD33" s="49">
        <v>1</v>
      </c>
      <c r="AE33" s="49">
        <v>3</v>
      </c>
      <c r="AF33" s="50" t="s">
        <v>62</v>
      </c>
      <c r="AG33" s="49">
        <v>1</v>
      </c>
      <c r="AH33" s="49">
        <v>3</v>
      </c>
      <c r="AI33" s="72" t="s">
        <v>62</v>
      </c>
      <c r="AJ33" s="97" t="s">
        <v>63</v>
      </c>
      <c r="AK33" s="98" t="s">
        <v>63</v>
      </c>
      <c r="AL33" s="98" t="s">
        <v>63</v>
      </c>
      <c r="AM33" s="28"/>
      <c r="AN33" s="95">
        <v>7.875</v>
      </c>
      <c r="AO33" s="96">
        <v>1</v>
      </c>
      <c r="AP33" s="96">
        <v>1</v>
      </c>
      <c r="AQ33" s="96">
        <v>2</v>
      </c>
    </row>
    <row r="34" spans="1:43">
      <c r="A34" s="84" t="s">
        <v>157</v>
      </c>
      <c r="B34" s="85">
        <v>61.3</v>
      </c>
      <c r="C34" s="86">
        <v>200</v>
      </c>
      <c r="D34" s="86">
        <v>200</v>
      </c>
      <c r="E34" s="86">
        <v>9</v>
      </c>
      <c r="F34" s="86">
        <v>15</v>
      </c>
      <c r="G34" s="87">
        <v>18</v>
      </c>
      <c r="H34" s="88">
        <v>78.099999999999994</v>
      </c>
      <c r="I34" s="86">
        <v>170</v>
      </c>
      <c r="J34" s="86">
        <v>134</v>
      </c>
      <c r="K34" s="86" t="s">
        <v>121</v>
      </c>
      <c r="L34" s="86">
        <v>100</v>
      </c>
      <c r="M34" s="87">
        <v>100</v>
      </c>
      <c r="N34" s="89">
        <v>1.151</v>
      </c>
      <c r="O34" s="86">
        <v>18.78</v>
      </c>
      <c r="P34" s="90" t="s">
        <v>157</v>
      </c>
      <c r="Q34" s="85">
        <v>61.3</v>
      </c>
      <c r="R34" s="86">
        <v>5696</v>
      </c>
      <c r="S34" s="86">
        <v>569.6</v>
      </c>
      <c r="T34" s="86">
        <v>642.5</v>
      </c>
      <c r="U34" s="91">
        <v>8.5399999999999991</v>
      </c>
      <c r="V34" s="87">
        <v>24.83</v>
      </c>
      <c r="W34" s="86">
        <v>2003</v>
      </c>
      <c r="X34" s="86">
        <v>200.3</v>
      </c>
      <c r="Y34" s="86">
        <v>305.8</v>
      </c>
      <c r="Z34" s="92">
        <v>5.07</v>
      </c>
      <c r="AA34" s="86">
        <v>60.09</v>
      </c>
      <c r="AB34" s="86">
        <v>59.28</v>
      </c>
      <c r="AC34" s="93">
        <v>171.1</v>
      </c>
      <c r="AD34" s="49">
        <v>1</v>
      </c>
      <c r="AE34" s="49">
        <v>1</v>
      </c>
      <c r="AF34" s="50" t="s">
        <v>62</v>
      </c>
      <c r="AG34" s="49">
        <v>1</v>
      </c>
      <c r="AH34" s="49">
        <v>1</v>
      </c>
      <c r="AI34" s="72" t="s">
        <v>62</v>
      </c>
      <c r="AJ34" s="97" t="s">
        <v>63</v>
      </c>
      <c r="AK34" s="98" t="s">
        <v>63</v>
      </c>
      <c r="AL34" s="98" t="s">
        <v>63</v>
      </c>
      <c r="AM34" s="28"/>
      <c r="AN34" s="95">
        <v>5.166666666666667</v>
      </c>
      <c r="AO34" s="96">
        <v>1</v>
      </c>
      <c r="AP34" s="96">
        <v>1</v>
      </c>
      <c r="AQ34" s="96">
        <v>1</v>
      </c>
    </row>
    <row r="35" spans="1:43">
      <c r="A35" s="84" t="s">
        <v>158</v>
      </c>
      <c r="B35" s="85">
        <v>103</v>
      </c>
      <c r="C35" s="86">
        <v>220</v>
      </c>
      <c r="D35" s="86">
        <v>206</v>
      </c>
      <c r="E35" s="86">
        <v>15</v>
      </c>
      <c r="F35" s="86">
        <v>25</v>
      </c>
      <c r="G35" s="87">
        <v>18</v>
      </c>
      <c r="H35" s="88">
        <v>131.30000000000001</v>
      </c>
      <c r="I35" s="86">
        <v>170</v>
      </c>
      <c r="J35" s="86">
        <v>134</v>
      </c>
      <c r="K35" s="86" t="s">
        <v>121</v>
      </c>
      <c r="L35" s="86">
        <v>106</v>
      </c>
      <c r="M35" s="87">
        <v>106</v>
      </c>
      <c r="N35" s="89">
        <v>1.2030000000000001</v>
      </c>
      <c r="O35" s="86">
        <v>11.67</v>
      </c>
      <c r="P35" s="90" t="s">
        <v>158</v>
      </c>
      <c r="Q35" s="85">
        <v>103</v>
      </c>
      <c r="R35" s="86">
        <v>10640</v>
      </c>
      <c r="S35" s="86">
        <v>967.4</v>
      </c>
      <c r="T35" s="86">
        <v>1135</v>
      </c>
      <c r="U35" s="91">
        <v>9</v>
      </c>
      <c r="V35" s="87">
        <v>41.03</v>
      </c>
      <c r="W35" s="86">
        <v>3651</v>
      </c>
      <c r="X35" s="86">
        <v>354.5</v>
      </c>
      <c r="Y35" s="86">
        <v>543.20000000000005</v>
      </c>
      <c r="Z35" s="92">
        <v>5.27</v>
      </c>
      <c r="AA35" s="86">
        <v>86.09</v>
      </c>
      <c r="AB35" s="86">
        <v>259.39999999999998</v>
      </c>
      <c r="AC35" s="93">
        <v>346.3</v>
      </c>
      <c r="AD35" s="49">
        <v>1</v>
      </c>
      <c r="AE35" s="49">
        <v>1</v>
      </c>
      <c r="AF35" s="50" t="s">
        <v>62</v>
      </c>
      <c r="AG35" s="49">
        <v>1</v>
      </c>
      <c r="AH35" s="49">
        <v>1</v>
      </c>
      <c r="AI35" s="72" t="s">
        <v>62</v>
      </c>
      <c r="AJ35" s="97" t="s">
        <v>63</v>
      </c>
      <c r="AK35" s="98" t="s">
        <v>63</v>
      </c>
      <c r="AL35" s="98" t="s">
        <v>63</v>
      </c>
      <c r="AM35" s="28"/>
      <c r="AN35" s="95">
        <v>3.1</v>
      </c>
      <c r="AO35" s="96">
        <v>1</v>
      </c>
      <c r="AP35" s="96">
        <v>1</v>
      </c>
      <c r="AQ35" s="96">
        <v>1</v>
      </c>
    </row>
    <row r="36" spans="1:43">
      <c r="A36" s="84" t="s">
        <v>159</v>
      </c>
      <c r="B36" s="85">
        <v>40.4</v>
      </c>
      <c r="C36" s="86">
        <v>205</v>
      </c>
      <c r="D36" s="86">
        <v>220</v>
      </c>
      <c r="E36" s="86">
        <v>6</v>
      </c>
      <c r="F36" s="86">
        <v>8.5</v>
      </c>
      <c r="G36" s="87">
        <v>18</v>
      </c>
      <c r="H36" s="88">
        <v>51.5</v>
      </c>
      <c r="I36" s="86">
        <v>188</v>
      </c>
      <c r="J36" s="86">
        <v>152</v>
      </c>
      <c r="K36" s="86" t="s">
        <v>121</v>
      </c>
      <c r="L36" s="86">
        <v>98</v>
      </c>
      <c r="M36" s="87">
        <v>118</v>
      </c>
      <c r="N36" s="89">
        <v>1.2470000000000001</v>
      </c>
      <c r="O36" s="86">
        <v>30.87</v>
      </c>
      <c r="P36" s="90" t="s">
        <v>159</v>
      </c>
      <c r="Q36" s="85">
        <v>40.4</v>
      </c>
      <c r="R36" s="86">
        <v>4170</v>
      </c>
      <c r="S36" s="86">
        <v>406.9</v>
      </c>
      <c r="T36" s="86">
        <v>445.5</v>
      </c>
      <c r="U36" s="91">
        <v>9</v>
      </c>
      <c r="V36" s="87">
        <v>17.63</v>
      </c>
      <c r="W36" s="86">
        <v>1510</v>
      </c>
      <c r="X36" s="86">
        <v>137.30000000000001</v>
      </c>
      <c r="Y36" s="86">
        <v>209.3</v>
      </c>
      <c r="Z36" s="92">
        <v>5.42</v>
      </c>
      <c r="AA36" s="86">
        <v>44.09</v>
      </c>
      <c r="AB36" s="86">
        <v>15.93</v>
      </c>
      <c r="AC36" s="93">
        <v>145.6</v>
      </c>
      <c r="AD36" s="49" t="s">
        <v>110</v>
      </c>
      <c r="AE36" s="49" t="s">
        <v>108</v>
      </c>
      <c r="AF36" s="50" t="s">
        <v>108</v>
      </c>
      <c r="AG36" s="49" t="s">
        <v>110</v>
      </c>
      <c r="AH36" s="49" t="s">
        <v>108</v>
      </c>
      <c r="AI36" s="72" t="s">
        <v>108</v>
      </c>
      <c r="AJ36" s="97" t="s">
        <v>63</v>
      </c>
      <c r="AK36" s="98" t="s">
        <v>63</v>
      </c>
      <c r="AL36" s="98" t="s">
        <v>63</v>
      </c>
      <c r="AM36" s="28"/>
      <c r="AN36" s="95">
        <v>10.470588235294118</v>
      </c>
      <c r="AO36" s="96">
        <v>3</v>
      </c>
      <c r="AP36" s="96">
        <v>3</v>
      </c>
      <c r="AQ36" s="96">
        <v>3</v>
      </c>
    </row>
    <row r="37" spans="1:43">
      <c r="A37" s="84" t="s">
        <v>160</v>
      </c>
      <c r="B37" s="85">
        <v>50.5</v>
      </c>
      <c r="C37" s="86">
        <v>210</v>
      </c>
      <c r="D37" s="86">
        <v>220</v>
      </c>
      <c r="E37" s="86">
        <v>7</v>
      </c>
      <c r="F37" s="86">
        <v>11</v>
      </c>
      <c r="G37" s="87">
        <v>18</v>
      </c>
      <c r="H37" s="88">
        <v>64.3</v>
      </c>
      <c r="I37" s="86">
        <v>188</v>
      </c>
      <c r="J37" s="86">
        <v>152</v>
      </c>
      <c r="K37" s="86" t="s">
        <v>121</v>
      </c>
      <c r="L37" s="86">
        <v>98</v>
      </c>
      <c r="M37" s="87">
        <v>118</v>
      </c>
      <c r="N37" s="89">
        <v>1.2549999999999999</v>
      </c>
      <c r="O37" s="86">
        <v>24.85</v>
      </c>
      <c r="P37" s="90" t="s">
        <v>160</v>
      </c>
      <c r="Q37" s="85">
        <v>50.5</v>
      </c>
      <c r="R37" s="86">
        <v>5410</v>
      </c>
      <c r="S37" s="86">
        <v>515.20000000000005</v>
      </c>
      <c r="T37" s="86">
        <v>568.5</v>
      </c>
      <c r="U37" s="91">
        <v>9.17</v>
      </c>
      <c r="V37" s="87">
        <v>20.67</v>
      </c>
      <c r="W37" s="86">
        <v>1955</v>
      </c>
      <c r="X37" s="86">
        <v>177.7</v>
      </c>
      <c r="Y37" s="86">
        <v>270.60000000000002</v>
      </c>
      <c r="Z37" s="92">
        <v>5.51</v>
      </c>
      <c r="AA37" s="86">
        <v>50.09</v>
      </c>
      <c r="AB37" s="86">
        <v>28.46</v>
      </c>
      <c r="AC37" s="93">
        <v>193.3</v>
      </c>
      <c r="AD37" s="49" t="s">
        <v>106</v>
      </c>
      <c r="AE37" s="49" t="s">
        <v>110</v>
      </c>
      <c r="AF37" s="50" t="s">
        <v>110</v>
      </c>
      <c r="AG37" s="49" t="s">
        <v>106</v>
      </c>
      <c r="AH37" s="49" t="s">
        <v>110</v>
      </c>
      <c r="AI37" s="72" t="s">
        <v>110</v>
      </c>
      <c r="AJ37" s="97" t="s">
        <v>63</v>
      </c>
      <c r="AK37" s="98" t="s">
        <v>63</v>
      </c>
      <c r="AL37" s="98" t="s">
        <v>63</v>
      </c>
      <c r="AM37" s="28"/>
      <c r="AN37" s="95">
        <v>8.045454545454545</v>
      </c>
      <c r="AO37" s="96">
        <v>1</v>
      </c>
      <c r="AP37" s="96">
        <v>1</v>
      </c>
      <c r="AQ37" s="96">
        <v>2</v>
      </c>
    </row>
    <row r="38" spans="1:43">
      <c r="A38" s="84" t="s">
        <v>161</v>
      </c>
      <c r="B38" s="85">
        <v>71.5</v>
      </c>
      <c r="C38" s="86">
        <v>220</v>
      </c>
      <c r="D38" s="86">
        <v>220</v>
      </c>
      <c r="E38" s="86">
        <v>9.5</v>
      </c>
      <c r="F38" s="86">
        <v>16</v>
      </c>
      <c r="G38" s="87">
        <v>18</v>
      </c>
      <c r="H38" s="88">
        <v>91</v>
      </c>
      <c r="I38" s="86">
        <v>188</v>
      </c>
      <c r="J38" s="86">
        <v>152</v>
      </c>
      <c r="K38" s="86" t="s">
        <v>121</v>
      </c>
      <c r="L38" s="86">
        <v>100</v>
      </c>
      <c r="M38" s="87">
        <v>118</v>
      </c>
      <c r="N38" s="89">
        <v>1.27</v>
      </c>
      <c r="O38" s="86">
        <v>17.77</v>
      </c>
      <c r="P38" s="90" t="s">
        <v>161</v>
      </c>
      <c r="Q38" s="85">
        <v>71.5</v>
      </c>
      <c r="R38" s="86">
        <v>8091</v>
      </c>
      <c r="S38" s="86">
        <v>735.5</v>
      </c>
      <c r="T38" s="99">
        <v>827</v>
      </c>
      <c r="U38" s="91">
        <v>9.43</v>
      </c>
      <c r="V38" s="87">
        <v>27.92</v>
      </c>
      <c r="W38" s="86">
        <v>2843</v>
      </c>
      <c r="X38" s="86">
        <v>258.5</v>
      </c>
      <c r="Y38" s="86">
        <v>393.9</v>
      </c>
      <c r="Z38" s="92">
        <v>5.59</v>
      </c>
      <c r="AA38" s="86">
        <v>62.59</v>
      </c>
      <c r="AB38" s="86">
        <v>76.569999999999993</v>
      </c>
      <c r="AC38" s="93">
        <v>295.39999999999998</v>
      </c>
      <c r="AD38" s="49" t="s">
        <v>106</v>
      </c>
      <c r="AE38" s="49" t="s">
        <v>106</v>
      </c>
      <c r="AF38" s="50" t="s">
        <v>106</v>
      </c>
      <c r="AG38" s="49" t="s">
        <v>106</v>
      </c>
      <c r="AH38" s="49" t="s">
        <v>106</v>
      </c>
      <c r="AI38" s="72" t="s">
        <v>106</v>
      </c>
      <c r="AJ38" s="97" t="s">
        <v>63</v>
      </c>
      <c r="AK38" s="98" t="s">
        <v>63</v>
      </c>
      <c r="AL38" s="98" t="s">
        <v>63</v>
      </c>
      <c r="AM38" s="28"/>
      <c r="AN38" s="95">
        <v>5.453125</v>
      </c>
      <c r="AO38" s="96">
        <v>1</v>
      </c>
      <c r="AP38" s="96">
        <v>1</v>
      </c>
      <c r="AQ38" s="96">
        <v>1</v>
      </c>
    </row>
    <row r="39" spans="1:43">
      <c r="A39" s="84" t="s">
        <v>162</v>
      </c>
      <c r="B39" s="85">
        <v>117</v>
      </c>
      <c r="C39" s="86">
        <v>240</v>
      </c>
      <c r="D39" s="86">
        <v>226</v>
      </c>
      <c r="E39" s="86">
        <v>15.5</v>
      </c>
      <c r="F39" s="86">
        <v>26</v>
      </c>
      <c r="G39" s="87">
        <v>18</v>
      </c>
      <c r="H39" s="88">
        <v>149.4</v>
      </c>
      <c r="I39" s="86">
        <v>188</v>
      </c>
      <c r="J39" s="86">
        <v>152</v>
      </c>
      <c r="K39" s="86" t="s">
        <v>121</v>
      </c>
      <c r="L39" s="86">
        <v>108</v>
      </c>
      <c r="M39" s="87">
        <v>124</v>
      </c>
      <c r="N39" s="89">
        <v>1.3220000000000001</v>
      </c>
      <c r="O39" s="86">
        <v>11.27</v>
      </c>
      <c r="P39" s="90" t="s">
        <v>162</v>
      </c>
      <c r="Q39" s="85">
        <v>117</v>
      </c>
      <c r="R39" s="86">
        <v>14600</v>
      </c>
      <c r="S39" s="86">
        <v>1217</v>
      </c>
      <c r="T39" s="86">
        <v>1419</v>
      </c>
      <c r="U39" s="91">
        <v>9.89</v>
      </c>
      <c r="V39" s="87">
        <v>45.31</v>
      </c>
      <c r="W39" s="86">
        <v>5012</v>
      </c>
      <c r="X39" s="86">
        <v>443.5</v>
      </c>
      <c r="Y39" s="86">
        <v>678.6</v>
      </c>
      <c r="Z39" s="92">
        <v>5.79</v>
      </c>
      <c r="AA39" s="86">
        <v>88.59</v>
      </c>
      <c r="AB39" s="86">
        <v>315.3</v>
      </c>
      <c r="AC39" s="93">
        <v>572.70000000000005</v>
      </c>
      <c r="AD39" s="49">
        <v>1</v>
      </c>
      <c r="AE39" s="49">
        <v>1</v>
      </c>
      <c r="AF39" s="50" t="s">
        <v>62</v>
      </c>
      <c r="AG39" s="49">
        <v>1</v>
      </c>
      <c r="AH39" s="49">
        <v>1</v>
      </c>
      <c r="AI39" s="72" t="s">
        <v>62</v>
      </c>
      <c r="AJ39" s="97" t="s">
        <v>63</v>
      </c>
      <c r="AK39" s="98" t="s">
        <v>63</v>
      </c>
      <c r="AL39" s="98" t="s">
        <v>63</v>
      </c>
      <c r="AM39" s="28"/>
      <c r="AN39" s="95">
        <v>3.3557692307692308</v>
      </c>
      <c r="AO39" s="96">
        <v>1</v>
      </c>
      <c r="AP39" s="96">
        <v>1</v>
      </c>
      <c r="AQ39" s="96">
        <v>1</v>
      </c>
    </row>
    <row r="40" spans="1:43">
      <c r="A40" s="84" t="s">
        <v>163</v>
      </c>
      <c r="B40" s="85">
        <v>47.4</v>
      </c>
      <c r="C40" s="86">
        <v>224</v>
      </c>
      <c r="D40" s="86">
        <v>240</v>
      </c>
      <c r="E40" s="86">
        <v>6.5</v>
      </c>
      <c r="F40" s="86">
        <v>9</v>
      </c>
      <c r="G40" s="87">
        <v>21</v>
      </c>
      <c r="H40" s="88">
        <v>60.4</v>
      </c>
      <c r="I40" s="86">
        <v>206</v>
      </c>
      <c r="J40" s="86">
        <v>164</v>
      </c>
      <c r="K40" s="86" t="s">
        <v>121</v>
      </c>
      <c r="L40" s="86">
        <v>104</v>
      </c>
      <c r="M40" s="87">
        <v>138</v>
      </c>
      <c r="N40" s="89">
        <v>1.359</v>
      </c>
      <c r="O40" s="86">
        <v>28.67</v>
      </c>
      <c r="P40" s="90" t="s">
        <v>163</v>
      </c>
      <c r="Q40" s="85">
        <v>47.4</v>
      </c>
      <c r="R40" s="86">
        <v>5835</v>
      </c>
      <c r="S40" s="99">
        <v>521</v>
      </c>
      <c r="T40" s="86">
        <v>570.6</v>
      </c>
      <c r="U40" s="91">
        <v>9.83</v>
      </c>
      <c r="V40" s="87">
        <v>21.54</v>
      </c>
      <c r="W40" s="86">
        <v>2077</v>
      </c>
      <c r="X40" s="86">
        <v>173.1</v>
      </c>
      <c r="Y40" s="86">
        <v>264.39999999999998</v>
      </c>
      <c r="Z40" s="92">
        <v>5.87</v>
      </c>
      <c r="AA40" s="91">
        <v>49.1</v>
      </c>
      <c r="AB40" s="86">
        <v>22.98</v>
      </c>
      <c r="AC40" s="93">
        <v>239.6</v>
      </c>
      <c r="AD40" s="49" t="s">
        <v>110</v>
      </c>
      <c r="AE40" s="49" t="s">
        <v>108</v>
      </c>
      <c r="AF40" s="50" t="s">
        <v>108</v>
      </c>
      <c r="AG40" s="49" t="s">
        <v>110</v>
      </c>
      <c r="AH40" s="49" t="s">
        <v>108</v>
      </c>
      <c r="AI40" s="72" t="s">
        <v>108</v>
      </c>
      <c r="AJ40" s="97" t="s">
        <v>63</v>
      </c>
      <c r="AK40" s="98" t="s">
        <v>63</v>
      </c>
      <c r="AL40" s="98" t="s">
        <v>63</v>
      </c>
      <c r="AM40" s="28"/>
      <c r="AN40" s="95">
        <v>10.638888888888889</v>
      </c>
      <c r="AO40" s="96">
        <v>3</v>
      </c>
      <c r="AP40" s="96">
        <v>3</v>
      </c>
      <c r="AQ40" s="96">
        <v>3</v>
      </c>
    </row>
    <row r="41" spans="1:43">
      <c r="A41" s="47" t="s">
        <v>164</v>
      </c>
      <c r="B41" s="63">
        <v>60.3</v>
      </c>
      <c r="C41" s="49">
        <v>230</v>
      </c>
      <c r="D41" s="49">
        <v>240</v>
      </c>
      <c r="E41" s="49">
        <v>7.5</v>
      </c>
      <c r="F41" s="49">
        <v>12</v>
      </c>
      <c r="G41" s="50">
        <v>21</v>
      </c>
      <c r="H41" s="69">
        <v>76.8</v>
      </c>
      <c r="I41" s="49">
        <v>206</v>
      </c>
      <c r="J41" s="49">
        <v>164</v>
      </c>
      <c r="K41" s="49" t="s">
        <v>121</v>
      </c>
      <c r="L41" s="49">
        <v>104</v>
      </c>
      <c r="M41" s="50">
        <v>138</v>
      </c>
      <c r="N41" s="52">
        <v>1.369</v>
      </c>
      <c r="O41" s="53">
        <v>22.7</v>
      </c>
      <c r="P41" s="101" t="s">
        <v>164</v>
      </c>
      <c r="Q41" s="63">
        <v>60.3</v>
      </c>
      <c r="R41" s="49">
        <v>7763</v>
      </c>
      <c r="S41" s="49">
        <v>675.1</v>
      </c>
      <c r="T41" s="49">
        <v>744.6</v>
      </c>
      <c r="U41" s="53">
        <v>10.050000000000001</v>
      </c>
      <c r="V41" s="50">
        <v>25.18</v>
      </c>
      <c r="W41" s="49">
        <v>2769</v>
      </c>
      <c r="X41" s="49">
        <v>230.7</v>
      </c>
      <c r="Y41" s="49">
        <v>351.7</v>
      </c>
      <c r="Z41" s="51">
        <v>6</v>
      </c>
      <c r="AA41" s="91">
        <v>56.1</v>
      </c>
      <c r="AB41" s="86">
        <v>41.55</v>
      </c>
      <c r="AC41" s="93">
        <v>328.5</v>
      </c>
      <c r="AD41" s="49" t="s">
        <v>106</v>
      </c>
      <c r="AE41" s="49" t="s">
        <v>110</v>
      </c>
      <c r="AF41" s="50" t="s">
        <v>110</v>
      </c>
      <c r="AG41" s="49" t="s">
        <v>106</v>
      </c>
      <c r="AH41" s="49" t="s">
        <v>110</v>
      </c>
      <c r="AI41" s="72" t="s">
        <v>110</v>
      </c>
      <c r="AJ41" s="97" t="s">
        <v>63</v>
      </c>
      <c r="AK41" s="98" t="s">
        <v>63</v>
      </c>
      <c r="AL41" s="98" t="s">
        <v>63</v>
      </c>
      <c r="AM41" s="28"/>
      <c r="AN41" s="95">
        <v>7.9375</v>
      </c>
      <c r="AO41" s="96">
        <v>1</v>
      </c>
      <c r="AP41" s="96">
        <v>1</v>
      </c>
      <c r="AQ41" s="96">
        <v>2</v>
      </c>
    </row>
    <row r="42" spans="1:43">
      <c r="A42" s="84" t="s">
        <v>165</v>
      </c>
      <c r="B42" s="85">
        <v>83.2</v>
      </c>
      <c r="C42" s="86">
        <v>240</v>
      </c>
      <c r="D42" s="86">
        <v>240</v>
      </c>
      <c r="E42" s="86">
        <v>10</v>
      </c>
      <c r="F42" s="86">
        <v>17</v>
      </c>
      <c r="G42" s="87">
        <v>21</v>
      </c>
      <c r="H42" s="88">
        <v>106</v>
      </c>
      <c r="I42" s="86">
        <v>206</v>
      </c>
      <c r="J42" s="86">
        <v>164</v>
      </c>
      <c r="K42" s="86" t="s">
        <v>121</v>
      </c>
      <c r="L42" s="86">
        <v>108</v>
      </c>
      <c r="M42" s="87">
        <v>138</v>
      </c>
      <c r="N42" s="89">
        <v>1.3839999999999999</v>
      </c>
      <c r="O42" s="86">
        <v>16.63</v>
      </c>
      <c r="P42" s="90" t="s">
        <v>165</v>
      </c>
      <c r="Q42" s="85">
        <v>83.2</v>
      </c>
      <c r="R42" s="86">
        <v>11260</v>
      </c>
      <c r="S42" s="86">
        <v>938.3</v>
      </c>
      <c r="T42" s="86">
        <v>1053</v>
      </c>
      <c r="U42" s="91">
        <v>10.31</v>
      </c>
      <c r="V42" s="87">
        <v>33.229999999999997</v>
      </c>
      <c r="W42" s="86">
        <v>3923</v>
      </c>
      <c r="X42" s="86">
        <v>326.89999999999998</v>
      </c>
      <c r="Y42" s="86">
        <v>498.4</v>
      </c>
      <c r="Z42" s="92">
        <v>6.08</v>
      </c>
      <c r="AA42" s="91">
        <v>68.599999999999994</v>
      </c>
      <c r="AB42" s="86">
        <v>102.7</v>
      </c>
      <c r="AC42" s="93">
        <v>486.9</v>
      </c>
      <c r="AD42" s="49" t="s">
        <v>106</v>
      </c>
      <c r="AE42" s="49" t="s">
        <v>106</v>
      </c>
      <c r="AF42" s="50" t="s">
        <v>106</v>
      </c>
      <c r="AG42" s="49" t="s">
        <v>106</v>
      </c>
      <c r="AH42" s="49" t="s">
        <v>106</v>
      </c>
      <c r="AI42" s="72" t="s">
        <v>106</v>
      </c>
      <c r="AJ42" s="97" t="s">
        <v>63</v>
      </c>
      <c r="AK42" s="98" t="s">
        <v>63</v>
      </c>
      <c r="AL42" s="98" t="s">
        <v>63</v>
      </c>
      <c r="AM42" s="28"/>
      <c r="AN42" s="95">
        <v>5.5294117647058822</v>
      </c>
      <c r="AO42" s="96">
        <v>1</v>
      </c>
      <c r="AP42" s="96">
        <v>1</v>
      </c>
      <c r="AQ42" s="96">
        <v>1</v>
      </c>
    </row>
    <row r="43" spans="1:43">
      <c r="A43" s="84" t="s">
        <v>166</v>
      </c>
      <c r="B43" s="85">
        <v>157</v>
      </c>
      <c r="C43" s="86">
        <v>270</v>
      </c>
      <c r="D43" s="86">
        <v>248</v>
      </c>
      <c r="E43" s="86">
        <v>18</v>
      </c>
      <c r="F43" s="86">
        <v>32</v>
      </c>
      <c r="G43" s="87">
        <v>21</v>
      </c>
      <c r="H43" s="88">
        <v>199.6</v>
      </c>
      <c r="I43" s="86">
        <v>206</v>
      </c>
      <c r="J43" s="86">
        <v>164</v>
      </c>
      <c r="K43" s="86" t="s">
        <v>121</v>
      </c>
      <c r="L43" s="86">
        <v>116</v>
      </c>
      <c r="M43" s="87">
        <v>146</v>
      </c>
      <c r="N43" s="89">
        <v>1.46</v>
      </c>
      <c r="O43" s="86">
        <v>9.3179999999999996</v>
      </c>
      <c r="P43" s="90" t="s">
        <v>166</v>
      </c>
      <c r="Q43" s="85">
        <v>157</v>
      </c>
      <c r="R43" s="86">
        <v>24290</v>
      </c>
      <c r="S43" s="86">
        <v>1799</v>
      </c>
      <c r="T43" s="86">
        <v>2117</v>
      </c>
      <c r="U43" s="91">
        <v>11.03</v>
      </c>
      <c r="V43" s="87">
        <v>60.07</v>
      </c>
      <c r="W43" s="86">
        <v>8153</v>
      </c>
      <c r="X43" s="86">
        <v>657.5</v>
      </c>
      <c r="Y43" s="86">
        <v>1006</v>
      </c>
      <c r="Z43" s="92">
        <v>6.39</v>
      </c>
      <c r="AA43" s="86">
        <v>106.6</v>
      </c>
      <c r="AB43" s="86">
        <v>627.9</v>
      </c>
      <c r="AC43" s="93">
        <v>1152</v>
      </c>
      <c r="AD43" s="49">
        <v>1</v>
      </c>
      <c r="AE43" s="49">
        <v>1</v>
      </c>
      <c r="AF43" s="50" t="s">
        <v>62</v>
      </c>
      <c r="AG43" s="49">
        <v>1</v>
      </c>
      <c r="AH43" s="49">
        <v>1</v>
      </c>
      <c r="AI43" s="72" t="s">
        <v>62</v>
      </c>
      <c r="AJ43" s="97" t="s">
        <v>63</v>
      </c>
      <c r="AK43" s="98" t="s">
        <v>63</v>
      </c>
      <c r="AL43" s="98" t="s">
        <v>63</v>
      </c>
      <c r="AM43" s="28"/>
      <c r="AN43" s="95">
        <v>2.9375</v>
      </c>
      <c r="AO43" s="96">
        <v>1</v>
      </c>
      <c r="AP43" s="96">
        <v>1</v>
      </c>
      <c r="AQ43" s="96">
        <v>1</v>
      </c>
    </row>
    <row r="44" spans="1:43">
      <c r="A44" s="47" t="s">
        <v>167</v>
      </c>
      <c r="B44" s="63">
        <v>54.1</v>
      </c>
      <c r="C44" s="49">
        <v>244</v>
      </c>
      <c r="D44" s="49">
        <v>260</v>
      </c>
      <c r="E44" s="49">
        <v>6.5</v>
      </c>
      <c r="F44" s="49">
        <v>9.5</v>
      </c>
      <c r="G44" s="50">
        <v>24</v>
      </c>
      <c r="H44" s="69">
        <v>69</v>
      </c>
      <c r="I44" s="49">
        <v>225</v>
      </c>
      <c r="J44" s="49">
        <v>177</v>
      </c>
      <c r="K44" s="49" t="s">
        <v>121</v>
      </c>
      <c r="L44" s="49">
        <v>110</v>
      </c>
      <c r="M44" s="50">
        <v>158</v>
      </c>
      <c r="N44" s="52">
        <v>1.474</v>
      </c>
      <c r="O44" s="49">
        <v>27.22</v>
      </c>
      <c r="P44" s="101" t="s">
        <v>167</v>
      </c>
      <c r="Q44" s="63">
        <v>54.1</v>
      </c>
      <c r="R44" s="49">
        <v>7981</v>
      </c>
      <c r="S44" s="49">
        <v>654.1</v>
      </c>
      <c r="T44" s="49">
        <v>714.5</v>
      </c>
      <c r="U44" s="53">
        <v>10.76</v>
      </c>
      <c r="V44" s="50">
        <v>24.75</v>
      </c>
      <c r="W44" s="49">
        <v>2788</v>
      </c>
      <c r="X44" s="49">
        <v>214.5</v>
      </c>
      <c r="Y44" s="49">
        <v>327.7</v>
      </c>
      <c r="Z44" s="51">
        <v>6.36</v>
      </c>
      <c r="AA44" s="86">
        <v>53.62</v>
      </c>
      <c r="AB44" s="86">
        <v>30.31</v>
      </c>
      <c r="AC44" s="93">
        <v>382.6</v>
      </c>
      <c r="AD44" s="49">
        <v>3</v>
      </c>
      <c r="AE44" s="49">
        <v>4</v>
      </c>
      <c r="AF44" s="50">
        <v>4</v>
      </c>
      <c r="AG44" s="49">
        <v>3</v>
      </c>
      <c r="AH44" s="49">
        <v>4</v>
      </c>
      <c r="AI44" s="72">
        <v>4</v>
      </c>
      <c r="AJ44" s="97" t="s">
        <v>63</v>
      </c>
      <c r="AK44" s="98" t="s">
        <v>63</v>
      </c>
      <c r="AL44" s="98" t="s">
        <v>63</v>
      </c>
      <c r="AM44" s="28"/>
      <c r="AN44" s="95">
        <v>10.815789473684211</v>
      </c>
      <c r="AO44" s="96">
        <v>3</v>
      </c>
      <c r="AP44" s="96">
        <v>3</v>
      </c>
      <c r="AQ44" s="96">
        <v>3</v>
      </c>
    </row>
    <row r="45" spans="1:43">
      <c r="A45" s="84" t="s">
        <v>168</v>
      </c>
      <c r="B45" s="63">
        <v>68.2</v>
      </c>
      <c r="C45" s="49">
        <v>250</v>
      </c>
      <c r="D45" s="49">
        <v>260</v>
      </c>
      <c r="E45" s="49">
        <v>7.5</v>
      </c>
      <c r="F45" s="49">
        <v>12.5</v>
      </c>
      <c r="G45" s="50">
        <v>24</v>
      </c>
      <c r="H45" s="69">
        <v>86.8</v>
      </c>
      <c r="I45" s="49">
        <v>225</v>
      </c>
      <c r="J45" s="49">
        <v>177</v>
      </c>
      <c r="K45" s="49" t="s">
        <v>121</v>
      </c>
      <c r="L45" s="49">
        <v>110</v>
      </c>
      <c r="M45" s="50">
        <v>158</v>
      </c>
      <c r="N45" s="52">
        <v>1.484</v>
      </c>
      <c r="O45" s="49">
        <v>21.77</v>
      </c>
      <c r="P45" s="101" t="s">
        <v>168</v>
      </c>
      <c r="Q45" s="63">
        <v>68.2</v>
      </c>
      <c r="R45" s="49">
        <v>10450</v>
      </c>
      <c r="S45" s="49">
        <v>836.4</v>
      </c>
      <c r="T45" s="49">
        <v>919.8</v>
      </c>
      <c r="U45" s="53">
        <v>10.97</v>
      </c>
      <c r="V45" s="50">
        <v>28.76</v>
      </c>
      <c r="W45" s="49">
        <v>3668</v>
      </c>
      <c r="X45" s="49">
        <v>282.10000000000002</v>
      </c>
      <c r="Y45" s="49">
        <v>430.2</v>
      </c>
      <c r="Z45" s="51">
        <v>6.5</v>
      </c>
      <c r="AA45" s="86">
        <v>60.62</v>
      </c>
      <c r="AB45" s="86">
        <v>52.37</v>
      </c>
      <c r="AC45" s="93">
        <v>516.4</v>
      </c>
      <c r="AD45" s="49">
        <v>2</v>
      </c>
      <c r="AE45" s="49">
        <v>3</v>
      </c>
      <c r="AF45" s="50">
        <v>3</v>
      </c>
      <c r="AG45" s="49">
        <v>2</v>
      </c>
      <c r="AH45" s="49">
        <v>3</v>
      </c>
      <c r="AI45" s="72">
        <v>3</v>
      </c>
      <c r="AJ45" s="98" t="s">
        <v>63</v>
      </c>
      <c r="AK45" s="98" t="s">
        <v>114</v>
      </c>
      <c r="AL45" s="98" t="s">
        <v>114</v>
      </c>
      <c r="AM45" s="28"/>
      <c r="AN45" s="95">
        <v>8.18</v>
      </c>
      <c r="AO45" s="96">
        <v>1</v>
      </c>
      <c r="AP45" s="96">
        <v>1</v>
      </c>
      <c r="AQ45" s="96">
        <v>3</v>
      </c>
    </row>
    <row r="46" spans="1:43">
      <c r="A46" s="84" t="s">
        <v>169</v>
      </c>
      <c r="B46" s="63">
        <v>93</v>
      </c>
      <c r="C46" s="49">
        <v>260</v>
      </c>
      <c r="D46" s="49">
        <v>260</v>
      </c>
      <c r="E46" s="49">
        <v>10</v>
      </c>
      <c r="F46" s="49">
        <v>17.5</v>
      </c>
      <c r="G46" s="50">
        <v>24</v>
      </c>
      <c r="H46" s="69">
        <v>118.4</v>
      </c>
      <c r="I46" s="49">
        <v>225</v>
      </c>
      <c r="J46" s="49">
        <v>177</v>
      </c>
      <c r="K46" s="49" t="s">
        <v>121</v>
      </c>
      <c r="L46" s="49">
        <v>114</v>
      </c>
      <c r="M46" s="50">
        <v>158</v>
      </c>
      <c r="N46" s="52">
        <v>1.4990000000000001</v>
      </c>
      <c r="O46" s="49">
        <v>16.12</v>
      </c>
      <c r="P46" s="101" t="s">
        <v>169</v>
      </c>
      <c r="Q46" s="63">
        <v>93</v>
      </c>
      <c r="R46" s="49">
        <v>14920</v>
      </c>
      <c r="S46" s="49">
        <v>1148</v>
      </c>
      <c r="T46" s="49">
        <v>1283</v>
      </c>
      <c r="U46" s="53">
        <v>11.22</v>
      </c>
      <c r="V46" s="50">
        <v>37.590000000000003</v>
      </c>
      <c r="W46" s="49">
        <v>5135</v>
      </c>
      <c r="X46" s="102">
        <v>395</v>
      </c>
      <c r="Y46" s="49">
        <v>602.20000000000005</v>
      </c>
      <c r="Z46" s="51">
        <v>6.58</v>
      </c>
      <c r="AA46" s="86">
        <v>73.12</v>
      </c>
      <c r="AB46" s="86">
        <v>123.8</v>
      </c>
      <c r="AC46" s="93">
        <v>753.7</v>
      </c>
      <c r="AD46" s="49">
        <v>1</v>
      </c>
      <c r="AE46" s="49">
        <v>1</v>
      </c>
      <c r="AF46" s="50">
        <v>2</v>
      </c>
      <c r="AG46" s="49">
        <v>1</v>
      </c>
      <c r="AH46" s="49">
        <v>1</v>
      </c>
      <c r="AI46" s="72">
        <v>2</v>
      </c>
      <c r="AJ46" s="98" t="s">
        <v>63</v>
      </c>
      <c r="AK46" s="98" t="s">
        <v>114</v>
      </c>
      <c r="AL46" s="98" t="s">
        <v>114</v>
      </c>
      <c r="AM46" s="28"/>
      <c r="AN46" s="95">
        <v>5.7714285714285714</v>
      </c>
      <c r="AO46" s="96">
        <v>1</v>
      </c>
      <c r="AP46" s="96">
        <v>1</v>
      </c>
      <c r="AQ46" s="96">
        <v>1</v>
      </c>
    </row>
    <row r="47" spans="1:43">
      <c r="A47" s="84" t="s">
        <v>170</v>
      </c>
      <c r="B47" s="63">
        <v>172</v>
      </c>
      <c r="C47" s="49">
        <v>290</v>
      </c>
      <c r="D47" s="49">
        <v>268</v>
      </c>
      <c r="E47" s="49">
        <v>18</v>
      </c>
      <c r="F47" s="49">
        <v>32.5</v>
      </c>
      <c r="G47" s="50">
        <v>24</v>
      </c>
      <c r="H47" s="69">
        <v>219.6</v>
      </c>
      <c r="I47" s="49">
        <v>225</v>
      </c>
      <c r="J47" s="49">
        <v>177</v>
      </c>
      <c r="K47" s="49" t="s">
        <v>121</v>
      </c>
      <c r="L47" s="49">
        <v>122</v>
      </c>
      <c r="M47" s="50">
        <v>166</v>
      </c>
      <c r="N47" s="52">
        <v>1.575</v>
      </c>
      <c r="O47" s="49">
        <v>9.1329999999999991</v>
      </c>
      <c r="P47" s="101" t="s">
        <v>170</v>
      </c>
      <c r="Q47" s="63">
        <v>172</v>
      </c>
      <c r="R47" s="49">
        <v>31310</v>
      </c>
      <c r="S47" s="49">
        <v>2159</v>
      </c>
      <c r="T47" s="49">
        <v>2524</v>
      </c>
      <c r="U47" s="53">
        <v>11.94</v>
      </c>
      <c r="V47" s="50">
        <v>66.89</v>
      </c>
      <c r="W47" s="49">
        <v>10450</v>
      </c>
      <c r="X47" s="49">
        <v>779.7</v>
      </c>
      <c r="Y47" s="49">
        <v>1192</v>
      </c>
      <c r="Z47" s="51">
        <v>6.9</v>
      </c>
      <c r="AA47" s="86">
        <v>111.1</v>
      </c>
      <c r="AB47" s="99">
        <v>719</v>
      </c>
      <c r="AC47" s="93">
        <v>1728</v>
      </c>
      <c r="AD47" s="49">
        <v>1</v>
      </c>
      <c r="AE47" s="49">
        <v>1</v>
      </c>
      <c r="AF47" s="50">
        <v>1</v>
      </c>
      <c r="AG47" s="49">
        <v>1</v>
      </c>
      <c r="AH47" s="49">
        <v>1</v>
      </c>
      <c r="AI47" s="72">
        <v>1</v>
      </c>
      <c r="AJ47" s="98" t="s">
        <v>63</v>
      </c>
      <c r="AK47" s="98" t="s">
        <v>114</v>
      </c>
      <c r="AL47" s="98" t="s">
        <v>114</v>
      </c>
      <c r="AM47" s="28"/>
      <c r="AN47" s="95">
        <v>3.1076923076923078</v>
      </c>
      <c r="AO47" s="96">
        <v>1</v>
      </c>
      <c r="AP47" s="96">
        <v>1</v>
      </c>
      <c r="AQ47" s="96">
        <v>1</v>
      </c>
    </row>
    <row r="48" spans="1:43">
      <c r="A48" s="84" t="s">
        <v>171</v>
      </c>
      <c r="B48" s="85">
        <v>61.2</v>
      </c>
      <c r="C48" s="86">
        <v>264</v>
      </c>
      <c r="D48" s="86">
        <v>280</v>
      </c>
      <c r="E48" s="86">
        <v>7</v>
      </c>
      <c r="F48" s="86">
        <v>10</v>
      </c>
      <c r="G48" s="87">
        <v>24</v>
      </c>
      <c r="H48" s="88">
        <v>78</v>
      </c>
      <c r="I48" s="86">
        <v>244</v>
      </c>
      <c r="J48" s="86">
        <v>196</v>
      </c>
      <c r="K48" s="86" t="s">
        <v>121</v>
      </c>
      <c r="L48" s="86">
        <v>110</v>
      </c>
      <c r="M48" s="87">
        <v>178</v>
      </c>
      <c r="N48" s="89">
        <v>1.593</v>
      </c>
      <c r="O48" s="86">
        <v>26.01</v>
      </c>
      <c r="P48" s="90" t="s">
        <v>171</v>
      </c>
      <c r="Q48" s="85">
        <v>61.2</v>
      </c>
      <c r="R48" s="86">
        <v>10560</v>
      </c>
      <c r="S48" s="86">
        <v>799.8</v>
      </c>
      <c r="T48" s="86">
        <v>873.1</v>
      </c>
      <c r="U48" s="91">
        <v>11.63</v>
      </c>
      <c r="V48" s="87">
        <v>27.52</v>
      </c>
      <c r="W48" s="86">
        <v>3664</v>
      </c>
      <c r="X48" s="86">
        <v>261.7</v>
      </c>
      <c r="Y48" s="86">
        <v>399.4</v>
      </c>
      <c r="Z48" s="92">
        <v>6.85</v>
      </c>
      <c r="AA48" s="86">
        <v>55.12</v>
      </c>
      <c r="AB48" s="86">
        <v>36.22</v>
      </c>
      <c r="AC48" s="93">
        <v>590.1</v>
      </c>
      <c r="AD48" s="49">
        <v>3</v>
      </c>
      <c r="AE48" s="49">
        <v>4</v>
      </c>
      <c r="AF48" s="50">
        <v>4</v>
      </c>
      <c r="AG48" s="49">
        <v>3</v>
      </c>
      <c r="AH48" s="49">
        <v>4</v>
      </c>
      <c r="AI48" s="72">
        <v>4</v>
      </c>
      <c r="AJ48" s="98" t="s">
        <v>63</v>
      </c>
      <c r="AK48" s="98" t="s">
        <v>63</v>
      </c>
      <c r="AL48" s="98" t="s">
        <v>63</v>
      </c>
      <c r="AM48" s="28"/>
      <c r="AN48" s="95">
        <v>11.25</v>
      </c>
      <c r="AO48" s="96">
        <v>3</v>
      </c>
      <c r="AP48" s="96">
        <v>3</v>
      </c>
      <c r="AQ48" s="96">
        <v>3</v>
      </c>
    </row>
    <row r="49" spans="1:43">
      <c r="A49" s="84" t="s">
        <v>172</v>
      </c>
      <c r="B49" s="85">
        <v>76.400000000000006</v>
      </c>
      <c r="C49" s="86">
        <v>270</v>
      </c>
      <c r="D49" s="86">
        <v>280</v>
      </c>
      <c r="E49" s="86">
        <v>8</v>
      </c>
      <c r="F49" s="86">
        <v>13</v>
      </c>
      <c r="G49" s="87">
        <v>24</v>
      </c>
      <c r="H49" s="88">
        <v>97.3</v>
      </c>
      <c r="I49" s="86">
        <v>244</v>
      </c>
      <c r="J49" s="86">
        <v>196</v>
      </c>
      <c r="K49" s="86" t="s">
        <v>121</v>
      </c>
      <c r="L49" s="86">
        <v>112</v>
      </c>
      <c r="M49" s="87">
        <v>178</v>
      </c>
      <c r="N49" s="89">
        <v>1.603</v>
      </c>
      <c r="O49" s="86">
        <v>20.99</v>
      </c>
      <c r="P49" s="90" t="s">
        <v>172</v>
      </c>
      <c r="Q49" s="85">
        <v>76.400000000000006</v>
      </c>
      <c r="R49" s="86">
        <v>13670</v>
      </c>
      <c r="S49" s="86">
        <v>1013</v>
      </c>
      <c r="T49" s="86">
        <v>1112</v>
      </c>
      <c r="U49" s="91">
        <v>11.86</v>
      </c>
      <c r="V49" s="87">
        <v>31.74</v>
      </c>
      <c r="W49" s="86">
        <v>4763</v>
      </c>
      <c r="X49" s="86">
        <v>340.2</v>
      </c>
      <c r="Y49" s="86">
        <v>518.1</v>
      </c>
      <c r="Z49" s="92">
        <v>7</v>
      </c>
      <c r="AA49" s="86">
        <v>62.12</v>
      </c>
      <c r="AB49" s="91">
        <v>62.1</v>
      </c>
      <c r="AC49" s="93">
        <v>785.4</v>
      </c>
      <c r="AD49" s="49">
        <v>2</v>
      </c>
      <c r="AE49" s="49">
        <v>3</v>
      </c>
      <c r="AF49" s="50">
        <v>4</v>
      </c>
      <c r="AG49" s="49">
        <v>2</v>
      </c>
      <c r="AH49" s="49">
        <v>3</v>
      </c>
      <c r="AI49" s="72">
        <v>4</v>
      </c>
      <c r="AJ49" s="98" t="s">
        <v>63</v>
      </c>
      <c r="AK49" s="98" t="s">
        <v>114</v>
      </c>
      <c r="AL49" s="98" t="s">
        <v>114</v>
      </c>
      <c r="AM49" s="28"/>
      <c r="AN49" s="95">
        <v>8.615384615384615</v>
      </c>
      <c r="AO49" s="96">
        <v>1</v>
      </c>
      <c r="AP49" s="96">
        <v>2</v>
      </c>
      <c r="AQ49" s="96">
        <v>3</v>
      </c>
    </row>
    <row r="50" spans="1:43">
      <c r="A50" s="84" t="s">
        <v>173</v>
      </c>
      <c r="B50" s="85">
        <v>103</v>
      </c>
      <c r="C50" s="86">
        <v>280</v>
      </c>
      <c r="D50" s="86">
        <v>280</v>
      </c>
      <c r="E50" s="86">
        <v>10.5</v>
      </c>
      <c r="F50" s="86">
        <v>18</v>
      </c>
      <c r="G50" s="87">
        <v>24</v>
      </c>
      <c r="H50" s="88">
        <v>131.4</v>
      </c>
      <c r="I50" s="86">
        <v>244</v>
      </c>
      <c r="J50" s="86">
        <v>196</v>
      </c>
      <c r="K50" s="86" t="s">
        <v>121</v>
      </c>
      <c r="L50" s="86">
        <v>114</v>
      </c>
      <c r="M50" s="87">
        <v>178</v>
      </c>
      <c r="N50" s="89">
        <v>1.6180000000000001</v>
      </c>
      <c r="O50" s="86">
        <v>15.69</v>
      </c>
      <c r="P50" s="90" t="s">
        <v>173</v>
      </c>
      <c r="Q50" s="85">
        <v>103</v>
      </c>
      <c r="R50" s="86">
        <v>19270</v>
      </c>
      <c r="S50" s="86">
        <v>1376</v>
      </c>
      <c r="T50" s="86">
        <v>1534</v>
      </c>
      <c r="U50" s="91">
        <v>12.11</v>
      </c>
      <c r="V50" s="87">
        <v>41.09</v>
      </c>
      <c r="W50" s="86">
        <v>6595</v>
      </c>
      <c r="X50" s="99">
        <v>471</v>
      </c>
      <c r="Y50" s="86">
        <v>717.6</v>
      </c>
      <c r="Z50" s="92">
        <v>7.09</v>
      </c>
      <c r="AA50" s="86">
        <v>74.62</v>
      </c>
      <c r="AB50" s="86">
        <v>143.69999999999999</v>
      </c>
      <c r="AC50" s="93">
        <v>1130</v>
      </c>
      <c r="AD50" s="49">
        <v>1</v>
      </c>
      <c r="AE50" s="49">
        <v>1</v>
      </c>
      <c r="AF50" s="50">
        <v>2</v>
      </c>
      <c r="AG50" s="49">
        <v>1</v>
      </c>
      <c r="AH50" s="49">
        <v>1</v>
      </c>
      <c r="AI50" s="72">
        <v>2</v>
      </c>
      <c r="AJ50" s="98" t="s">
        <v>63</v>
      </c>
      <c r="AK50" s="98" t="s">
        <v>114</v>
      </c>
      <c r="AL50" s="98" t="s">
        <v>114</v>
      </c>
      <c r="AM50" s="28"/>
      <c r="AN50" s="95">
        <v>6.1527777777777777</v>
      </c>
      <c r="AO50" s="96">
        <v>1</v>
      </c>
      <c r="AP50" s="96">
        <v>1</v>
      </c>
      <c r="AQ50" s="96">
        <v>1</v>
      </c>
    </row>
    <row r="51" spans="1:43">
      <c r="A51" s="84" t="s">
        <v>174</v>
      </c>
      <c r="B51" s="85">
        <v>189</v>
      </c>
      <c r="C51" s="86">
        <v>310</v>
      </c>
      <c r="D51" s="86">
        <v>288</v>
      </c>
      <c r="E51" s="86">
        <v>18.5</v>
      </c>
      <c r="F51" s="86">
        <v>33</v>
      </c>
      <c r="G51" s="87">
        <v>24</v>
      </c>
      <c r="H51" s="88">
        <v>240.2</v>
      </c>
      <c r="I51" s="86">
        <v>244</v>
      </c>
      <c r="J51" s="86">
        <v>196</v>
      </c>
      <c r="K51" s="86" t="s">
        <v>121</v>
      </c>
      <c r="L51" s="86">
        <v>122</v>
      </c>
      <c r="M51" s="87">
        <v>186</v>
      </c>
      <c r="N51" s="89">
        <v>1.694</v>
      </c>
      <c r="O51" s="86">
        <v>8.984</v>
      </c>
      <c r="P51" s="90" t="s">
        <v>174</v>
      </c>
      <c r="Q51" s="85">
        <v>189</v>
      </c>
      <c r="R51" s="86">
        <v>39550</v>
      </c>
      <c r="S51" s="86">
        <v>2551</v>
      </c>
      <c r="T51" s="86">
        <v>2966</v>
      </c>
      <c r="U51" s="91">
        <v>12.83</v>
      </c>
      <c r="V51" s="87">
        <v>72.03</v>
      </c>
      <c r="W51" s="86">
        <v>13160</v>
      </c>
      <c r="X51" s="86">
        <v>914.1</v>
      </c>
      <c r="Y51" s="86">
        <v>1397</v>
      </c>
      <c r="Z51" s="92">
        <v>7.4</v>
      </c>
      <c r="AA51" s="86">
        <v>112.6</v>
      </c>
      <c r="AB51" s="86">
        <v>807.3</v>
      </c>
      <c r="AC51" s="93">
        <v>2520</v>
      </c>
      <c r="AD51" s="49">
        <v>1</v>
      </c>
      <c r="AE51" s="49">
        <v>1</v>
      </c>
      <c r="AF51" s="50">
        <v>1</v>
      </c>
      <c r="AG51" s="49">
        <v>1</v>
      </c>
      <c r="AH51" s="49">
        <v>1</v>
      </c>
      <c r="AI51" s="72">
        <v>1</v>
      </c>
      <c r="AJ51" s="98" t="s">
        <v>63</v>
      </c>
      <c r="AK51" s="98" t="s">
        <v>114</v>
      </c>
      <c r="AL51" s="98" t="s">
        <v>114</v>
      </c>
      <c r="AM51" s="28"/>
      <c r="AN51" s="95">
        <v>3.356060606060606</v>
      </c>
      <c r="AO51" s="96">
        <v>1</v>
      </c>
      <c r="AP51" s="96">
        <v>1</v>
      </c>
      <c r="AQ51" s="96">
        <v>1</v>
      </c>
    </row>
    <row r="52" spans="1:43">
      <c r="A52" s="84" t="s">
        <v>175</v>
      </c>
      <c r="B52" s="85">
        <v>69.8</v>
      </c>
      <c r="C52" s="86">
        <v>283</v>
      </c>
      <c r="D52" s="86">
        <v>300</v>
      </c>
      <c r="E52" s="86">
        <v>7.5</v>
      </c>
      <c r="F52" s="86">
        <v>10.5</v>
      </c>
      <c r="G52" s="87">
        <v>27</v>
      </c>
      <c r="H52" s="88">
        <v>88.9</v>
      </c>
      <c r="I52" s="86">
        <v>262</v>
      </c>
      <c r="J52" s="86">
        <v>208</v>
      </c>
      <c r="K52" s="86" t="s">
        <v>121</v>
      </c>
      <c r="L52" s="86">
        <v>116</v>
      </c>
      <c r="M52" s="87">
        <v>198</v>
      </c>
      <c r="N52" s="89">
        <v>1.7050000000000001</v>
      </c>
      <c r="O52" s="86">
        <v>24.42</v>
      </c>
      <c r="P52" s="90" t="s">
        <v>175</v>
      </c>
      <c r="Q52" s="85">
        <v>69.8</v>
      </c>
      <c r="R52" s="86">
        <v>13800</v>
      </c>
      <c r="S52" s="86">
        <v>975.6</v>
      </c>
      <c r="T52" s="86">
        <v>1065</v>
      </c>
      <c r="U52" s="91">
        <v>12.46</v>
      </c>
      <c r="V52" s="87">
        <v>32.369999999999997</v>
      </c>
      <c r="W52" s="86">
        <v>4734</v>
      </c>
      <c r="X52" s="86">
        <v>315.60000000000002</v>
      </c>
      <c r="Y52" s="86">
        <v>482.3</v>
      </c>
      <c r="Z52" s="92">
        <v>7.3</v>
      </c>
      <c r="AA52" s="86">
        <v>60.13</v>
      </c>
      <c r="AB52" s="86">
        <v>49.35</v>
      </c>
      <c r="AC52" s="93">
        <v>877.2</v>
      </c>
      <c r="AD52" s="49">
        <v>3</v>
      </c>
      <c r="AE52" s="49">
        <v>4</v>
      </c>
      <c r="AF52" s="50">
        <v>4</v>
      </c>
      <c r="AG52" s="49">
        <v>3</v>
      </c>
      <c r="AH52" s="49">
        <v>4</v>
      </c>
      <c r="AI52" s="72">
        <v>4</v>
      </c>
      <c r="AJ52" s="98" t="s">
        <v>63</v>
      </c>
      <c r="AK52" s="98" t="s">
        <v>63</v>
      </c>
      <c r="AL52" s="98" t="s">
        <v>63</v>
      </c>
      <c r="AM52" s="28"/>
      <c r="AN52" s="95">
        <v>11.357142857142858</v>
      </c>
      <c r="AO52" s="96">
        <v>3</v>
      </c>
      <c r="AP52" s="96">
        <v>3</v>
      </c>
      <c r="AQ52" s="96">
        <v>3</v>
      </c>
    </row>
    <row r="53" spans="1:43">
      <c r="A53" s="84" t="s">
        <v>176</v>
      </c>
      <c r="B53" s="85">
        <v>88.3</v>
      </c>
      <c r="C53" s="86">
        <v>290</v>
      </c>
      <c r="D53" s="86">
        <v>300</v>
      </c>
      <c r="E53" s="86">
        <v>8.5</v>
      </c>
      <c r="F53" s="86">
        <v>14</v>
      </c>
      <c r="G53" s="87">
        <v>27</v>
      </c>
      <c r="H53" s="88">
        <v>112.5</v>
      </c>
      <c r="I53" s="86">
        <v>262</v>
      </c>
      <c r="J53" s="86">
        <v>208</v>
      </c>
      <c r="K53" s="86" t="s">
        <v>121</v>
      </c>
      <c r="L53" s="86">
        <v>118</v>
      </c>
      <c r="M53" s="87">
        <v>198</v>
      </c>
      <c r="N53" s="89">
        <v>1.7170000000000001</v>
      </c>
      <c r="O53" s="86">
        <v>19.43</v>
      </c>
      <c r="P53" s="90" t="s">
        <v>176</v>
      </c>
      <c r="Q53" s="85">
        <v>88.3</v>
      </c>
      <c r="R53" s="86">
        <v>18260</v>
      </c>
      <c r="S53" s="86">
        <v>1260</v>
      </c>
      <c r="T53" s="86">
        <v>1383</v>
      </c>
      <c r="U53" s="91">
        <v>12.74</v>
      </c>
      <c r="V53" s="87">
        <v>37.28</v>
      </c>
      <c r="W53" s="86">
        <v>6310</v>
      </c>
      <c r="X53" s="86">
        <v>420.6</v>
      </c>
      <c r="Y53" s="86">
        <v>641.20000000000005</v>
      </c>
      <c r="Z53" s="92">
        <v>7.49</v>
      </c>
      <c r="AA53" s="86">
        <v>68.13</v>
      </c>
      <c r="AB53" s="86">
        <v>85.17</v>
      </c>
      <c r="AC53" s="93">
        <v>1200</v>
      </c>
      <c r="AD53" s="49">
        <v>2</v>
      </c>
      <c r="AE53" s="49">
        <v>3</v>
      </c>
      <c r="AF53" s="50">
        <v>3</v>
      </c>
      <c r="AG53" s="49">
        <v>2</v>
      </c>
      <c r="AH53" s="49">
        <v>3</v>
      </c>
      <c r="AI53" s="72">
        <v>3</v>
      </c>
      <c r="AJ53" s="98" t="s">
        <v>63</v>
      </c>
      <c r="AK53" s="98" t="s">
        <v>114</v>
      </c>
      <c r="AL53" s="98" t="s">
        <v>114</v>
      </c>
      <c r="AM53" s="28"/>
      <c r="AN53" s="95">
        <v>8.4821428571428577</v>
      </c>
      <c r="AO53" s="96">
        <v>1</v>
      </c>
      <c r="AP53" s="96">
        <v>2</v>
      </c>
      <c r="AQ53" s="96">
        <v>3</v>
      </c>
    </row>
    <row r="54" spans="1:43">
      <c r="A54" s="84" t="s">
        <v>177</v>
      </c>
      <c r="B54" s="85">
        <v>117</v>
      </c>
      <c r="C54" s="86">
        <v>300</v>
      </c>
      <c r="D54" s="86">
        <v>300</v>
      </c>
      <c r="E54" s="86">
        <v>11</v>
      </c>
      <c r="F54" s="86">
        <v>19</v>
      </c>
      <c r="G54" s="87">
        <v>27</v>
      </c>
      <c r="H54" s="88">
        <v>149.1</v>
      </c>
      <c r="I54" s="86">
        <v>262</v>
      </c>
      <c r="J54" s="86">
        <v>208</v>
      </c>
      <c r="K54" s="86" t="s">
        <v>121</v>
      </c>
      <c r="L54" s="86">
        <v>120</v>
      </c>
      <c r="M54" s="87">
        <v>198</v>
      </c>
      <c r="N54" s="89">
        <v>1.732</v>
      </c>
      <c r="O54" s="91">
        <v>14.8</v>
      </c>
      <c r="P54" s="90" t="s">
        <v>177</v>
      </c>
      <c r="Q54" s="85">
        <v>117</v>
      </c>
      <c r="R54" s="86">
        <v>25170</v>
      </c>
      <c r="S54" s="86">
        <v>1678</v>
      </c>
      <c r="T54" s="86">
        <v>1869</v>
      </c>
      <c r="U54" s="91">
        <v>12.99</v>
      </c>
      <c r="V54" s="87">
        <v>47.43</v>
      </c>
      <c r="W54" s="86">
        <v>8563</v>
      </c>
      <c r="X54" s="86">
        <v>570.9</v>
      </c>
      <c r="Y54" s="86">
        <v>870.1</v>
      </c>
      <c r="Z54" s="92">
        <v>7.58</v>
      </c>
      <c r="AA54" s="86">
        <v>80.63</v>
      </c>
      <c r="AB54" s="99">
        <v>185</v>
      </c>
      <c r="AC54" s="93">
        <v>1688</v>
      </c>
      <c r="AD54" s="49">
        <v>1</v>
      </c>
      <c r="AE54" s="49">
        <v>1</v>
      </c>
      <c r="AF54" s="50">
        <v>3</v>
      </c>
      <c r="AG54" s="49">
        <v>1</v>
      </c>
      <c r="AH54" s="49">
        <v>1</v>
      </c>
      <c r="AI54" s="72">
        <v>3</v>
      </c>
      <c r="AJ54" s="98" t="s">
        <v>63</v>
      </c>
      <c r="AK54" s="98" t="s">
        <v>114</v>
      </c>
      <c r="AL54" s="98" t="s">
        <v>114</v>
      </c>
      <c r="AM54" s="28"/>
      <c r="AN54" s="95">
        <v>6.1842105263157894</v>
      </c>
      <c r="AO54" s="96">
        <v>1</v>
      </c>
      <c r="AP54" s="96">
        <v>1</v>
      </c>
      <c r="AQ54" s="96">
        <v>1</v>
      </c>
    </row>
    <row r="55" spans="1:43">
      <c r="A55" s="84" t="s">
        <v>178</v>
      </c>
      <c r="B55" s="85">
        <v>238</v>
      </c>
      <c r="C55" s="86">
        <v>340</v>
      </c>
      <c r="D55" s="86">
        <v>310</v>
      </c>
      <c r="E55" s="86">
        <v>21</v>
      </c>
      <c r="F55" s="86">
        <v>39</v>
      </c>
      <c r="G55" s="87">
        <v>27</v>
      </c>
      <c r="H55" s="88">
        <v>303.10000000000002</v>
      </c>
      <c r="I55" s="86">
        <v>262</v>
      </c>
      <c r="J55" s="86">
        <v>208</v>
      </c>
      <c r="K55" s="86" t="s">
        <v>121</v>
      </c>
      <c r="L55" s="86">
        <v>132</v>
      </c>
      <c r="M55" s="87">
        <v>208</v>
      </c>
      <c r="N55" s="89">
        <v>1.8320000000000001</v>
      </c>
      <c r="O55" s="86">
        <v>7.6989999999999998</v>
      </c>
      <c r="P55" s="90" t="s">
        <v>178</v>
      </c>
      <c r="Q55" s="85">
        <v>238</v>
      </c>
      <c r="R55" s="86">
        <v>59200</v>
      </c>
      <c r="S55" s="86">
        <v>3482</v>
      </c>
      <c r="T55" s="86">
        <v>4078</v>
      </c>
      <c r="U55" s="91">
        <v>13.98</v>
      </c>
      <c r="V55" s="87">
        <v>90.53</v>
      </c>
      <c r="W55" s="86">
        <v>19400</v>
      </c>
      <c r="X55" s="86">
        <v>1252</v>
      </c>
      <c r="Y55" s="86">
        <v>1913</v>
      </c>
      <c r="Z55" s="92">
        <v>8</v>
      </c>
      <c r="AA55" s="86">
        <v>130.6</v>
      </c>
      <c r="AB55" s="86">
        <v>1408</v>
      </c>
      <c r="AC55" s="93">
        <v>4386</v>
      </c>
      <c r="AD55" s="49">
        <v>1</v>
      </c>
      <c r="AE55" s="49">
        <v>1</v>
      </c>
      <c r="AF55" s="50">
        <v>1</v>
      </c>
      <c r="AG55" s="49">
        <v>1</v>
      </c>
      <c r="AH55" s="49">
        <v>1</v>
      </c>
      <c r="AI55" s="72">
        <v>1</v>
      </c>
      <c r="AJ55" s="98" t="s">
        <v>63</v>
      </c>
      <c r="AK55" s="98" t="s">
        <v>114</v>
      </c>
      <c r="AL55" s="98" t="s">
        <v>114</v>
      </c>
      <c r="AM55" s="28"/>
      <c r="AN55" s="95">
        <v>3.0128205128205128</v>
      </c>
      <c r="AO55" s="96">
        <v>1</v>
      </c>
      <c r="AP55" s="96">
        <v>1</v>
      </c>
      <c r="AQ55" s="96">
        <v>1</v>
      </c>
    </row>
    <row r="56" spans="1:43">
      <c r="A56" s="84" t="s">
        <v>179</v>
      </c>
      <c r="B56" s="85">
        <v>74.2</v>
      </c>
      <c r="C56" s="86">
        <v>301</v>
      </c>
      <c r="D56" s="86">
        <v>300</v>
      </c>
      <c r="E56" s="86">
        <v>8</v>
      </c>
      <c r="F56" s="86">
        <v>11</v>
      </c>
      <c r="G56" s="87">
        <v>27</v>
      </c>
      <c r="H56" s="88">
        <v>94.6</v>
      </c>
      <c r="I56" s="86">
        <v>279</v>
      </c>
      <c r="J56" s="86">
        <v>225</v>
      </c>
      <c r="K56" s="86" t="s">
        <v>121</v>
      </c>
      <c r="L56" s="86">
        <v>118</v>
      </c>
      <c r="M56" s="87">
        <v>198</v>
      </c>
      <c r="N56" s="89">
        <v>1.74</v>
      </c>
      <c r="O56" s="86">
        <v>23.43</v>
      </c>
      <c r="P56" s="90" t="s">
        <v>179</v>
      </c>
      <c r="Q56" s="85">
        <v>74.2</v>
      </c>
      <c r="R56" s="86">
        <v>16450</v>
      </c>
      <c r="S56" s="86">
        <v>1093</v>
      </c>
      <c r="T56" s="86">
        <v>1196</v>
      </c>
      <c r="U56" s="91">
        <v>13.19</v>
      </c>
      <c r="V56" s="92">
        <v>35.4</v>
      </c>
      <c r="W56" s="86">
        <v>4959</v>
      </c>
      <c r="X56" s="86">
        <v>330.6</v>
      </c>
      <c r="Y56" s="86">
        <v>505.7</v>
      </c>
      <c r="Z56" s="92">
        <v>7.24</v>
      </c>
      <c r="AA56" s="86">
        <v>61.63</v>
      </c>
      <c r="AB56" s="86">
        <v>55.87</v>
      </c>
      <c r="AC56" s="93">
        <v>1041</v>
      </c>
      <c r="AD56" s="49">
        <v>3</v>
      </c>
      <c r="AE56" s="49">
        <v>4</v>
      </c>
      <c r="AF56" s="50">
        <v>4</v>
      </c>
      <c r="AG56" s="49">
        <v>3</v>
      </c>
      <c r="AH56" s="49">
        <v>4</v>
      </c>
      <c r="AI56" s="72">
        <v>4</v>
      </c>
      <c r="AJ56" s="98" t="s">
        <v>63</v>
      </c>
      <c r="AK56" s="98" t="s">
        <v>63</v>
      </c>
      <c r="AL56" s="98" t="s">
        <v>63</v>
      </c>
      <c r="AM56" s="28"/>
      <c r="AN56" s="95">
        <v>10.818181818181818</v>
      </c>
      <c r="AO56" s="96">
        <v>3</v>
      </c>
      <c r="AP56" s="96">
        <v>3</v>
      </c>
      <c r="AQ56" s="96">
        <v>3</v>
      </c>
    </row>
    <row r="57" spans="1:43">
      <c r="A57" s="84" t="s">
        <v>180</v>
      </c>
      <c r="B57" s="85">
        <v>97.6</v>
      </c>
      <c r="C57" s="86">
        <v>310</v>
      </c>
      <c r="D57" s="86">
        <v>300</v>
      </c>
      <c r="E57" s="86">
        <v>9</v>
      </c>
      <c r="F57" s="86">
        <v>15.5</v>
      </c>
      <c r="G57" s="87">
        <v>27</v>
      </c>
      <c r="H57" s="88">
        <v>124.4</v>
      </c>
      <c r="I57" s="86">
        <v>279</v>
      </c>
      <c r="J57" s="86">
        <v>225</v>
      </c>
      <c r="K57" s="86" t="s">
        <v>121</v>
      </c>
      <c r="L57" s="86">
        <v>118</v>
      </c>
      <c r="M57" s="87">
        <v>198</v>
      </c>
      <c r="N57" s="89">
        <v>1.756</v>
      </c>
      <c r="O57" s="86">
        <v>17.98</v>
      </c>
      <c r="P57" s="90" t="s">
        <v>180</v>
      </c>
      <c r="Q57" s="85">
        <v>97.6</v>
      </c>
      <c r="R57" s="86">
        <v>22930</v>
      </c>
      <c r="S57" s="86">
        <v>1479</v>
      </c>
      <c r="T57" s="86">
        <v>1628</v>
      </c>
      <c r="U57" s="91">
        <v>13.58</v>
      </c>
      <c r="V57" s="87">
        <v>41.13</v>
      </c>
      <c r="W57" s="86">
        <v>6985</v>
      </c>
      <c r="X57" s="86">
        <v>465.7</v>
      </c>
      <c r="Y57" s="86">
        <v>709.7</v>
      </c>
      <c r="Z57" s="92">
        <v>7.49</v>
      </c>
      <c r="AA57" s="86">
        <v>71.63</v>
      </c>
      <c r="AB57" s="99">
        <v>108</v>
      </c>
      <c r="AC57" s="93">
        <v>1512</v>
      </c>
      <c r="AD57" s="49">
        <v>1</v>
      </c>
      <c r="AE57" s="49">
        <v>3</v>
      </c>
      <c r="AF57" s="50">
        <v>3</v>
      </c>
      <c r="AG57" s="49">
        <v>1</v>
      </c>
      <c r="AH57" s="49">
        <v>3</v>
      </c>
      <c r="AI57" s="72">
        <v>3</v>
      </c>
      <c r="AJ57" s="98" t="s">
        <v>63</v>
      </c>
      <c r="AK57" s="98" t="s">
        <v>114</v>
      </c>
      <c r="AL57" s="98" t="s">
        <v>114</v>
      </c>
      <c r="AM57" s="28"/>
      <c r="AN57" s="95">
        <v>7.645161290322581</v>
      </c>
      <c r="AO57" s="96">
        <v>1</v>
      </c>
      <c r="AP57" s="96">
        <v>1</v>
      </c>
      <c r="AQ57" s="96">
        <v>2</v>
      </c>
    </row>
    <row r="58" spans="1:43">
      <c r="A58" s="84" t="s">
        <v>181</v>
      </c>
      <c r="B58" s="85">
        <v>127</v>
      </c>
      <c r="C58" s="86">
        <v>320</v>
      </c>
      <c r="D58" s="86">
        <v>300</v>
      </c>
      <c r="E58" s="86">
        <v>11.5</v>
      </c>
      <c r="F58" s="86">
        <v>20.5</v>
      </c>
      <c r="G58" s="87">
        <v>27</v>
      </c>
      <c r="H58" s="88">
        <v>161.30000000000001</v>
      </c>
      <c r="I58" s="86">
        <v>279</v>
      </c>
      <c r="J58" s="86">
        <v>225</v>
      </c>
      <c r="K58" s="86" t="s">
        <v>121</v>
      </c>
      <c r="L58" s="86">
        <v>122</v>
      </c>
      <c r="M58" s="87">
        <v>198</v>
      </c>
      <c r="N58" s="89">
        <v>1.7709999999999999</v>
      </c>
      <c r="O58" s="86">
        <v>13.98</v>
      </c>
      <c r="P58" s="90" t="s">
        <v>181</v>
      </c>
      <c r="Q58" s="85">
        <v>127</v>
      </c>
      <c r="R58" s="86">
        <v>30820</v>
      </c>
      <c r="S58" s="86">
        <v>1926</v>
      </c>
      <c r="T58" s="86">
        <v>2149</v>
      </c>
      <c r="U58" s="91">
        <v>13.82</v>
      </c>
      <c r="V58" s="87">
        <v>51.77</v>
      </c>
      <c r="W58" s="86">
        <v>9239</v>
      </c>
      <c r="X58" s="86">
        <v>615.9</v>
      </c>
      <c r="Y58" s="86">
        <v>939.1</v>
      </c>
      <c r="Z58" s="92">
        <v>7.57</v>
      </c>
      <c r="AA58" s="86">
        <v>84.13</v>
      </c>
      <c r="AB58" s="86">
        <v>225.1</v>
      </c>
      <c r="AC58" s="93">
        <v>2069</v>
      </c>
      <c r="AD58" s="49">
        <v>1</v>
      </c>
      <c r="AE58" s="49">
        <v>1</v>
      </c>
      <c r="AF58" s="50">
        <v>2</v>
      </c>
      <c r="AG58" s="49">
        <v>1</v>
      </c>
      <c r="AH58" s="49">
        <v>1</v>
      </c>
      <c r="AI58" s="72">
        <v>2</v>
      </c>
      <c r="AJ58" s="98" t="s">
        <v>63</v>
      </c>
      <c r="AK58" s="98" t="s">
        <v>114</v>
      </c>
      <c r="AL58" s="98" t="s">
        <v>114</v>
      </c>
      <c r="AM58" s="28"/>
      <c r="AN58" s="95">
        <v>5.7195121951219514</v>
      </c>
      <c r="AO58" s="96">
        <v>1</v>
      </c>
      <c r="AP58" s="96">
        <v>1</v>
      </c>
      <c r="AQ58" s="96">
        <v>1</v>
      </c>
    </row>
    <row r="59" spans="1:43">
      <c r="A59" s="84" t="s">
        <v>182</v>
      </c>
      <c r="B59" s="85">
        <v>245</v>
      </c>
      <c r="C59" s="86">
        <v>359</v>
      </c>
      <c r="D59" s="86">
        <v>309</v>
      </c>
      <c r="E59" s="86">
        <v>21</v>
      </c>
      <c r="F59" s="86">
        <v>40</v>
      </c>
      <c r="G59" s="87">
        <v>27</v>
      </c>
      <c r="H59" s="88">
        <v>312</v>
      </c>
      <c r="I59" s="86">
        <v>279</v>
      </c>
      <c r="J59" s="86">
        <v>225</v>
      </c>
      <c r="K59" s="86" t="s">
        <v>121</v>
      </c>
      <c r="L59" s="86">
        <v>132</v>
      </c>
      <c r="M59" s="87">
        <v>204</v>
      </c>
      <c r="N59" s="89">
        <v>1.8660000000000001</v>
      </c>
      <c r="O59" s="86">
        <v>7.6159999999999997</v>
      </c>
      <c r="P59" s="90" t="s">
        <v>182</v>
      </c>
      <c r="Q59" s="85">
        <v>245</v>
      </c>
      <c r="R59" s="86">
        <v>68130</v>
      </c>
      <c r="S59" s="86">
        <v>3796</v>
      </c>
      <c r="T59" s="86">
        <v>4435</v>
      </c>
      <c r="U59" s="91">
        <v>14.78</v>
      </c>
      <c r="V59" s="87">
        <v>94.85</v>
      </c>
      <c r="W59" s="86">
        <v>19710</v>
      </c>
      <c r="X59" s="86">
        <v>1276</v>
      </c>
      <c r="Y59" s="86">
        <v>1951</v>
      </c>
      <c r="Z59" s="92">
        <v>7.95</v>
      </c>
      <c r="AA59" s="86">
        <v>132.6</v>
      </c>
      <c r="AB59" s="86">
        <v>1501</v>
      </c>
      <c r="AC59" s="93">
        <v>5004</v>
      </c>
      <c r="AD59" s="49">
        <v>1</v>
      </c>
      <c r="AE59" s="49">
        <v>1</v>
      </c>
      <c r="AF59" s="50">
        <v>1</v>
      </c>
      <c r="AG59" s="49">
        <v>1</v>
      </c>
      <c r="AH59" s="49">
        <v>1</v>
      </c>
      <c r="AI59" s="72">
        <v>1</v>
      </c>
      <c r="AJ59" s="98" t="s">
        <v>63</v>
      </c>
      <c r="AK59" s="98" t="s">
        <v>114</v>
      </c>
      <c r="AL59" s="98" t="s">
        <v>114</v>
      </c>
      <c r="AM59" s="28"/>
      <c r="AN59" s="95">
        <v>2.9249999999999998</v>
      </c>
      <c r="AO59" s="96">
        <v>1</v>
      </c>
      <c r="AP59" s="96">
        <v>1</v>
      </c>
      <c r="AQ59" s="96">
        <v>1</v>
      </c>
    </row>
    <row r="60" spans="1:43">
      <c r="A60" s="84" t="s">
        <v>183</v>
      </c>
      <c r="B60" s="85">
        <v>78.900000000000006</v>
      </c>
      <c r="C60" s="86">
        <v>320</v>
      </c>
      <c r="D60" s="86">
        <v>300</v>
      </c>
      <c r="E60" s="86">
        <v>8.5</v>
      </c>
      <c r="F60" s="86">
        <v>11.5</v>
      </c>
      <c r="G60" s="87">
        <v>27</v>
      </c>
      <c r="H60" s="88">
        <v>100.5</v>
      </c>
      <c r="I60" s="86">
        <v>297</v>
      </c>
      <c r="J60" s="86">
        <v>243</v>
      </c>
      <c r="K60" s="86" t="s">
        <v>121</v>
      </c>
      <c r="L60" s="86">
        <v>118</v>
      </c>
      <c r="M60" s="87">
        <v>198</v>
      </c>
      <c r="N60" s="89">
        <v>1.7769999999999999</v>
      </c>
      <c r="O60" s="86">
        <v>22.52</v>
      </c>
      <c r="P60" s="90" t="s">
        <v>183</v>
      </c>
      <c r="Q60" s="85">
        <v>78.900000000000006</v>
      </c>
      <c r="R60" s="86">
        <v>19550</v>
      </c>
      <c r="S60" s="86">
        <v>1222</v>
      </c>
      <c r="T60" s="86">
        <v>1341</v>
      </c>
      <c r="U60" s="91">
        <v>13.95</v>
      </c>
      <c r="V60" s="87">
        <v>38.69</v>
      </c>
      <c r="W60" s="86">
        <v>5185</v>
      </c>
      <c r="X60" s="86">
        <v>345.6</v>
      </c>
      <c r="Y60" s="86">
        <v>529.29999999999995</v>
      </c>
      <c r="Z60" s="92">
        <v>7.18</v>
      </c>
      <c r="AA60" s="86">
        <v>63.13</v>
      </c>
      <c r="AB60" s="86">
        <v>63.07</v>
      </c>
      <c r="AC60" s="93">
        <v>1231</v>
      </c>
      <c r="AD60" s="49">
        <v>3</v>
      </c>
      <c r="AE60" s="49">
        <v>4</v>
      </c>
      <c r="AF60" s="50">
        <v>4</v>
      </c>
      <c r="AG60" s="49">
        <v>3</v>
      </c>
      <c r="AH60" s="49">
        <v>4</v>
      </c>
      <c r="AI60" s="72">
        <v>4</v>
      </c>
      <c r="AJ60" s="97" t="s">
        <v>63</v>
      </c>
      <c r="AK60" s="98" t="s">
        <v>63</v>
      </c>
      <c r="AL60" s="98" t="s">
        <v>63</v>
      </c>
      <c r="AM60" s="28"/>
      <c r="AN60" s="95">
        <v>10.326086956521738</v>
      </c>
      <c r="AO60" s="96">
        <v>3</v>
      </c>
      <c r="AP60" s="96">
        <v>3</v>
      </c>
      <c r="AQ60" s="96">
        <v>3</v>
      </c>
    </row>
    <row r="61" spans="1:43">
      <c r="A61" s="84" t="s">
        <v>184</v>
      </c>
      <c r="B61" s="85">
        <v>105</v>
      </c>
      <c r="C61" s="86">
        <v>330</v>
      </c>
      <c r="D61" s="86">
        <v>300</v>
      </c>
      <c r="E61" s="86">
        <v>9.5</v>
      </c>
      <c r="F61" s="86">
        <v>16.5</v>
      </c>
      <c r="G61" s="87">
        <v>27</v>
      </c>
      <c r="H61" s="88">
        <v>133.5</v>
      </c>
      <c r="I61" s="86">
        <v>297</v>
      </c>
      <c r="J61" s="86">
        <v>243</v>
      </c>
      <c r="K61" s="86" t="s">
        <v>121</v>
      </c>
      <c r="L61" s="86">
        <v>118</v>
      </c>
      <c r="M61" s="87">
        <v>198</v>
      </c>
      <c r="N61" s="89">
        <v>1.7949999999999999</v>
      </c>
      <c r="O61" s="86">
        <v>17.13</v>
      </c>
      <c r="P61" s="90" t="s">
        <v>184</v>
      </c>
      <c r="Q61" s="85">
        <v>105</v>
      </c>
      <c r="R61" s="86">
        <v>27690</v>
      </c>
      <c r="S61" s="86">
        <v>1678</v>
      </c>
      <c r="T61" s="86">
        <v>1850</v>
      </c>
      <c r="U61" s="91">
        <v>14.4</v>
      </c>
      <c r="V61" s="87">
        <v>44.95</v>
      </c>
      <c r="W61" s="86">
        <v>7436</v>
      </c>
      <c r="X61" s="86">
        <v>495.7</v>
      </c>
      <c r="Y61" s="86">
        <v>755.9</v>
      </c>
      <c r="Z61" s="92">
        <v>7.46</v>
      </c>
      <c r="AA61" s="86">
        <v>74.13</v>
      </c>
      <c r="AB61" s="86">
        <v>127.2</v>
      </c>
      <c r="AC61" s="93">
        <v>1824</v>
      </c>
      <c r="AD61" s="49">
        <v>1</v>
      </c>
      <c r="AE61" s="49">
        <v>3</v>
      </c>
      <c r="AF61" s="50">
        <v>3</v>
      </c>
      <c r="AG61" s="49">
        <v>1</v>
      </c>
      <c r="AH61" s="49">
        <v>3</v>
      </c>
      <c r="AI61" s="72">
        <v>3</v>
      </c>
      <c r="AJ61" s="98" t="s">
        <v>63</v>
      </c>
      <c r="AK61" s="98" t="s">
        <v>114</v>
      </c>
      <c r="AL61" s="98" t="s">
        <v>114</v>
      </c>
      <c r="AM61" s="28"/>
      <c r="AN61" s="95">
        <v>7.166666666666667</v>
      </c>
      <c r="AO61" s="96">
        <v>1</v>
      </c>
      <c r="AP61" s="96">
        <v>1</v>
      </c>
      <c r="AQ61" s="96">
        <v>1</v>
      </c>
    </row>
    <row r="62" spans="1:43">
      <c r="A62" s="84" t="s">
        <v>185</v>
      </c>
      <c r="B62" s="85">
        <v>134</v>
      </c>
      <c r="C62" s="86">
        <v>340</v>
      </c>
      <c r="D62" s="86">
        <v>300</v>
      </c>
      <c r="E62" s="86">
        <v>12</v>
      </c>
      <c r="F62" s="86">
        <v>21.5</v>
      </c>
      <c r="G62" s="87">
        <v>27</v>
      </c>
      <c r="H62" s="88">
        <v>170.9</v>
      </c>
      <c r="I62" s="86">
        <v>297</v>
      </c>
      <c r="J62" s="86">
        <v>243</v>
      </c>
      <c r="K62" s="86" t="s">
        <v>121</v>
      </c>
      <c r="L62" s="86">
        <v>122</v>
      </c>
      <c r="M62" s="87">
        <v>198</v>
      </c>
      <c r="N62" s="89">
        <v>1.81</v>
      </c>
      <c r="O62" s="86">
        <v>13.49</v>
      </c>
      <c r="P62" s="90" t="s">
        <v>185</v>
      </c>
      <c r="Q62" s="85">
        <v>134</v>
      </c>
      <c r="R62" s="86">
        <v>36660</v>
      </c>
      <c r="S62" s="86">
        <v>2156</v>
      </c>
      <c r="T62" s="86">
        <v>2408</v>
      </c>
      <c r="U62" s="91">
        <v>14.65</v>
      </c>
      <c r="V62" s="87">
        <v>56.09</v>
      </c>
      <c r="W62" s="86">
        <v>9690</v>
      </c>
      <c r="X62" s="99">
        <v>646</v>
      </c>
      <c r="Y62" s="86">
        <v>985.7</v>
      </c>
      <c r="Z62" s="92">
        <v>7.53</v>
      </c>
      <c r="AA62" s="86">
        <v>86.63</v>
      </c>
      <c r="AB62" s="86">
        <v>257.2</v>
      </c>
      <c r="AC62" s="93">
        <v>2454</v>
      </c>
      <c r="AD62" s="49">
        <v>1</v>
      </c>
      <c r="AE62" s="49">
        <v>1</v>
      </c>
      <c r="AF62" s="50">
        <v>1</v>
      </c>
      <c r="AG62" s="49">
        <v>1</v>
      </c>
      <c r="AH62" s="49">
        <v>1</v>
      </c>
      <c r="AI62" s="72">
        <v>1</v>
      </c>
      <c r="AJ62" s="98" t="s">
        <v>63</v>
      </c>
      <c r="AK62" s="98" t="s">
        <v>114</v>
      </c>
      <c r="AL62" s="98" t="s">
        <v>114</v>
      </c>
      <c r="AM62" s="28"/>
      <c r="AN62" s="95">
        <v>5.441860465116279</v>
      </c>
      <c r="AO62" s="96">
        <v>1</v>
      </c>
      <c r="AP62" s="96">
        <v>1</v>
      </c>
      <c r="AQ62" s="96">
        <v>1</v>
      </c>
    </row>
    <row r="63" spans="1:43">
      <c r="A63" s="84" t="s">
        <v>186</v>
      </c>
      <c r="B63" s="85">
        <v>248</v>
      </c>
      <c r="C63" s="86">
        <v>377</v>
      </c>
      <c r="D63" s="86">
        <v>309</v>
      </c>
      <c r="E63" s="86">
        <v>21</v>
      </c>
      <c r="F63" s="86">
        <v>40</v>
      </c>
      <c r="G63" s="87">
        <v>27</v>
      </c>
      <c r="H63" s="88">
        <v>315.8</v>
      </c>
      <c r="I63" s="86">
        <v>297</v>
      </c>
      <c r="J63" s="86">
        <v>243</v>
      </c>
      <c r="K63" s="86" t="s">
        <v>121</v>
      </c>
      <c r="L63" s="86">
        <v>132</v>
      </c>
      <c r="M63" s="87">
        <v>204</v>
      </c>
      <c r="N63" s="89">
        <v>1.9019999999999999</v>
      </c>
      <c r="O63" s="89">
        <v>7.67</v>
      </c>
      <c r="P63" s="90" t="s">
        <v>186</v>
      </c>
      <c r="Q63" s="85">
        <v>248</v>
      </c>
      <c r="R63" s="86">
        <v>76370</v>
      </c>
      <c r="S63" s="86">
        <v>4052</v>
      </c>
      <c r="T63" s="86">
        <v>4718</v>
      </c>
      <c r="U63" s="91">
        <v>15.55</v>
      </c>
      <c r="V63" s="87">
        <v>98.63</v>
      </c>
      <c r="W63" s="86">
        <v>19710</v>
      </c>
      <c r="X63" s="86">
        <v>1276</v>
      </c>
      <c r="Y63" s="86">
        <v>1953</v>
      </c>
      <c r="Z63" s="92">
        <v>7.9</v>
      </c>
      <c r="AA63" s="86">
        <v>132.6</v>
      </c>
      <c r="AB63" s="86">
        <v>1506</v>
      </c>
      <c r="AC63" s="93">
        <v>5584</v>
      </c>
      <c r="AD63" s="49">
        <v>1</v>
      </c>
      <c r="AE63" s="49">
        <v>1</v>
      </c>
      <c r="AF63" s="50">
        <v>1</v>
      </c>
      <c r="AG63" s="49">
        <v>1</v>
      </c>
      <c r="AH63" s="49">
        <v>1</v>
      </c>
      <c r="AI63" s="72">
        <v>1</v>
      </c>
      <c r="AJ63" s="98" t="s">
        <v>63</v>
      </c>
      <c r="AK63" s="98" t="s">
        <v>114</v>
      </c>
      <c r="AL63" s="98" t="s">
        <v>114</v>
      </c>
      <c r="AM63" s="28"/>
      <c r="AN63" s="95">
        <v>2.9249999999999998</v>
      </c>
      <c r="AO63" s="96">
        <v>1</v>
      </c>
      <c r="AP63" s="96">
        <v>1</v>
      </c>
      <c r="AQ63" s="96">
        <v>1</v>
      </c>
    </row>
    <row r="64" spans="1:43">
      <c r="A64" s="84" t="s">
        <v>187</v>
      </c>
      <c r="B64" s="85">
        <v>83.7</v>
      </c>
      <c r="C64" s="86">
        <v>339</v>
      </c>
      <c r="D64" s="86">
        <v>300</v>
      </c>
      <c r="E64" s="86">
        <v>9</v>
      </c>
      <c r="F64" s="86">
        <v>12</v>
      </c>
      <c r="G64" s="87">
        <v>27</v>
      </c>
      <c r="H64" s="88">
        <v>106.6</v>
      </c>
      <c r="I64" s="86">
        <v>315</v>
      </c>
      <c r="J64" s="86">
        <v>261</v>
      </c>
      <c r="K64" s="86" t="s">
        <v>121</v>
      </c>
      <c r="L64" s="86">
        <v>118</v>
      </c>
      <c r="M64" s="87">
        <v>198</v>
      </c>
      <c r="N64" s="89">
        <v>1.8140000000000001</v>
      </c>
      <c r="O64" s="86">
        <v>21.67</v>
      </c>
      <c r="P64" s="90" t="s">
        <v>187</v>
      </c>
      <c r="Q64" s="85">
        <v>83.7</v>
      </c>
      <c r="R64" s="86">
        <v>23040</v>
      </c>
      <c r="S64" s="86">
        <v>1359</v>
      </c>
      <c r="T64" s="86">
        <v>1495</v>
      </c>
      <c r="U64" s="91">
        <v>14.7</v>
      </c>
      <c r="V64" s="87">
        <v>42.17</v>
      </c>
      <c r="W64" s="86">
        <v>5410</v>
      </c>
      <c r="X64" s="86">
        <v>360.7</v>
      </c>
      <c r="Y64" s="99">
        <v>553</v>
      </c>
      <c r="Z64" s="92">
        <v>7.12</v>
      </c>
      <c r="AA64" s="86">
        <v>64.63</v>
      </c>
      <c r="AB64" s="86">
        <v>70.989999999999995</v>
      </c>
      <c r="AC64" s="93">
        <v>1444</v>
      </c>
      <c r="AD64" s="49">
        <v>3</v>
      </c>
      <c r="AE64" s="49">
        <v>4</v>
      </c>
      <c r="AF64" s="50">
        <v>4</v>
      </c>
      <c r="AG64" s="49">
        <v>3</v>
      </c>
      <c r="AH64" s="49">
        <v>4</v>
      </c>
      <c r="AI64" s="72">
        <v>4</v>
      </c>
      <c r="AJ64" s="98" t="s">
        <v>63</v>
      </c>
      <c r="AK64" s="98" t="s">
        <v>63</v>
      </c>
      <c r="AL64" s="98" t="s">
        <v>63</v>
      </c>
      <c r="AM64" s="28"/>
      <c r="AN64" s="95">
        <v>9.875</v>
      </c>
      <c r="AO64" s="96">
        <v>2</v>
      </c>
      <c r="AP64" s="96">
        <v>3</v>
      </c>
      <c r="AQ64" s="96">
        <v>3</v>
      </c>
    </row>
    <row r="65" spans="1:43">
      <c r="A65" s="84" t="s">
        <v>188</v>
      </c>
      <c r="B65" s="85">
        <v>112</v>
      </c>
      <c r="C65" s="86">
        <v>350</v>
      </c>
      <c r="D65" s="86">
        <v>300</v>
      </c>
      <c r="E65" s="86">
        <v>10</v>
      </c>
      <c r="F65" s="86">
        <v>17.5</v>
      </c>
      <c r="G65" s="87">
        <v>27</v>
      </c>
      <c r="H65" s="88">
        <v>142.80000000000001</v>
      </c>
      <c r="I65" s="86">
        <v>315</v>
      </c>
      <c r="J65" s="86">
        <v>261</v>
      </c>
      <c r="K65" s="86" t="s">
        <v>121</v>
      </c>
      <c r="L65" s="86">
        <v>120</v>
      </c>
      <c r="M65" s="87">
        <v>198</v>
      </c>
      <c r="N65" s="89">
        <v>1.8340000000000001</v>
      </c>
      <c r="O65" s="86">
        <v>16.36</v>
      </c>
      <c r="P65" s="90" t="s">
        <v>188</v>
      </c>
      <c r="Q65" s="85">
        <v>112</v>
      </c>
      <c r="R65" s="86">
        <v>33090</v>
      </c>
      <c r="S65" s="86">
        <v>1891</v>
      </c>
      <c r="T65" s="86">
        <v>2088</v>
      </c>
      <c r="U65" s="91">
        <v>15.22</v>
      </c>
      <c r="V65" s="87">
        <v>48.96</v>
      </c>
      <c r="W65" s="86">
        <v>7887</v>
      </c>
      <c r="X65" s="86">
        <v>525.79999999999995</v>
      </c>
      <c r="Y65" s="86">
        <v>802.3</v>
      </c>
      <c r="Z65" s="92">
        <v>7.43</v>
      </c>
      <c r="AA65" s="86">
        <v>76.63</v>
      </c>
      <c r="AB65" s="86">
        <v>148.80000000000001</v>
      </c>
      <c r="AC65" s="93">
        <v>2177</v>
      </c>
      <c r="AD65" s="49">
        <v>1</v>
      </c>
      <c r="AE65" s="49">
        <v>2</v>
      </c>
      <c r="AF65" s="50">
        <v>3</v>
      </c>
      <c r="AG65" s="49">
        <v>1</v>
      </c>
      <c r="AH65" s="49">
        <v>2</v>
      </c>
      <c r="AI65" s="72">
        <v>3</v>
      </c>
      <c r="AJ65" s="98" t="s">
        <v>63</v>
      </c>
      <c r="AK65" s="98" t="s">
        <v>114</v>
      </c>
      <c r="AL65" s="98" t="s">
        <v>114</v>
      </c>
      <c r="AM65" s="28"/>
      <c r="AN65" s="95">
        <v>6.7428571428571429</v>
      </c>
      <c r="AO65" s="96">
        <v>1</v>
      </c>
      <c r="AP65" s="96">
        <v>1</v>
      </c>
      <c r="AQ65" s="96">
        <v>1</v>
      </c>
    </row>
    <row r="66" spans="1:43">
      <c r="A66" s="84" t="s">
        <v>189</v>
      </c>
      <c r="B66" s="85">
        <v>142</v>
      </c>
      <c r="C66" s="86">
        <v>360</v>
      </c>
      <c r="D66" s="86">
        <v>300</v>
      </c>
      <c r="E66" s="86">
        <v>12.5</v>
      </c>
      <c r="F66" s="86">
        <v>22.5</v>
      </c>
      <c r="G66" s="87">
        <v>27</v>
      </c>
      <c r="H66" s="88">
        <v>180.6</v>
      </c>
      <c r="I66" s="86">
        <v>315</v>
      </c>
      <c r="J66" s="86">
        <v>261</v>
      </c>
      <c r="K66" s="86" t="s">
        <v>121</v>
      </c>
      <c r="L66" s="86">
        <v>122</v>
      </c>
      <c r="M66" s="87">
        <v>198</v>
      </c>
      <c r="N66" s="89">
        <v>1.849</v>
      </c>
      <c r="O66" s="86">
        <v>13.04</v>
      </c>
      <c r="P66" s="90" t="s">
        <v>189</v>
      </c>
      <c r="Q66" s="85">
        <v>142</v>
      </c>
      <c r="R66" s="86">
        <v>43190</v>
      </c>
      <c r="S66" s="86">
        <v>2400</v>
      </c>
      <c r="T66" s="86">
        <v>2683</v>
      </c>
      <c r="U66" s="91">
        <v>15.46</v>
      </c>
      <c r="V66" s="92">
        <v>60.6</v>
      </c>
      <c r="W66" s="86">
        <v>10140</v>
      </c>
      <c r="X66" s="86">
        <v>676.1</v>
      </c>
      <c r="Y66" s="86">
        <v>1032</v>
      </c>
      <c r="Z66" s="92">
        <v>7.49</v>
      </c>
      <c r="AA66" s="86">
        <v>89.13</v>
      </c>
      <c r="AB66" s="86">
        <v>292.5</v>
      </c>
      <c r="AC66" s="93">
        <v>2883</v>
      </c>
      <c r="AD66" s="49">
        <v>1</v>
      </c>
      <c r="AE66" s="49">
        <v>1</v>
      </c>
      <c r="AF66" s="50">
        <v>1</v>
      </c>
      <c r="AG66" s="49">
        <v>1</v>
      </c>
      <c r="AH66" s="49">
        <v>1</v>
      </c>
      <c r="AI66" s="72">
        <v>1</v>
      </c>
      <c r="AJ66" s="98" t="s">
        <v>63</v>
      </c>
      <c r="AK66" s="98" t="s">
        <v>114</v>
      </c>
      <c r="AL66" s="98" t="s">
        <v>114</v>
      </c>
      <c r="AM66" s="28"/>
      <c r="AN66" s="95">
        <v>5.1888888888888891</v>
      </c>
      <c r="AO66" s="96">
        <v>1</v>
      </c>
      <c r="AP66" s="96">
        <v>1</v>
      </c>
      <c r="AQ66" s="96">
        <v>1</v>
      </c>
    </row>
    <row r="67" spans="1:43">
      <c r="A67" s="84" t="s">
        <v>190</v>
      </c>
      <c r="B67" s="85">
        <v>250</v>
      </c>
      <c r="C67" s="86">
        <v>395</v>
      </c>
      <c r="D67" s="86">
        <v>308</v>
      </c>
      <c r="E67" s="86">
        <v>21</v>
      </c>
      <c r="F67" s="86">
        <v>40</v>
      </c>
      <c r="G67" s="87">
        <v>27</v>
      </c>
      <c r="H67" s="88">
        <v>318.8</v>
      </c>
      <c r="I67" s="86">
        <v>315</v>
      </c>
      <c r="J67" s="86">
        <v>261</v>
      </c>
      <c r="K67" s="86" t="s">
        <v>121</v>
      </c>
      <c r="L67" s="86">
        <v>132</v>
      </c>
      <c r="M67" s="87">
        <v>204</v>
      </c>
      <c r="N67" s="89">
        <v>1.9339999999999999</v>
      </c>
      <c r="O67" s="89">
        <v>7.73</v>
      </c>
      <c r="P67" s="90" t="s">
        <v>190</v>
      </c>
      <c r="Q67" s="85">
        <v>250</v>
      </c>
      <c r="R67" s="86">
        <v>84870</v>
      </c>
      <c r="S67" s="86">
        <v>4297</v>
      </c>
      <c r="T67" s="86">
        <v>4989</v>
      </c>
      <c r="U67" s="91">
        <v>16.32</v>
      </c>
      <c r="V67" s="87">
        <v>102.4</v>
      </c>
      <c r="W67" s="86">
        <v>19520</v>
      </c>
      <c r="X67" s="86">
        <v>1268</v>
      </c>
      <c r="Y67" s="86">
        <v>1942</v>
      </c>
      <c r="Z67" s="92">
        <v>7.83</v>
      </c>
      <c r="AA67" s="86">
        <v>132.6</v>
      </c>
      <c r="AB67" s="86">
        <v>1507</v>
      </c>
      <c r="AC67" s="93">
        <v>6137</v>
      </c>
      <c r="AD67" s="49">
        <v>1</v>
      </c>
      <c r="AE67" s="49">
        <v>1</v>
      </c>
      <c r="AF67" s="50">
        <v>1</v>
      </c>
      <c r="AG67" s="49">
        <v>1</v>
      </c>
      <c r="AH67" s="49">
        <v>1</v>
      </c>
      <c r="AI67" s="72">
        <v>1</v>
      </c>
      <c r="AJ67" s="98" t="s">
        <v>63</v>
      </c>
      <c r="AK67" s="98" t="s">
        <v>114</v>
      </c>
      <c r="AL67" s="98" t="s">
        <v>114</v>
      </c>
      <c r="AM67" s="28"/>
      <c r="AN67" s="95">
        <v>2.9125000000000001</v>
      </c>
      <c r="AO67" s="96">
        <v>1</v>
      </c>
      <c r="AP67" s="96">
        <v>1</v>
      </c>
      <c r="AQ67" s="96">
        <v>1</v>
      </c>
    </row>
    <row r="68" spans="1:43">
      <c r="A68" s="84" t="s">
        <v>191</v>
      </c>
      <c r="B68" s="85">
        <v>92.4</v>
      </c>
      <c r="C68" s="86">
        <v>378</v>
      </c>
      <c r="D68" s="86">
        <v>300</v>
      </c>
      <c r="E68" s="86">
        <v>9.5</v>
      </c>
      <c r="F68" s="86">
        <v>13</v>
      </c>
      <c r="G68" s="87">
        <v>27</v>
      </c>
      <c r="H68" s="88">
        <v>117.7</v>
      </c>
      <c r="I68" s="86">
        <v>352</v>
      </c>
      <c r="J68" s="86">
        <v>298</v>
      </c>
      <c r="K68" s="86" t="s">
        <v>121</v>
      </c>
      <c r="L68" s="86">
        <v>118</v>
      </c>
      <c r="M68" s="87">
        <v>198</v>
      </c>
      <c r="N68" s="89">
        <v>1.891</v>
      </c>
      <c r="O68" s="86">
        <v>20.46</v>
      </c>
      <c r="P68" s="90" t="s">
        <v>191</v>
      </c>
      <c r="Q68" s="85">
        <v>92.4</v>
      </c>
      <c r="R68" s="86">
        <v>31250</v>
      </c>
      <c r="S68" s="86">
        <v>1654</v>
      </c>
      <c r="T68" s="86">
        <v>1824</v>
      </c>
      <c r="U68" s="91">
        <v>16.3</v>
      </c>
      <c r="V68" s="87">
        <v>47.95</v>
      </c>
      <c r="W68" s="86">
        <v>5861</v>
      </c>
      <c r="X68" s="86">
        <v>390.8</v>
      </c>
      <c r="Y68" s="86">
        <v>599.70000000000005</v>
      </c>
      <c r="Z68" s="92">
        <v>7.06</v>
      </c>
      <c r="AA68" s="86">
        <v>67.13</v>
      </c>
      <c r="AB68" s="86">
        <v>84.69</v>
      </c>
      <c r="AC68" s="93">
        <v>1948</v>
      </c>
      <c r="AD68" s="49">
        <v>3</v>
      </c>
      <c r="AE68" s="49">
        <v>3</v>
      </c>
      <c r="AF68" s="50">
        <v>4</v>
      </c>
      <c r="AG68" s="49">
        <v>3</v>
      </c>
      <c r="AH68" s="49">
        <v>3</v>
      </c>
      <c r="AI68" s="72">
        <v>4</v>
      </c>
      <c r="AJ68" s="98" t="s">
        <v>63</v>
      </c>
      <c r="AK68" s="98" t="s">
        <v>63</v>
      </c>
      <c r="AL68" s="98" t="s">
        <v>63</v>
      </c>
      <c r="AM68" s="28"/>
      <c r="AN68" s="95">
        <v>9.0961538461538467</v>
      </c>
      <c r="AO68" s="96">
        <v>2</v>
      </c>
      <c r="AP68" s="96">
        <v>2</v>
      </c>
      <c r="AQ68" s="96">
        <v>3</v>
      </c>
    </row>
    <row r="69" spans="1:43">
      <c r="A69" s="84" t="s">
        <v>192</v>
      </c>
      <c r="B69" s="85">
        <v>125</v>
      </c>
      <c r="C69" s="86">
        <v>390</v>
      </c>
      <c r="D69" s="86">
        <v>300</v>
      </c>
      <c r="E69" s="86">
        <v>11</v>
      </c>
      <c r="F69" s="86">
        <v>19</v>
      </c>
      <c r="G69" s="87">
        <v>27</v>
      </c>
      <c r="H69" s="88">
        <v>159</v>
      </c>
      <c r="I69" s="86">
        <v>352</v>
      </c>
      <c r="J69" s="86">
        <v>298</v>
      </c>
      <c r="K69" s="86" t="s">
        <v>121</v>
      </c>
      <c r="L69" s="86">
        <v>120</v>
      </c>
      <c r="M69" s="87">
        <v>198</v>
      </c>
      <c r="N69" s="89">
        <v>1.9119999999999999</v>
      </c>
      <c r="O69" s="86">
        <v>15.32</v>
      </c>
      <c r="P69" s="90" t="s">
        <v>192</v>
      </c>
      <c r="Q69" s="85">
        <v>125</v>
      </c>
      <c r="R69" s="86">
        <v>45070</v>
      </c>
      <c r="S69" s="86">
        <v>2311</v>
      </c>
      <c r="T69" s="86">
        <v>2562</v>
      </c>
      <c r="U69" s="91">
        <v>16.84</v>
      </c>
      <c r="V69" s="87">
        <v>57.33</v>
      </c>
      <c r="W69" s="86">
        <v>8564</v>
      </c>
      <c r="X69" s="86">
        <v>570.9</v>
      </c>
      <c r="Y69" s="86">
        <v>872.9</v>
      </c>
      <c r="Z69" s="92">
        <v>7.34</v>
      </c>
      <c r="AA69" s="86">
        <v>80.63</v>
      </c>
      <c r="AB69" s="99">
        <v>189</v>
      </c>
      <c r="AC69" s="93">
        <v>2942</v>
      </c>
      <c r="AD69" s="49">
        <v>1</v>
      </c>
      <c r="AE69" s="49">
        <v>1</v>
      </c>
      <c r="AF69" s="50">
        <v>3</v>
      </c>
      <c r="AG69" s="49">
        <v>1</v>
      </c>
      <c r="AH69" s="49">
        <v>2</v>
      </c>
      <c r="AI69" s="72">
        <v>3</v>
      </c>
      <c r="AJ69" s="98" t="s">
        <v>63</v>
      </c>
      <c r="AK69" s="98" t="s">
        <v>114</v>
      </c>
      <c r="AL69" s="98" t="s">
        <v>114</v>
      </c>
      <c r="AM69" s="28"/>
      <c r="AN69" s="95">
        <v>6.1842105263157894</v>
      </c>
      <c r="AO69" s="96">
        <v>1</v>
      </c>
      <c r="AP69" s="96">
        <v>1</v>
      </c>
      <c r="AQ69" s="96">
        <v>1</v>
      </c>
    </row>
    <row r="70" spans="1:43">
      <c r="A70" s="84" t="s">
        <v>193</v>
      </c>
      <c r="B70" s="85">
        <v>155</v>
      </c>
      <c r="C70" s="86">
        <v>400</v>
      </c>
      <c r="D70" s="86">
        <v>300</v>
      </c>
      <c r="E70" s="86">
        <v>13.5</v>
      </c>
      <c r="F70" s="86">
        <v>24</v>
      </c>
      <c r="G70" s="87">
        <v>27</v>
      </c>
      <c r="H70" s="88">
        <v>197.8</v>
      </c>
      <c r="I70" s="86">
        <v>352</v>
      </c>
      <c r="J70" s="86">
        <v>298</v>
      </c>
      <c r="K70" s="86" t="s">
        <v>121</v>
      </c>
      <c r="L70" s="86">
        <v>124</v>
      </c>
      <c r="M70" s="87">
        <v>198</v>
      </c>
      <c r="N70" s="89">
        <v>1.927</v>
      </c>
      <c r="O70" s="86">
        <v>12.41</v>
      </c>
      <c r="P70" s="90" t="s">
        <v>193</v>
      </c>
      <c r="Q70" s="85">
        <v>155</v>
      </c>
      <c r="R70" s="86">
        <v>57680</v>
      </c>
      <c r="S70" s="86">
        <v>2884</v>
      </c>
      <c r="T70" s="86">
        <v>3232</v>
      </c>
      <c r="U70" s="91">
        <v>17.079999999999998</v>
      </c>
      <c r="V70" s="87">
        <v>69.98</v>
      </c>
      <c r="W70" s="86">
        <v>10820</v>
      </c>
      <c r="X70" s="86">
        <v>721.3</v>
      </c>
      <c r="Y70" s="86">
        <v>1104</v>
      </c>
      <c r="Z70" s="92">
        <v>7.4</v>
      </c>
      <c r="AA70" s="86">
        <v>93.13</v>
      </c>
      <c r="AB70" s="86">
        <v>355.7</v>
      </c>
      <c r="AC70" s="93">
        <v>3817</v>
      </c>
      <c r="AD70" s="49">
        <v>1</v>
      </c>
      <c r="AE70" s="49">
        <v>1</v>
      </c>
      <c r="AF70" s="50">
        <v>1</v>
      </c>
      <c r="AG70" s="49">
        <v>1</v>
      </c>
      <c r="AH70" s="49">
        <v>1</v>
      </c>
      <c r="AI70" s="72">
        <v>1</v>
      </c>
      <c r="AJ70" s="98" t="s">
        <v>63</v>
      </c>
      <c r="AK70" s="98" t="s">
        <v>114</v>
      </c>
      <c r="AL70" s="98" t="s">
        <v>114</v>
      </c>
      <c r="AM70" s="28"/>
      <c r="AN70" s="95">
        <v>4.84375</v>
      </c>
      <c r="AO70" s="96">
        <v>1</v>
      </c>
      <c r="AP70" s="96">
        <v>1</v>
      </c>
      <c r="AQ70" s="96">
        <v>1</v>
      </c>
    </row>
    <row r="71" spans="1:43">
      <c r="A71" s="84" t="s">
        <v>194</v>
      </c>
      <c r="B71" s="85">
        <v>256</v>
      </c>
      <c r="C71" s="86">
        <v>432</v>
      </c>
      <c r="D71" s="86">
        <v>307</v>
      </c>
      <c r="E71" s="86">
        <v>21</v>
      </c>
      <c r="F71" s="86">
        <v>40</v>
      </c>
      <c r="G71" s="87">
        <v>27</v>
      </c>
      <c r="H71" s="88">
        <v>325.8</v>
      </c>
      <c r="I71" s="86">
        <v>352</v>
      </c>
      <c r="J71" s="86">
        <v>298</v>
      </c>
      <c r="K71" s="86" t="s">
        <v>121</v>
      </c>
      <c r="L71" s="86">
        <v>132</v>
      </c>
      <c r="M71" s="87">
        <v>202</v>
      </c>
      <c r="N71" s="89">
        <v>2.004</v>
      </c>
      <c r="O71" s="86">
        <v>7.835</v>
      </c>
      <c r="P71" s="90" t="s">
        <v>194</v>
      </c>
      <c r="Q71" s="85">
        <v>256</v>
      </c>
      <c r="R71" s="86">
        <v>104100</v>
      </c>
      <c r="S71" s="86">
        <v>4820</v>
      </c>
      <c r="T71" s="86">
        <v>5571</v>
      </c>
      <c r="U71" s="91">
        <v>17.88</v>
      </c>
      <c r="V71" s="87">
        <v>110.2</v>
      </c>
      <c r="W71" s="86">
        <v>19340</v>
      </c>
      <c r="X71" s="86">
        <v>1260</v>
      </c>
      <c r="Y71" s="86">
        <v>1934</v>
      </c>
      <c r="Z71" s="92">
        <v>7.7</v>
      </c>
      <c r="AA71" s="86">
        <v>132.6</v>
      </c>
      <c r="AB71" s="86">
        <v>1515</v>
      </c>
      <c r="AC71" s="93">
        <v>7410</v>
      </c>
      <c r="AD71" s="49">
        <v>1</v>
      </c>
      <c r="AE71" s="49">
        <v>1</v>
      </c>
      <c r="AF71" s="50">
        <v>1</v>
      </c>
      <c r="AG71" s="49">
        <v>1</v>
      </c>
      <c r="AH71" s="49">
        <v>1</v>
      </c>
      <c r="AI71" s="72">
        <v>1</v>
      </c>
      <c r="AJ71" s="98" t="s">
        <v>63</v>
      </c>
      <c r="AK71" s="98" t="s">
        <v>114</v>
      </c>
      <c r="AL71" s="98" t="s">
        <v>114</v>
      </c>
      <c r="AM71" s="28"/>
      <c r="AN71" s="95">
        <v>2.9</v>
      </c>
      <c r="AO71" s="96">
        <v>1</v>
      </c>
      <c r="AP71" s="96">
        <v>1</v>
      </c>
      <c r="AQ71" s="96">
        <v>1</v>
      </c>
    </row>
    <row r="72" spans="1:43">
      <c r="A72" s="84" t="s">
        <v>195</v>
      </c>
      <c r="B72" s="85">
        <v>99.7</v>
      </c>
      <c r="C72" s="86">
        <v>425</v>
      </c>
      <c r="D72" s="86">
        <v>300</v>
      </c>
      <c r="E72" s="86">
        <v>10</v>
      </c>
      <c r="F72" s="86">
        <v>13.5</v>
      </c>
      <c r="G72" s="87">
        <v>27</v>
      </c>
      <c r="H72" s="88">
        <v>127.1</v>
      </c>
      <c r="I72" s="86">
        <v>398</v>
      </c>
      <c r="J72" s="86">
        <v>344</v>
      </c>
      <c r="K72" s="86" t="s">
        <v>121</v>
      </c>
      <c r="L72" s="86">
        <v>120</v>
      </c>
      <c r="M72" s="87">
        <v>198</v>
      </c>
      <c r="N72" s="89">
        <v>1.984</v>
      </c>
      <c r="O72" s="86">
        <v>19.89</v>
      </c>
      <c r="P72" s="90" t="s">
        <v>195</v>
      </c>
      <c r="Q72" s="85">
        <v>99.7</v>
      </c>
      <c r="R72" s="86">
        <v>41890</v>
      </c>
      <c r="S72" s="86">
        <v>1971</v>
      </c>
      <c r="T72" s="86">
        <v>2183</v>
      </c>
      <c r="U72" s="91">
        <v>18.16</v>
      </c>
      <c r="V72" s="92">
        <v>54.7</v>
      </c>
      <c r="W72" s="86">
        <v>6088</v>
      </c>
      <c r="X72" s="86">
        <v>405.8</v>
      </c>
      <c r="Y72" s="86">
        <v>624.4</v>
      </c>
      <c r="Z72" s="92">
        <v>6.92</v>
      </c>
      <c r="AA72" s="86">
        <v>68.63</v>
      </c>
      <c r="AB72" s="86">
        <v>95.61</v>
      </c>
      <c r="AC72" s="93">
        <v>2572</v>
      </c>
      <c r="AD72" s="49">
        <v>3</v>
      </c>
      <c r="AE72" s="49">
        <v>3</v>
      </c>
      <c r="AF72" s="50">
        <v>4</v>
      </c>
      <c r="AG72" s="49">
        <v>3</v>
      </c>
      <c r="AH72" s="49">
        <v>4</v>
      </c>
      <c r="AI72" s="72">
        <v>4</v>
      </c>
      <c r="AJ72" s="98" t="s">
        <v>63</v>
      </c>
      <c r="AK72" s="98" t="s">
        <v>63</v>
      </c>
      <c r="AL72" s="98" t="s">
        <v>63</v>
      </c>
      <c r="AM72" s="28"/>
      <c r="AN72" s="95">
        <v>8.7407407407407405</v>
      </c>
      <c r="AO72" s="96">
        <v>1</v>
      </c>
      <c r="AP72" s="96">
        <v>2</v>
      </c>
      <c r="AQ72" s="96">
        <v>3</v>
      </c>
    </row>
    <row r="73" spans="1:43">
      <c r="A73" s="84" t="s">
        <v>196</v>
      </c>
      <c r="B73" s="85">
        <v>140</v>
      </c>
      <c r="C73" s="86">
        <v>440</v>
      </c>
      <c r="D73" s="86">
        <v>300</v>
      </c>
      <c r="E73" s="86">
        <v>11.5</v>
      </c>
      <c r="F73" s="86">
        <v>21</v>
      </c>
      <c r="G73" s="87">
        <v>27</v>
      </c>
      <c r="H73" s="88">
        <v>178</v>
      </c>
      <c r="I73" s="86">
        <v>398</v>
      </c>
      <c r="J73" s="86">
        <v>344</v>
      </c>
      <c r="K73" s="86" t="s">
        <v>121</v>
      </c>
      <c r="L73" s="86">
        <v>122</v>
      </c>
      <c r="M73" s="87">
        <v>198</v>
      </c>
      <c r="N73" s="89">
        <v>2.0110000000000001</v>
      </c>
      <c r="O73" s="86">
        <v>14.39</v>
      </c>
      <c r="P73" s="90" t="s">
        <v>196</v>
      </c>
      <c r="Q73" s="85">
        <v>140</v>
      </c>
      <c r="R73" s="86">
        <v>63720</v>
      </c>
      <c r="S73" s="86">
        <v>2896</v>
      </c>
      <c r="T73" s="86">
        <v>3216</v>
      </c>
      <c r="U73" s="91">
        <v>18.920000000000002</v>
      </c>
      <c r="V73" s="87">
        <v>65.78</v>
      </c>
      <c r="W73" s="86">
        <v>9465</v>
      </c>
      <c r="X73" s="99">
        <v>631</v>
      </c>
      <c r="Y73" s="86">
        <v>965.5</v>
      </c>
      <c r="Z73" s="92">
        <v>7.29</v>
      </c>
      <c r="AA73" s="86">
        <v>85.13</v>
      </c>
      <c r="AB73" s="86">
        <v>243.8</v>
      </c>
      <c r="AC73" s="93">
        <v>4148</v>
      </c>
      <c r="AD73" s="49">
        <v>1</v>
      </c>
      <c r="AE73" s="49">
        <v>1</v>
      </c>
      <c r="AF73" s="50">
        <v>1</v>
      </c>
      <c r="AG73" s="49">
        <v>1</v>
      </c>
      <c r="AH73" s="49">
        <v>2</v>
      </c>
      <c r="AI73" s="72">
        <v>3</v>
      </c>
      <c r="AJ73" s="98" t="s">
        <v>63</v>
      </c>
      <c r="AK73" s="98" t="s">
        <v>114</v>
      </c>
      <c r="AL73" s="98" t="s">
        <v>114</v>
      </c>
      <c r="AM73" s="28"/>
      <c r="AN73" s="95">
        <v>5.583333333333333</v>
      </c>
      <c r="AO73" s="96">
        <v>1</v>
      </c>
      <c r="AP73" s="96">
        <v>1</v>
      </c>
      <c r="AQ73" s="96">
        <v>1</v>
      </c>
    </row>
    <row r="74" spans="1:43">
      <c r="A74" s="84" t="s">
        <v>197</v>
      </c>
      <c r="B74" s="85">
        <v>171</v>
      </c>
      <c r="C74" s="86">
        <v>450</v>
      </c>
      <c r="D74" s="86">
        <v>300</v>
      </c>
      <c r="E74" s="86">
        <v>14</v>
      </c>
      <c r="F74" s="86">
        <v>26</v>
      </c>
      <c r="G74" s="87">
        <v>27</v>
      </c>
      <c r="H74" s="88">
        <v>218</v>
      </c>
      <c r="I74" s="86">
        <v>398</v>
      </c>
      <c r="J74" s="86">
        <v>344</v>
      </c>
      <c r="K74" s="86" t="s">
        <v>121</v>
      </c>
      <c r="L74" s="86">
        <v>124</v>
      </c>
      <c r="M74" s="87">
        <v>198</v>
      </c>
      <c r="N74" s="89">
        <v>2.0259999999999998</v>
      </c>
      <c r="O74" s="86">
        <v>11.84</v>
      </c>
      <c r="P74" s="90" t="s">
        <v>197</v>
      </c>
      <c r="Q74" s="85">
        <v>171</v>
      </c>
      <c r="R74" s="86">
        <v>79890</v>
      </c>
      <c r="S74" s="86">
        <v>3551</v>
      </c>
      <c r="T74" s="86">
        <v>3982</v>
      </c>
      <c r="U74" s="91">
        <v>19.14</v>
      </c>
      <c r="V74" s="87">
        <v>79.66</v>
      </c>
      <c r="W74" s="86">
        <v>11720</v>
      </c>
      <c r="X74" s="86">
        <v>781.4</v>
      </c>
      <c r="Y74" s="86">
        <v>1198</v>
      </c>
      <c r="Z74" s="92">
        <v>7.33</v>
      </c>
      <c r="AA74" s="86">
        <v>97.63</v>
      </c>
      <c r="AB74" s="86">
        <v>440.5</v>
      </c>
      <c r="AC74" s="93">
        <v>5258</v>
      </c>
      <c r="AD74" s="49">
        <v>1</v>
      </c>
      <c r="AE74" s="49">
        <v>1</v>
      </c>
      <c r="AF74" s="50">
        <v>1</v>
      </c>
      <c r="AG74" s="49">
        <v>1</v>
      </c>
      <c r="AH74" s="49">
        <v>1</v>
      </c>
      <c r="AI74" s="72">
        <v>2</v>
      </c>
      <c r="AJ74" s="98" t="s">
        <v>63</v>
      </c>
      <c r="AK74" s="98" t="s">
        <v>114</v>
      </c>
      <c r="AL74" s="98" t="s">
        <v>114</v>
      </c>
      <c r="AM74" s="28"/>
      <c r="AN74" s="95">
        <v>4.4615384615384617</v>
      </c>
      <c r="AO74" s="96">
        <v>1</v>
      </c>
      <c r="AP74" s="96">
        <v>1</v>
      </c>
      <c r="AQ74" s="96">
        <v>1</v>
      </c>
    </row>
    <row r="75" spans="1:43">
      <c r="A75" s="84" t="s">
        <v>198</v>
      </c>
      <c r="B75" s="85">
        <v>263</v>
      </c>
      <c r="C75" s="86">
        <v>478</v>
      </c>
      <c r="D75" s="86">
        <v>307</v>
      </c>
      <c r="E75" s="86">
        <v>21</v>
      </c>
      <c r="F75" s="86">
        <v>40</v>
      </c>
      <c r="G75" s="87">
        <v>27</v>
      </c>
      <c r="H75" s="88">
        <v>335.4</v>
      </c>
      <c r="I75" s="86">
        <v>398</v>
      </c>
      <c r="J75" s="86">
        <v>344</v>
      </c>
      <c r="K75" s="86" t="s">
        <v>121</v>
      </c>
      <c r="L75" s="86">
        <v>132</v>
      </c>
      <c r="M75" s="87">
        <v>202</v>
      </c>
      <c r="N75" s="89">
        <v>2.0960000000000001</v>
      </c>
      <c r="O75" s="86">
        <v>7.9589999999999996</v>
      </c>
      <c r="P75" s="90" t="s">
        <v>198</v>
      </c>
      <c r="Q75" s="85">
        <v>263</v>
      </c>
      <c r="R75" s="86">
        <v>131500</v>
      </c>
      <c r="S75" s="86">
        <v>5501</v>
      </c>
      <c r="T75" s="86">
        <v>6331</v>
      </c>
      <c r="U75" s="91">
        <v>19.8</v>
      </c>
      <c r="V75" s="87">
        <v>119.8</v>
      </c>
      <c r="W75" s="86">
        <v>19340</v>
      </c>
      <c r="X75" s="86">
        <v>1260</v>
      </c>
      <c r="Y75" s="86">
        <v>1939</v>
      </c>
      <c r="Z75" s="92">
        <v>7.59</v>
      </c>
      <c r="AA75" s="86">
        <v>132.6</v>
      </c>
      <c r="AB75" s="86">
        <v>1529</v>
      </c>
      <c r="AC75" s="93">
        <v>9251</v>
      </c>
      <c r="AD75" s="49">
        <v>1</v>
      </c>
      <c r="AE75" s="49">
        <v>1</v>
      </c>
      <c r="AF75" s="50">
        <v>1</v>
      </c>
      <c r="AG75" s="49">
        <v>1</v>
      </c>
      <c r="AH75" s="49">
        <v>1</v>
      </c>
      <c r="AI75" s="72">
        <v>1</v>
      </c>
      <c r="AJ75" s="98" t="s">
        <v>63</v>
      </c>
      <c r="AK75" s="98" t="s">
        <v>114</v>
      </c>
      <c r="AL75" s="98" t="s">
        <v>114</v>
      </c>
      <c r="AM75" s="28"/>
      <c r="AN75" s="95">
        <v>2.9</v>
      </c>
      <c r="AO75" s="96">
        <v>1</v>
      </c>
      <c r="AP75" s="96">
        <v>1</v>
      </c>
      <c r="AQ75" s="96">
        <v>1</v>
      </c>
    </row>
    <row r="76" spans="1:43">
      <c r="A76" s="84" t="s">
        <v>199</v>
      </c>
      <c r="B76" s="85">
        <v>107</v>
      </c>
      <c r="C76" s="86">
        <v>472</v>
      </c>
      <c r="D76" s="86">
        <v>300</v>
      </c>
      <c r="E76" s="86">
        <v>10.5</v>
      </c>
      <c r="F76" s="86">
        <v>14</v>
      </c>
      <c r="G76" s="87">
        <v>27</v>
      </c>
      <c r="H76" s="88">
        <v>136.9</v>
      </c>
      <c r="I76" s="86">
        <v>444</v>
      </c>
      <c r="J76" s="86">
        <v>390</v>
      </c>
      <c r="K76" s="86" t="s">
        <v>121</v>
      </c>
      <c r="L76" s="86">
        <v>120</v>
      </c>
      <c r="M76" s="87">
        <v>198</v>
      </c>
      <c r="N76" s="89">
        <v>2.077</v>
      </c>
      <c r="O76" s="86">
        <v>19.329999999999998</v>
      </c>
      <c r="P76" s="90" t="s">
        <v>199</v>
      </c>
      <c r="Q76" s="85">
        <v>107</v>
      </c>
      <c r="R76" s="86">
        <v>54640</v>
      </c>
      <c r="S76" s="86">
        <v>2315</v>
      </c>
      <c r="T76" s="86">
        <v>2576</v>
      </c>
      <c r="U76" s="91">
        <v>19.98</v>
      </c>
      <c r="V76" s="87">
        <v>61.91</v>
      </c>
      <c r="W76" s="86">
        <v>6314</v>
      </c>
      <c r="X76" s="86">
        <v>420.9</v>
      </c>
      <c r="Y76" s="86">
        <v>649.29999999999995</v>
      </c>
      <c r="Z76" s="92">
        <v>6.79</v>
      </c>
      <c r="AA76" s="86">
        <v>70.13</v>
      </c>
      <c r="AB76" s="86">
        <v>107.7</v>
      </c>
      <c r="AC76" s="93">
        <v>3304</v>
      </c>
      <c r="AD76" s="49">
        <v>2</v>
      </c>
      <c r="AE76" s="49">
        <v>3</v>
      </c>
      <c r="AF76" s="50">
        <v>3</v>
      </c>
      <c r="AG76" s="49">
        <v>2</v>
      </c>
      <c r="AH76" s="49">
        <v>4</v>
      </c>
      <c r="AI76" s="72">
        <v>4</v>
      </c>
      <c r="AJ76" s="98" t="s">
        <v>63</v>
      </c>
      <c r="AK76" s="98" t="s">
        <v>63</v>
      </c>
      <c r="AL76" s="98" t="s">
        <v>63</v>
      </c>
      <c r="AM76" s="28"/>
      <c r="AN76" s="95">
        <v>8.4107142857142865</v>
      </c>
      <c r="AO76" s="96">
        <v>1</v>
      </c>
      <c r="AP76" s="96">
        <v>2</v>
      </c>
      <c r="AQ76" s="96">
        <v>3</v>
      </c>
    </row>
    <row r="77" spans="1:43">
      <c r="A77" s="84" t="s">
        <v>200</v>
      </c>
      <c r="B77" s="85">
        <v>155</v>
      </c>
      <c r="C77" s="86">
        <v>490</v>
      </c>
      <c r="D77" s="86">
        <v>300</v>
      </c>
      <c r="E77" s="86">
        <v>12</v>
      </c>
      <c r="F77" s="86">
        <v>23</v>
      </c>
      <c r="G77" s="87">
        <v>27</v>
      </c>
      <c r="H77" s="88">
        <v>197.5</v>
      </c>
      <c r="I77" s="86">
        <v>444</v>
      </c>
      <c r="J77" s="86">
        <v>390</v>
      </c>
      <c r="K77" s="86" t="s">
        <v>121</v>
      </c>
      <c r="L77" s="86">
        <v>122</v>
      </c>
      <c r="M77" s="87">
        <v>198</v>
      </c>
      <c r="N77" s="89">
        <v>2.11</v>
      </c>
      <c r="O77" s="91">
        <v>13.6</v>
      </c>
      <c r="P77" s="90" t="s">
        <v>200</v>
      </c>
      <c r="Q77" s="85">
        <v>155</v>
      </c>
      <c r="R77" s="86">
        <v>86970</v>
      </c>
      <c r="S77" s="86">
        <v>3550</v>
      </c>
      <c r="T77" s="86">
        <v>3949</v>
      </c>
      <c r="U77" s="91">
        <v>20.98</v>
      </c>
      <c r="V77" s="87">
        <v>74.72</v>
      </c>
      <c r="W77" s="86">
        <v>10370</v>
      </c>
      <c r="X77" s="86">
        <v>691.1</v>
      </c>
      <c r="Y77" s="86">
        <v>1059</v>
      </c>
      <c r="Z77" s="92">
        <v>7.24</v>
      </c>
      <c r="AA77" s="86">
        <v>89.63</v>
      </c>
      <c r="AB77" s="86">
        <v>309.3</v>
      </c>
      <c r="AC77" s="93">
        <v>5643</v>
      </c>
      <c r="AD77" s="49">
        <v>1</v>
      </c>
      <c r="AE77" s="49">
        <v>1</v>
      </c>
      <c r="AF77" s="50">
        <v>1</v>
      </c>
      <c r="AG77" s="49">
        <v>1</v>
      </c>
      <c r="AH77" s="49">
        <v>3</v>
      </c>
      <c r="AI77" s="72">
        <v>4</v>
      </c>
      <c r="AJ77" s="98" t="s">
        <v>63</v>
      </c>
      <c r="AK77" s="98" t="s">
        <v>114</v>
      </c>
      <c r="AL77" s="98" t="s">
        <v>114</v>
      </c>
      <c r="AM77" s="28"/>
      <c r="AN77" s="95">
        <v>5.0869565217391308</v>
      </c>
      <c r="AO77" s="96">
        <v>1</v>
      </c>
      <c r="AP77" s="96">
        <v>1</v>
      </c>
      <c r="AQ77" s="96">
        <v>1</v>
      </c>
    </row>
    <row r="78" spans="1:43">
      <c r="A78" s="84" t="s">
        <v>201</v>
      </c>
      <c r="B78" s="85">
        <v>187</v>
      </c>
      <c r="C78" s="86">
        <v>500</v>
      </c>
      <c r="D78" s="86">
        <v>300</v>
      </c>
      <c r="E78" s="86">
        <v>14.5</v>
      </c>
      <c r="F78" s="86">
        <v>28</v>
      </c>
      <c r="G78" s="87">
        <v>27</v>
      </c>
      <c r="H78" s="88">
        <v>238.6</v>
      </c>
      <c r="I78" s="86">
        <v>444</v>
      </c>
      <c r="J78" s="86">
        <v>390</v>
      </c>
      <c r="K78" s="86" t="s">
        <v>121</v>
      </c>
      <c r="L78" s="86">
        <v>124</v>
      </c>
      <c r="M78" s="87">
        <v>198</v>
      </c>
      <c r="N78" s="89">
        <v>2.125</v>
      </c>
      <c r="O78" s="86">
        <v>11.34</v>
      </c>
      <c r="P78" s="90" t="s">
        <v>201</v>
      </c>
      <c r="Q78" s="85">
        <v>187</v>
      </c>
      <c r="R78" s="86">
        <v>107200</v>
      </c>
      <c r="S78" s="86">
        <v>4287</v>
      </c>
      <c r="T78" s="86">
        <v>4815</v>
      </c>
      <c r="U78" s="91">
        <v>21.19</v>
      </c>
      <c r="V78" s="87">
        <v>89.82</v>
      </c>
      <c r="W78" s="86">
        <v>12620</v>
      </c>
      <c r="X78" s="86">
        <v>841.6</v>
      </c>
      <c r="Y78" s="86">
        <v>1292</v>
      </c>
      <c r="Z78" s="92">
        <v>7.27</v>
      </c>
      <c r="AA78" s="86">
        <v>102.1</v>
      </c>
      <c r="AB78" s="86">
        <v>538.4</v>
      </c>
      <c r="AC78" s="93">
        <v>7018</v>
      </c>
      <c r="AD78" s="49">
        <v>1</v>
      </c>
      <c r="AE78" s="49">
        <v>1</v>
      </c>
      <c r="AF78" s="50">
        <v>1</v>
      </c>
      <c r="AG78" s="49">
        <v>1</v>
      </c>
      <c r="AH78" s="49">
        <v>2</v>
      </c>
      <c r="AI78" s="72">
        <v>2</v>
      </c>
      <c r="AJ78" s="98" t="s">
        <v>63</v>
      </c>
      <c r="AK78" s="98" t="s">
        <v>114</v>
      </c>
      <c r="AL78" s="98" t="s">
        <v>114</v>
      </c>
      <c r="AM78" s="28"/>
      <c r="AN78" s="95">
        <v>4.1339285714285712</v>
      </c>
      <c r="AO78" s="96">
        <v>1</v>
      </c>
      <c r="AP78" s="96">
        <v>1</v>
      </c>
      <c r="AQ78" s="96">
        <v>1</v>
      </c>
    </row>
    <row r="79" spans="1:43">
      <c r="A79" s="84" t="s">
        <v>202</v>
      </c>
      <c r="B79" s="85">
        <v>270</v>
      </c>
      <c r="C79" s="86">
        <v>524</v>
      </c>
      <c r="D79" s="86">
        <v>306</v>
      </c>
      <c r="E79" s="86">
        <v>21</v>
      </c>
      <c r="F79" s="86">
        <v>40</v>
      </c>
      <c r="G79" s="87">
        <v>27</v>
      </c>
      <c r="H79" s="88">
        <v>344.3</v>
      </c>
      <c r="I79" s="86">
        <v>444</v>
      </c>
      <c r="J79" s="86">
        <v>390</v>
      </c>
      <c r="K79" s="86" t="s">
        <v>121</v>
      </c>
      <c r="L79" s="86">
        <v>132</v>
      </c>
      <c r="M79" s="87">
        <v>202</v>
      </c>
      <c r="N79" s="89">
        <v>2.1840000000000002</v>
      </c>
      <c r="O79" s="86">
        <v>8.0790000000000006</v>
      </c>
      <c r="P79" s="90" t="s">
        <v>202</v>
      </c>
      <c r="Q79" s="85">
        <v>270</v>
      </c>
      <c r="R79" s="86">
        <v>161900</v>
      </c>
      <c r="S79" s="86">
        <v>6180</v>
      </c>
      <c r="T79" s="86">
        <v>7094</v>
      </c>
      <c r="U79" s="91">
        <v>21.69</v>
      </c>
      <c r="V79" s="87">
        <v>129.5</v>
      </c>
      <c r="W79" s="86">
        <v>19150</v>
      </c>
      <c r="X79" s="86">
        <v>1252</v>
      </c>
      <c r="Y79" s="86">
        <v>1932</v>
      </c>
      <c r="Z79" s="92">
        <v>7.46</v>
      </c>
      <c r="AA79" s="86">
        <v>132.6</v>
      </c>
      <c r="AB79" s="86">
        <v>1539</v>
      </c>
      <c r="AC79" s="93">
        <v>11190</v>
      </c>
      <c r="AD79" s="49">
        <v>1</v>
      </c>
      <c r="AE79" s="49">
        <v>1</v>
      </c>
      <c r="AF79" s="50">
        <v>1</v>
      </c>
      <c r="AG79" s="49">
        <v>1</v>
      </c>
      <c r="AH79" s="49">
        <v>1</v>
      </c>
      <c r="AI79" s="72">
        <v>1</v>
      </c>
      <c r="AJ79" s="98" t="s">
        <v>63</v>
      </c>
      <c r="AK79" s="98" t="s">
        <v>114</v>
      </c>
      <c r="AL79" s="98" t="s">
        <v>114</v>
      </c>
      <c r="AM79" s="28"/>
      <c r="AN79" s="95">
        <v>2.8875000000000002</v>
      </c>
      <c r="AO79" s="96">
        <v>1</v>
      </c>
      <c r="AP79" s="96">
        <v>1</v>
      </c>
      <c r="AQ79" s="96">
        <v>1</v>
      </c>
    </row>
    <row r="80" spans="1:43">
      <c r="A80" s="84" t="s">
        <v>203</v>
      </c>
      <c r="B80" s="85">
        <v>120</v>
      </c>
      <c r="C80" s="86">
        <v>522</v>
      </c>
      <c r="D80" s="86">
        <v>300</v>
      </c>
      <c r="E80" s="86">
        <v>11.5</v>
      </c>
      <c r="F80" s="86">
        <v>15</v>
      </c>
      <c r="G80" s="87">
        <v>27</v>
      </c>
      <c r="H80" s="88">
        <v>152.80000000000001</v>
      </c>
      <c r="I80" s="86">
        <v>492</v>
      </c>
      <c r="J80" s="86">
        <v>438</v>
      </c>
      <c r="K80" s="86" t="s">
        <v>121</v>
      </c>
      <c r="L80" s="86">
        <v>122</v>
      </c>
      <c r="M80" s="87">
        <v>198</v>
      </c>
      <c r="N80" s="89">
        <v>2.1749999999999998</v>
      </c>
      <c r="O80" s="86">
        <v>18.13</v>
      </c>
      <c r="P80" s="90" t="s">
        <v>203</v>
      </c>
      <c r="Q80" s="85">
        <v>120</v>
      </c>
      <c r="R80" s="86">
        <v>72870</v>
      </c>
      <c r="S80" s="86">
        <v>2792</v>
      </c>
      <c r="T80" s="86">
        <v>3128</v>
      </c>
      <c r="U80" s="91">
        <v>21.84</v>
      </c>
      <c r="V80" s="87">
        <v>72.66</v>
      </c>
      <c r="W80" s="86">
        <v>6767</v>
      </c>
      <c r="X80" s="86">
        <v>451.1</v>
      </c>
      <c r="Y80" s="86">
        <v>698.6</v>
      </c>
      <c r="Z80" s="92">
        <v>6.65</v>
      </c>
      <c r="AA80" s="86">
        <v>73.13</v>
      </c>
      <c r="AB80" s="86">
        <v>133.69999999999999</v>
      </c>
      <c r="AC80" s="93">
        <v>4338</v>
      </c>
      <c r="AD80" s="49">
        <v>1</v>
      </c>
      <c r="AE80" s="49">
        <v>3</v>
      </c>
      <c r="AF80" s="50">
        <v>3</v>
      </c>
      <c r="AG80" s="49">
        <v>3</v>
      </c>
      <c r="AH80" s="49">
        <v>4</v>
      </c>
      <c r="AI80" s="72">
        <v>4</v>
      </c>
      <c r="AJ80" s="98" t="s">
        <v>63</v>
      </c>
      <c r="AK80" s="98" t="s">
        <v>63</v>
      </c>
      <c r="AL80" s="98" t="s">
        <v>63</v>
      </c>
      <c r="AM80" s="28"/>
      <c r="AN80" s="95">
        <v>7.8166666666666664</v>
      </c>
      <c r="AO80" s="96">
        <v>1</v>
      </c>
      <c r="AP80" s="96">
        <v>1</v>
      </c>
      <c r="AQ80" s="96">
        <v>2</v>
      </c>
    </row>
    <row r="81" spans="1:43">
      <c r="A81" s="84" t="s">
        <v>204</v>
      </c>
      <c r="B81" s="85">
        <v>166</v>
      </c>
      <c r="C81" s="86">
        <v>540</v>
      </c>
      <c r="D81" s="86">
        <v>300</v>
      </c>
      <c r="E81" s="86">
        <v>12.5</v>
      </c>
      <c r="F81" s="86">
        <v>24</v>
      </c>
      <c r="G81" s="87">
        <v>27</v>
      </c>
      <c r="H81" s="88">
        <v>211.8</v>
      </c>
      <c r="I81" s="86">
        <v>492</v>
      </c>
      <c r="J81" s="86">
        <v>438</v>
      </c>
      <c r="K81" s="86" t="s">
        <v>121</v>
      </c>
      <c r="L81" s="86">
        <v>122</v>
      </c>
      <c r="M81" s="87">
        <v>198</v>
      </c>
      <c r="N81" s="89">
        <v>2.2090000000000001</v>
      </c>
      <c r="O81" s="86">
        <v>13.29</v>
      </c>
      <c r="P81" s="90" t="s">
        <v>204</v>
      </c>
      <c r="Q81" s="85">
        <v>166</v>
      </c>
      <c r="R81" s="86">
        <v>111900</v>
      </c>
      <c r="S81" s="86">
        <v>4146</v>
      </c>
      <c r="T81" s="86">
        <v>4622</v>
      </c>
      <c r="U81" s="91">
        <v>22.99</v>
      </c>
      <c r="V81" s="87">
        <v>83.72</v>
      </c>
      <c r="W81" s="86">
        <v>10820</v>
      </c>
      <c r="X81" s="86">
        <v>721.3</v>
      </c>
      <c r="Y81" s="86">
        <v>1107</v>
      </c>
      <c r="Z81" s="92">
        <v>7.15</v>
      </c>
      <c r="AA81" s="86">
        <v>92.13</v>
      </c>
      <c r="AB81" s="86">
        <v>351.5</v>
      </c>
      <c r="AC81" s="93">
        <v>7189</v>
      </c>
      <c r="AD81" s="49">
        <v>1</v>
      </c>
      <c r="AE81" s="49">
        <v>1</v>
      </c>
      <c r="AF81" s="50">
        <v>1</v>
      </c>
      <c r="AG81" s="49">
        <v>2</v>
      </c>
      <c r="AH81" s="49">
        <v>4</v>
      </c>
      <c r="AI81" s="72">
        <v>4</v>
      </c>
      <c r="AJ81" s="98" t="s">
        <v>63</v>
      </c>
      <c r="AK81" s="98" t="s">
        <v>114</v>
      </c>
      <c r="AL81" s="98" t="s">
        <v>114</v>
      </c>
      <c r="AM81" s="28"/>
      <c r="AN81" s="95">
        <v>4.864583333333333</v>
      </c>
      <c r="AO81" s="96">
        <v>1</v>
      </c>
      <c r="AP81" s="96">
        <v>1</v>
      </c>
      <c r="AQ81" s="96">
        <v>1</v>
      </c>
    </row>
    <row r="82" spans="1:43">
      <c r="A82" s="84" t="s">
        <v>205</v>
      </c>
      <c r="B82" s="85">
        <v>199</v>
      </c>
      <c r="C82" s="86">
        <v>550</v>
      </c>
      <c r="D82" s="86">
        <v>300</v>
      </c>
      <c r="E82" s="86">
        <v>15</v>
      </c>
      <c r="F82" s="86">
        <v>29</v>
      </c>
      <c r="G82" s="87">
        <v>27</v>
      </c>
      <c r="H82" s="88">
        <v>254.1</v>
      </c>
      <c r="I82" s="86">
        <v>492</v>
      </c>
      <c r="J82" s="86">
        <v>438</v>
      </c>
      <c r="K82" s="86" t="s">
        <v>121</v>
      </c>
      <c r="L82" s="86">
        <v>124</v>
      </c>
      <c r="M82" s="87">
        <v>198</v>
      </c>
      <c r="N82" s="89">
        <v>2.2240000000000002</v>
      </c>
      <c r="O82" s="86">
        <v>11.15</v>
      </c>
      <c r="P82" s="90" t="s">
        <v>205</v>
      </c>
      <c r="Q82" s="85">
        <v>199</v>
      </c>
      <c r="R82" s="86">
        <v>136700</v>
      </c>
      <c r="S82" s="86">
        <v>4971</v>
      </c>
      <c r="T82" s="86">
        <v>5591</v>
      </c>
      <c r="U82" s="91">
        <v>23.2</v>
      </c>
      <c r="V82" s="87">
        <v>100.1</v>
      </c>
      <c r="W82" s="86">
        <v>13080</v>
      </c>
      <c r="X82" s="86">
        <v>871.8</v>
      </c>
      <c r="Y82" s="86">
        <v>1341</v>
      </c>
      <c r="Z82" s="92">
        <v>7.17</v>
      </c>
      <c r="AA82" s="86">
        <v>104.6</v>
      </c>
      <c r="AB82" s="86">
        <v>600.29999999999995</v>
      </c>
      <c r="AC82" s="93">
        <v>8856</v>
      </c>
      <c r="AD82" s="49">
        <v>1</v>
      </c>
      <c r="AE82" s="49">
        <v>1</v>
      </c>
      <c r="AF82" s="50">
        <v>1</v>
      </c>
      <c r="AG82" s="49">
        <v>1</v>
      </c>
      <c r="AH82" s="49">
        <v>2</v>
      </c>
      <c r="AI82" s="72">
        <v>3</v>
      </c>
      <c r="AJ82" s="98" t="s">
        <v>63</v>
      </c>
      <c r="AK82" s="98" t="s">
        <v>114</v>
      </c>
      <c r="AL82" s="98" t="s">
        <v>114</v>
      </c>
      <c r="AM82" s="28"/>
      <c r="AN82" s="95">
        <v>3.9827586206896552</v>
      </c>
      <c r="AO82" s="96">
        <v>1</v>
      </c>
      <c r="AP82" s="96">
        <v>1</v>
      </c>
      <c r="AQ82" s="96">
        <v>1</v>
      </c>
    </row>
    <row r="83" spans="1:43">
      <c r="A83" s="84" t="s">
        <v>206</v>
      </c>
      <c r="B83" s="85">
        <v>278</v>
      </c>
      <c r="C83" s="86">
        <v>572</v>
      </c>
      <c r="D83" s="86">
        <v>306</v>
      </c>
      <c r="E83" s="86">
        <v>21</v>
      </c>
      <c r="F83" s="86">
        <v>40</v>
      </c>
      <c r="G83" s="87">
        <v>27</v>
      </c>
      <c r="H83" s="88">
        <v>354.4</v>
      </c>
      <c r="I83" s="86">
        <v>492</v>
      </c>
      <c r="J83" s="86">
        <v>438</v>
      </c>
      <c r="K83" s="86" t="s">
        <v>121</v>
      </c>
      <c r="L83" s="86">
        <v>132</v>
      </c>
      <c r="M83" s="87">
        <v>202</v>
      </c>
      <c r="N83" s="89">
        <v>2.2799999999999998</v>
      </c>
      <c r="O83" s="86">
        <v>8.1950000000000003</v>
      </c>
      <c r="P83" s="90" t="s">
        <v>206</v>
      </c>
      <c r="Q83" s="85">
        <v>278</v>
      </c>
      <c r="R83" s="86">
        <v>198000</v>
      </c>
      <c r="S83" s="86">
        <v>6923</v>
      </c>
      <c r="T83" s="86">
        <v>7933</v>
      </c>
      <c r="U83" s="91">
        <v>23.64</v>
      </c>
      <c r="V83" s="87">
        <v>139.6</v>
      </c>
      <c r="W83" s="86">
        <v>19160</v>
      </c>
      <c r="X83" s="86">
        <v>1252</v>
      </c>
      <c r="Y83" s="86">
        <v>1937</v>
      </c>
      <c r="Z83" s="92">
        <v>7.35</v>
      </c>
      <c r="AA83" s="86">
        <v>132.6</v>
      </c>
      <c r="AB83" s="86">
        <v>1554</v>
      </c>
      <c r="AC83" s="93">
        <v>13520</v>
      </c>
      <c r="AD83" s="49">
        <v>1</v>
      </c>
      <c r="AE83" s="49">
        <v>1</v>
      </c>
      <c r="AF83" s="50">
        <v>1</v>
      </c>
      <c r="AG83" s="49">
        <v>1</v>
      </c>
      <c r="AH83" s="49">
        <v>1</v>
      </c>
      <c r="AI83" s="72">
        <v>1</v>
      </c>
      <c r="AJ83" s="98" t="s">
        <v>63</v>
      </c>
      <c r="AK83" s="98" t="s">
        <v>114</v>
      </c>
      <c r="AL83" s="98" t="s">
        <v>114</v>
      </c>
      <c r="AM83" s="28"/>
      <c r="AN83" s="95">
        <v>2.8875000000000002</v>
      </c>
      <c r="AO83" s="96">
        <v>1</v>
      </c>
      <c r="AP83" s="96">
        <v>1</v>
      </c>
      <c r="AQ83" s="96">
        <v>1</v>
      </c>
    </row>
    <row r="84" spans="1:43">
      <c r="A84" s="84" t="s">
        <v>207</v>
      </c>
      <c r="B84" s="85">
        <v>129</v>
      </c>
      <c r="C84" s="86">
        <v>571</v>
      </c>
      <c r="D84" s="86">
        <v>300</v>
      </c>
      <c r="E84" s="86">
        <v>12</v>
      </c>
      <c r="F84" s="86">
        <v>15.5</v>
      </c>
      <c r="G84" s="87">
        <v>27</v>
      </c>
      <c r="H84" s="88">
        <v>164.1</v>
      </c>
      <c r="I84" s="86">
        <v>540</v>
      </c>
      <c r="J84" s="86">
        <v>486</v>
      </c>
      <c r="K84" s="86" t="s">
        <v>121</v>
      </c>
      <c r="L84" s="86">
        <v>122</v>
      </c>
      <c r="M84" s="87">
        <v>198</v>
      </c>
      <c r="N84" s="89">
        <v>2.2719999999999998</v>
      </c>
      <c r="O84" s="86">
        <v>17.64</v>
      </c>
      <c r="P84" s="90" t="s">
        <v>207</v>
      </c>
      <c r="Q84" s="85">
        <v>129</v>
      </c>
      <c r="R84" s="86">
        <v>91900</v>
      </c>
      <c r="S84" s="86">
        <v>3218</v>
      </c>
      <c r="T84" s="86">
        <v>3623</v>
      </c>
      <c r="U84" s="91">
        <v>23.66</v>
      </c>
      <c r="V84" s="87">
        <v>81.290000000000006</v>
      </c>
      <c r="W84" s="86">
        <v>6993</v>
      </c>
      <c r="X84" s="86">
        <v>466.2</v>
      </c>
      <c r="Y84" s="86">
        <v>724.5</v>
      </c>
      <c r="Z84" s="92">
        <v>6.53</v>
      </c>
      <c r="AA84" s="86">
        <v>74.63</v>
      </c>
      <c r="AB84" s="86">
        <v>149.80000000000001</v>
      </c>
      <c r="AC84" s="93">
        <v>5381</v>
      </c>
      <c r="AD84" s="49">
        <v>1</v>
      </c>
      <c r="AE84" s="49">
        <v>3</v>
      </c>
      <c r="AF84" s="50">
        <v>3</v>
      </c>
      <c r="AG84" s="49">
        <v>3</v>
      </c>
      <c r="AH84" s="49">
        <v>4</v>
      </c>
      <c r="AI84" s="72">
        <v>4</v>
      </c>
      <c r="AJ84" s="98" t="s">
        <v>63</v>
      </c>
      <c r="AK84" s="98" t="s">
        <v>63</v>
      </c>
      <c r="AL84" s="98" t="s">
        <v>63</v>
      </c>
      <c r="AM84" s="28"/>
      <c r="AN84" s="95">
        <v>7.5483870967741939</v>
      </c>
      <c r="AO84" s="96">
        <v>1</v>
      </c>
      <c r="AP84" s="96">
        <v>1</v>
      </c>
      <c r="AQ84" s="96">
        <v>2</v>
      </c>
    </row>
    <row r="85" spans="1:43">
      <c r="A85" s="84" t="s">
        <v>208</v>
      </c>
      <c r="B85" s="85">
        <v>178</v>
      </c>
      <c r="C85" s="86">
        <v>590</v>
      </c>
      <c r="D85" s="86">
        <v>300</v>
      </c>
      <c r="E85" s="86">
        <v>13</v>
      </c>
      <c r="F85" s="86">
        <v>25</v>
      </c>
      <c r="G85" s="87">
        <v>27</v>
      </c>
      <c r="H85" s="88">
        <v>226.5</v>
      </c>
      <c r="I85" s="86">
        <v>540</v>
      </c>
      <c r="J85" s="86">
        <v>486</v>
      </c>
      <c r="K85" s="86" t="s">
        <v>121</v>
      </c>
      <c r="L85" s="86">
        <v>122</v>
      </c>
      <c r="M85" s="87">
        <v>198</v>
      </c>
      <c r="N85" s="89">
        <v>2.3079999999999998</v>
      </c>
      <c r="O85" s="86">
        <v>12.98</v>
      </c>
      <c r="P85" s="90" t="s">
        <v>208</v>
      </c>
      <c r="Q85" s="85">
        <v>178</v>
      </c>
      <c r="R85" s="86">
        <v>141200</v>
      </c>
      <c r="S85" s="86">
        <v>4787</v>
      </c>
      <c r="T85" s="86">
        <v>5350</v>
      </c>
      <c r="U85" s="91">
        <v>24.97</v>
      </c>
      <c r="V85" s="87">
        <v>93.21</v>
      </c>
      <c r="W85" s="86">
        <v>11270</v>
      </c>
      <c r="X85" s="86">
        <v>751.4</v>
      </c>
      <c r="Y85" s="86">
        <v>1156</v>
      </c>
      <c r="Z85" s="92">
        <v>7.05</v>
      </c>
      <c r="AA85" s="86">
        <v>94.63</v>
      </c>
      <c r="AB85" s="86">
        <v>397.8</v>
      </c>
      <c r="AC85" s="93">
        <v>8978</v>
      </c>
      <c r="AD85" s="49">
        <v>1</v>
      </c>
      <c r="AE85" s="49">
        <v>1</v>
      </c>
      <c r="AF85" s="50">
        <v>1</v>
      </c>
      <c r="AG85" s="49">
        <v>2</v>
      </c>
      <c r="AH85" s="49">
        <v>4</v>
      </c>
      <c r="AI85" s="72">
        <v>4</v>
      </c>
      <c r="AJ85" s="98" t="s">
        <v>63</v>
      </c>
      <c r="AK85" s="98" t="s">
        <v>114</v>
      </c>
      <c r="AL85" s="98" t="s">
        <v>114</v>
      </c>
      <c r="AM85" s="28"/>
      <c r="AN85" s="95">
        <v>4.66</v>
      </c>
      <c r="AO85" s="96">
        <v>1</v>
      </c>
      <c r="AP85" s="96">
        <v>1</v>
      </c>
      <c r="AQ85" s="96">
        <v>1</v>
      </c>
    </row>
    <row r="86" spans="1:43">
      <c r="A86" s="47" t="s">
        <v>209</v>
      </c>
      <c r="B86" s="63">
        <v>212</v>
      </c>
      <c r="C86" s="49">
        <v>600</v>
      </c>
      <c r="D86" s="49">
        <v>300</v>
      </c>
      <c r="E86" s="49">
        <v>15.5</v>
      </c>
      <c r="F86" s="49">
        <v>30</v>
      </c>
      <c r="G86" s="50">
        <v>27</v>
      </c>
      <c r="H86" s="69">
        <v>270</v>
      </c>
      <c r="I86" s="49">
        <v>540</v>
      </c>
      <c r="J86" s="49">
        <v>486</v>
      </c>
      <c r="K86" s="49" t="s">
        <v>121</v>
      </c>
      <c r="L86" s="49">
        <v>126</v>
      </c>
      <c r="M86" s="50">
        <v>198</v>
      </c>
      <c r="N86" s="52">
        <v>2.323</v>
      </c>
      <c r="O86" s="49">
        <v>10.96</v>
      </c>
      <c r="P86" s="101" t="s">
        <v>209</v>
      </c>
      <c r="Q86" s="63">
        <v>212</v>
      </c>
      <c r="R86" s="49">
        <v>171000</v>
      </c>
      <c r="S86" s="49">
        <v>5701</v>
      </c>
      <c r="T86" s="49">
        <v>6425</v>
      </c>
      <c r="U86" s="53">
        <v>25.17</v>
      </c>
      <c r="V86" s="50">
        <v>110.8</v>
      </c>
      <c r="W86" s="49">
        <v>13530</v>
      </c>
      <c r="X86" s="102">
        <v>902</v>
      </c>
      <c r="Y86" s="49">
        <v>1391</v>
      </c>
      <c r="Z86" s="51">
        <v>7.08</v>
      </c>
      <c r="AA86" s="86">
        <v>107.1</v>
      </c>
      <c r="AB86" s="86">
        <v>667.2</v>
      </c>
      <c r="AC86" s="93">
        <v>10970</v>
      </c>
      <c r="AD86" s="49">
        <v>1</v>
      </c>
      <c r="AE86" s="49">
        <v>1</v>
      </c>
      <c r="AF86" s="50">
        <v>1</v>
      </c>
      <c r="AG86" s="49">
        <v>1</v>
      </c>
      <c r="AH86" s="49">
        <v>3</v>
      </c>
      <c r="AI86" s="72">
        <v>4</v>
      </c>
      <c r="AJ86" s="98" t="s">
        <v>63</v>
      </c>
      <c r="AK86" s="98" t="s">
        <v>114</v>
      </c>
      <c r="AL86" s="98" t="s">
        <v>114</v>
      </c>
      <c r="AM86" s="28"/>
      <c r="AN86" s="95">
        <v>3.8416666666666668</v>
      </c>
      <c r="AO86" s="96">
        <v>1</v>
      </c>
      <c r="AP86" s="96">
        <v>1</v>
      </c>
      <c r="AQ86" s="96">
        <v>1</v>
      </c>
    </row>
    <row r="87" spans="1:43">
      <c r="A87" s="47" t="s">
        <v>210</v>
      </c>
      <c r="B87" s="63">
        <v>285</v>
      </c>
      <c r="C87" s="49">
        <v>620</v>
      </c>
      <c r="D87" s="49">
        <v>305</v>
      </c>
      <c r="E87" s="49">
        <v>21</v>
      </c>
      <c r="F87" s="49">
        <v>40</v>
      </c>
      <c r="G87" s="50">
        <v>27</v>
      </c>
      <c r="H87" s="69">
        <v>363.7</v>
      </c>
      <c r="I87" s="49">
        <v>540</v>
      </c>
      <c r="J87" s="49">
        <v>486</v>
      </c>
      <c r="K87" s="49" t="s">
        <v>121</v>
      </c>
      <c r="L87" s="49">
        <v>132</v>
      </c>
      <c r="M87" s="50">
        <v>200</v>
      </c>
      <c r="N87" s="52">
        <v>2.3719999999999999</v>
      </c>
      <c r="O87" s="49">
        <v>8.3079999999999998</v>
      </c>
      <c r="P87" s="101" t="s">
        <v>210</v>
      </c>
      <c r="Q87" s="63">
        <v>285</v>
      </c>
      <c r="R87" s="49">
        <v>237400</v>
      </c>
      <c r="S87" s="49">
        <v>7660</v>
      </c>
      <c r="T87" s="49">
        <v>8772</v>
      </c>
      <c r="U87" s="53">
        <v>25.55</v>
      </c>
      <c r="V87" s="50">
        <v>149.69999999999999</v>
      </c>
      <c r="W87" s="49">
        <v>18980</v>
      </c>
      <c r="X87" s="49">
        <v>1244</v>
      </c>
      <c r="Y87" s="49">
        <v>1930</v>
      </c>
      <c r="Z87" s="51">
        <v>7.22</v>
      </c>
      <c r="AA87" s="86">
        <v>132.6</v>
      </c>
      <c r="AB87" s="86">
        <v>1564</v>
      </c>
      <c r="AC87" s="93">
        <v>15910</v>
      </c>
      <c r="AD87" s="49">
        <v>1</v>
      </c>
      <c r="AE87" s="49">
        <v>1</v>
      </c>
      <c r="AF87" s="50">
        <v>1</v>
      </c>
      <c r="AG87" s="49">
        <v>1</v>
      </c>
      <c r="AH87" s="49">
        <v>1</v>
      </c>
      <c r="AI87" s="72">
        <v>1</v>
      </c>
      <c r="AJ87" s="98" t="s">
        <v>63</v>
      </c>
      <c r="AK87" s="98" t="s">
        <v>114</v>
      </c>
      <c r="AL87" s="98" t="s">
        <v>114</v>
      </c>
      <c r="AM87" s="28"/>
      <c r="AN87" s="95">
        <v>2.875</v>
      </c>
      <c r="AO87" s="96">
        <v>1</v>
      </c>
      <c r="AP87" s="96">
        <v>1</v>
      </c>
      <c r="AQ87" s="96">
        <v>1</v>
      </c>
    </row>
    <row r="88" spans="1:43">
      <c r="A88" s="47" t="s">
        <v>211</v>
      </c>
      <c r="B88" s="63">
        <v>337</v>
      </c>
      <c r="C88" s="49">
        <v>632</v>
      </c>
      <c r="D88" s="49">
        <v>310</v>
      </c>
      <c r="E88" s="49">
        <v>25.5</v>
      </c>
      <c r="F88" s="49">
        <v>46</v>
      </c>
      <c r="G88" s="50">
        <v>27</v>
      </c>
      <c r="H88" s="69">
        <v>429.2</v>
      </c>
      <c r="I88" s="49">
        <v>540</v>
      </c>
      <c r="J88" s="49">
        <v>486</v>
      </c>
      <c r="K88" s="49" t="s">
        <v>121</v>
      </c>
      <c r="L88" s="49">
        <v>138</v>
      </c>
      <c r="M88" s="50">
        <v>202</v>
      </c>
      <c r="N88" s="52">
        <v>2.407</v>
      </c>
      <c r="O88" s="49">
        <v>7.1440000000000001</v>
      </c>
      <c r="P88" s="101" t="s">
        <v>211</v>
      </c>
      <c r="Q88" s="63">
        <v>337</v>
      </c>
      <c r="R88" s="49">
        <v>283200</v>
      </c>
      <c r="S88" s="49">
        <v>8961</v>
      </c>
      <c r="T88" s="49">
        <v>10380</v>
      </c>
      <c r="U88" s="53">
        <v>25.69</v>
      </c>
      <c r="V88" s="50">
        <v>180.5</v>
      </c>
      <c r="W88" s="49">
        <v>22940</v>
      </c>
      <c r="X88" s="49">
        <v>1480</v>
      </c>
      <c r="Y88" s="49">
        <v>2310</v>
      </c>
      <c r="Z88" s="51">
        <v>7.31</v>
      </c>
      <c r="AA88" s="86">
        <v>149.1</v>
      </c>
      <c r="AB88" s="86">
        <v>2451</v>
      </c>
      <c r="AC88" s="93">
        <v>19610</v>
      </c>
      <c r="AD88" s="49">
        <v>1</v>
      </c>
      <c r="AE88" s="49">
        <v>1</v>
      </c>
      <c r="AF88" s="50">
        <v>1</v>
      </c>
      <c r="AG88" s="49">
        <v>1</v>
      </c>
      <c r="AH88" s="49">
        <v>1</v>
      </c>
      <c r="AI88" s="72">
        <v>1</v>
      </c>
      <c r="AJ88" s="98" t="s">
        <v>63</v>
      </c>
      <c r="AK88" s="98" t="s">
        <v>114</v>
      </c>
      <c r="AL88" s="98"/>
      <c r="AM88" s="28"/>
      <c r="AN88" s="95">
        <v>2.5054347826086958</v>
      </c>
      <c r="AO88" s="96">
        <v>1</v>
      </c>
      <c r="AP88" s="96">
        <v>1</v>
      </c>
      <c r="AQ88" s="96">
        <v>1</v>
      </c>
    </row>
    <row r="89" spans="1:43">
      <c r="A89" s="47" t="s">
        <v>212</v>
      </c>
      <c r="B89" s="63">
        <v>399</v>
      </c>
      <c r="C89" s="49">
        <v>648</v>
      </c>
      <c r="D89" s="49">
        <v>315</v>
      </c>
      <c r="E89" s="49">
        <v>30</v>
      </c>
      <c r="F89" s="49">
        <v>54</v>
      </c>
      <c r="G89" s="50">
        <v>27</v>
      </c>
      <c r="H89" s="69">
        <v>508.5</v>
      </c>
      <c r="I89" s="49">
        <v>540</v>
      </c>
      <c r="J89" s="49">
        <v>486</v>
      </c>
      <c r="K89" s="49" t="s">
        <v>121</v>
      </c>
      <c r="L89" s="49">
        <v>142</v>
      </c>
      <c r="M89" s="50">
        <v>208</v>
      </c>
      <c r="N89" s="52">
        <v>2.4500000000000002</v>
      </c>
      <c r="O89" s="49">
        <v>6.1369999999999996</v>
      </c>
      <c r="P89" s="101" t="s">
        <v>212</v>
      </c>
      <c r="Q89" s="63">
        <v>399</v>
      </c>
      <c r="R89" s="49">
        <v>344600</v>
      </c>
      <c r="S89" s="49">
        <v>10640</v>
      </c>
      <c r="T89" s="49">
        <v>12460</v>
      </c>
      <c r="U89" s="53">
        <v>26.03</v>
      </c>
      <c r="V89" s="50">
        <v>213.6</v>
      </c>
      <c r="W89" s="49">
        <v>28280</v>
      </c>
      <c r="X89" s="49">
        <v>1796</v>
      </c>
      <c r="Y89" s="49">
        <v>2814</v>
      </c>
      <c r="Z89" s="51">
        <v>7.46</v>
      </c>
      <c r="AA89" s="86">
        <v>169.6</v>
      </c>
      <c r="AB89" s="86">
        <v>3966</v>
      </c>
      <c r="AC89" s="93">
        <v>24810</v>
      </c>
      <c r="AD89" s="49">
        <v>1</v>
      </c>
      <c r="AE89" s="49">
        <v>1</v>
      </c>
      <c r="AF89" s="50">
        <v>1</v>
      </c>
      <c r="AG89" s="49">
        <v>1</v>
      </c>
      <c r="AH89" s="49">
        <v>1</v>
      </c>
      <c r="AI89" s="72">
        <v>1</v>
      </c>
      <c r="AJ89" s="98" t="s">
        <v>63</v>
      </c>
      <c r="AK89" s="98" t="s">
        <v>114</v>
      </c>
      <c r="AL89" s="98"/>
      <c r="AM89" s="28"/>
      <c r="AN89" s="95">
        <v>2.1388888888888888</v>
      </c>
      <c r="AO89" s="96">
        <v>1</v>
      </c>
      <c r="AP89" s="96">
        <v>1</v>
      </c>
      <c r="AQ89" s="96">
        <v>1</v>
      </c>
    </row>
    <row r="90" spans="1:43">
      <c r="A90" s="47" t="s">
        <v>213</v>
      </c>
      <c r="B90" s="63">
        <v>138</v>
      </c>
      <c r="C90" s="49">
        <v>620</v>
      </c>
      <c r="D90" s="49">
        <v>300</v>
      </c>
      <c r="E90" s="49">
        <v>12.5</v>
      </c>
      <c r="F90" s="49">
        <v>16</v>
      </c>
      <c r="G90" s="50">
        <v>27</v>
      </c>
      <c r="H90" s="69">
        <v>175.8</v>
      </c>
      <c r="I90" s="49">
        <v>588</v>
      </c>
      <c r="J90" s="49">
        <v>534</v>
      </c>
      <c r="K90" s="49" t="s">
        <v>121</v>
      </c>
      <c r="L90" s="49">
        <v>122</v>
      </c>
      <c r="M90" s="50">
        <v>198</v>
      </c>
      <c r="N90" s="52">
        <v>2.3690000000000002</v>
      </c>
      <c r="O90" s="49">
        <v>17.170000000000002</v>
      </c>
      <c r="P90" s="101" t="s">
        <v>213</v>
      </c>
      <c r="Q90" s="63">
        <v>138</v>
      </c>
      <c r="R90" s="49">
        <v>113900</v>
      </c>
      <c r="S90" s="49">
        <v>3676</v>
      </c>
      <c r="T90" s="49">
        <v>4160</v>
      </c>
      <c r="U90" s="53">
        <v>25.46</v>
      </c>
      <c r="V90" s="51">
        <v>90.4</v>
      </c>
      <c r="W90" s="49">
        <v>7221</v>
      </c>
      <c r="X90" s="49">
        <v>481.4</v>
      </c>
      <c r="Y90" s="49">
        <v>750.7</v>
      </c>
      <c r="Z90" s="51">
        <v>6.41</v>
      </c>
      <c r="AA90" s="86">
        <v>76.13</v>
      </c>
      <c r="AB90" s="86">
        <v>167.5</v>
      </c>
      <c r="AC90" s="93">
        <v>6567</v>
      </c>
      <c r="AD90" s="49">
        <v>1</v>
      </c>
      <c r="AE90" s="49">
        <v>3</v>
      </c>
      <c r="AF90" s="50">
        <v>3</v>
      </c>
      <c r="AG90" s="49">
        <v>4</v>
      </c>
      <c r="AH90" s="49">
        <v>4</v>
      </c>
      <c r="AI90" s="72">
        <v>4</v>
      </c>
      <c r="AJ90" s="97" t="s">
        <v>63</v>
      </c>
      <c r="AK90" s="98" t="s">
        <v>63</v>
      </c>
      <c r="AL90" s="98" t="s">
        <v>63</v>
      </c>
      <c r="AM90" s="28"/>
      <c r="AN90" s="95">
        <v>7.296875</v>
      </c>
      <c r="AO90" s="96">
        <v>1</v>
      </c>
      <c r="AP90" s="96">
        <v>1</v>
      </c>
      <c r="AQ90" s="96">
        <v>1</v>
      </c>
    </row>
    <row r="91" spans="1:43">
      <c r="A91" s="47" t="s">
        <v>214</v>
      </c>
      <c r="B91" s="63">
        <v>190</v>
      </c>
      <c r="C91" s="49">
        <v>640</v>
      </c>
      <c r="D91" s="49">
        <v>300</v>
      </c>
      <c r="E91" s="49">
        <v>13.5</v>
      </c>
      <c r="F91" s="49">
        <v>26</v>
      </c>
      <c r="G91" s="50">
        <v>27</v>
      </c>
      <c r="H91" s="69">
        <v>241.6</v>
      </c>
      <c r="I91" s="49">
        <v>588</v>
      </c>
      <c r="J91" s="49">
        <v>534</v>
      </c>
      <c r="K91" s="49" t="s">
        <v>121</v>
      </c>
      <c r="L91" s="49">
        <v>124</v>
      </c>
      <c r="M91" s="50">
        <v>198</v>
      </c>
      <c r="N91" s="52">
        <v>2.407</v>
      </c>
      <c r="O91" s="49">
        <v>12.69</v>
      </c>
      <c r="P91" s="101" t="s">
        <v>214</v>
      </c>
      <c r="Q91" s="63">
        <v>190</v>
      </c>
      <c r="R91" s="49">
        <v>175200</v>
      </c>
      <c r="S91" s="49">
        <v>5474</v>
      </c>
      <c r="T91" s="49">
        <v>6136</v>
      </c>
      <c r="U91" s="53">
        <v>26.93</v>
      </c>
      <c r="V91" s="50">
        <v>103.2</v>
      </c>
      <c r="W91" s="49">
        <v>11720</v>
      </c>
      <c r="X91" s="49">
        <v>781.6</v>
      </c>
      <c r="Y91" s="49">
        <v>1205</v>
      </c>
      <c r="Z91" s="51">
        <v>6.97</v>
      </c>
      <c r="AA91" s="86">
        <v>97.13</v>
      </c>
      <c r="AB91" s="86">
        <v>448.3</v>
      </c>
      <c r="AC91" s="93">
        <v>11030</v>
      </c>
      <c r="AD91" s="49">
        <v>1</v>
      </c>
      <c r="AE91" s="49">
        <v>1</v>
      </c>
      <c r="AF91" s="50">
        <v>1</v>
      </c>
      <c r="AG91" s="49">
        <v>3</v>
      </c>
      <c r="AH91" s="49">
        <v>4</v>
      </c>
      <c r="AI91" s="72">
        <v>4</v>
      </c>
      <c r="AJ91" s="98" t="s">
        <v>63</v>
      </c>
      <c r="AK91" s="98" t="s">
        <v>114</v>
      </c>
      <c r="AL91" s="98" t="s">
        <v>114</v>
      </c>
      <c r="AM91" s="28"/>
      <c r="AN91" s="95">
        <v>4.4711538461538458</v>
      </c>
      <c r="AO91" s="96">
        <v>1</v>
      </c>
      <c r="AP91" s="96">
        <v>1</v>
      </c>
      <c r="AQ91" s="96">
        <v>1</v>
      </c>
    </row>
    <row r="92" spans="1:43">
      <c r="A92" s="47" t="s">
        <v>215</v>
      </c>
      <c r="B92" s="63">
        <v>225</v>
      </c>
      <c r="C92" s="49">
        <v>650</v>
      </c>
      <c r="D92" s="49">
        <v>300</v>
      </c>
      <c r="E92" s="49">
        <v>16</v>
      </c>
      <c r="F92" s="49">
        <v>31</v>
      </c>
      <c r="G92" s="50">
        <v>27</v>
      </c>
      <c r="H92" s="69">
        <v>286.3</v>
      </c>
      <c r="I92" s="49">
        <v>588</v>
      </c>
      <c r="J92" s="49">
        <v>534</v>
      </c>
      <c r="K92" s="49" t="s">
        <v>121</v>
      </c>
      <c r="L92" s="49">
        <v>126</v>
      </c>
      <c r="M92" s="50">
        <v>198</v>
      </c>
      <c r="N92" s="52">
        <v>2.4220000000000002</v>
      </c>
      <c r="O92" s="49">
        <v>10.77</v>
      </c>
      <c r="P92" s="101" t="s">
        <v>215</v>
      </c>
      <c r="Q92" s="63">
        <v>225</v>
      </c>
      <c r="R92" s="49">
        <v>210600</v>
      </c>
      <c r="S92" s="49">
        <v>6480</v>
      </c>
      <c r="T92" s="49">
        <v>7320</v>
      </c>
      <c r="U92" s="53">
        <v>27.12</v>
      </c>
      <c r="V92" s="69">
        <v>122</v>
      </c>
      <c r="W92" s="49">
        <v>13980</v>
      </c>
      <c r="X92" s="49">
        <v>932.3</v>
      </c>
      <c r="Y92" s="49">
        <v>1441</v>
      </c>
      <c r="Z92" s="51">
        <v>6.99</v>
      </c>
      <c r="AA92" s="86">
        <v>109.6</v>
      </c>
      <c r="AB92" s="86">
        <v>739.2</v>
      </c>
      <c r="AC92" s="93">
        <v>13360</v>
      </c>
      <c r="AD92" s="49">
        <v>1</v>
      </c>
      <c r="AE92" s="49">
        <v>1</v>
      </c>
      <c r="AF92" s="50">
        <v>1</v>
      </c>
      <c r="AG92" s="49">
        <v>2</v>
      </c>
      <c r="AH92" s="49">
        <v>3</v>
      </c>
      <c r="AI92" s="72">
        <v>4</v>
      </c>
      <c r="AJ92" s="98" t="s">
        <v>63</v>
      </c>
      <c r="AK92" s="98" t="s">
        <v>114</v>
      </c>
      <c r="AL92" s="98" t="s">
        <v>114</v>
      </c>
      <c r="AM92" s="28"/>
      <c r="AN92" s="95">
        <v>3.7096774193548385</v>
      </c>
      <c r="AO92" s="96">
        <v>1</v>
      </c>
      <c r="AP92" s="96">
        <v>1</v>
      </c>
      <c r="AQ92" s="96">
        <v>1</v>
      </c>
    </row>
    <row r="93" spans="1:43">
      <c r="A93" s="47" t="s">
        <v>216</v>
      </c>
      <c r="B93" s="63">
        <v>293</v>
      </c>
      <c r="C93" s="49">
        <v>668</v>
      </c>
      <c r="D93" s="49">
        <v>305</v>
      </c>
      <c r="E93" s="49">
        <v>21</v>
      </c>
      <c r="F93" s="49">
        <v>40</v>
      </c>
      <c r="G93" s="50">
        <v>27</v>
      </c>
      <c r="H93" s="69">
        <v>373.7</v>
      </c>
      <c r="I93" s="49">
        <v>588</v>
      </c>
      <c r="J93" s="49">
        <v>534</v>
      </c>
      <c r="K93" s="49" t="s">
        <v>121</v>
      </c>
      <c r="L93" s="49">
        <v>132</v>
      </c>
      <c r="M93" s="50">
        <v>200</v>
      </c>
      <c r="N93" s="52">
        <v>2.468</v>
      </c>
      <c r="O93" s="49">
        <v>8.4109999999999996</v>
      </c>
      <c r="P93" s="101" t="s">
        <v>216</v>
      </c>
      <c r="Q93" s="63">
        <v>293</v>
      </c>
      <c r="R93" s="49">
        <v>281700</v>
      </c>
      <c r="S93" s="49">
        <v>8433</v>
      </c>
      <c r="T93" s="49">
        <v>9657</v>
      </c>
      <c r="U93" s="53">
        <v>27.45</v>
      </c>
      <c r="V93" s="50">
        <v>159.69999999999999</v>
      </c>
      <c r="W93" s="49">
        <v>18980</v>
      </c>
      <c r="X93" s="49">
        <v>1245</v>
      </c>
      <c r="Y93" s="49">
        <v>1936</v>
      </c>
      <c r="Z93" s="51">
        <v>7.13</v>
      </c>
      <c r="AA93" s="86">
        <v>132.6</v>
      </c>
      <c r="AB93" s="86">
        <v>1579</v>
      </c>
      <c r="AC93" s="93">
        <v>18650</v>
      </c>
      <c r="AD93" s="49">
        <v>1</v>
      </c>
      <c r="AE93" s="49">
        <v>1</v>
      </c>
      <c r="AF93" s="50">
        <v>1</v>
      </c>
      <c r="AG93" s="49">
        <v>1</v>
      </c>
      <c r="AH93" s="49">
        <v>1</v>
      </c>
      <c r="AI93" s="72">
        <v>2</v>
      </c>
      <c r="AJ93" s="98" t="s">
        <v>63</v>
      </c>
      <c r="AK93" s="98" t="s">
        <v>114</v>
      </c>
      <c r="AL93" s="98" t="s">
        <v>114</v>
      </c>
      <c r="AM93" s="28"/>
      <c r="AN93" s="95">
        <v>2.875</v>
      </c>
      <c r="AO93" s="96">
        <v>1</v>
      </c>
      <c r="AP93" s="96">
        <v>1</v>
      </c>
      <c r="AQ93" s="96">
        <v>1</v>
      </c>
    </row>
    <row r="94" spans="1:43">
      <c r="A94" s="47" t="s">
        <v>217</v>
      </c>
      <c r="B94" s="63">
        <v>343</v>
      </c>
      <c r="C94" s="49">
        <v>680</v>
      </c>
      <c r="D94" s="49">
        <v>309</v>
      </c>
      <c r="E94" s="49">
        <v>25</v>
      </c>
      <c r="F94" s="49">
        <v>46</v>
      </c>
      <c r="G94" s="50">
        <v>27</v>
      </c>
      <c r="H94" s="69">
        <v>437.5</v>
      </c>
      <c r="I94" s="49">
        <v>588</v>
      </c>
      <c r="J94" s="49">
        <v>534</v>
      </c>
      <c r="K94" s="49" t="s">
        <v>121</v>
      </c>
      <c r="L94" s="49">
        <v>138</v>
      </c>
      <c r="M94" s="50">
        <v>202</v>
      </c>
      <c r="N94" s="52">
        <v>2.5</v>
      </c>
      <c r="O94" s="49">
        <v>7.2779999999999996</v>
      </c>
      <c r="P94" s="101" t="s">
        <v>217</v>
      </c>
      <c r="Q94" s="63">
        <v>343</v>
      </c>
      <c r="R94" s="49">
        <v>333700</v>
      </c>
      <c r="S94" s="49">
        <v>9815</v>
      </c>
      <c r="T94" s="49">
        <v>11350</v>
      </c>
      <c r="U94" s="53">
        <v>27.62</v>
      </c>
      <c r="V94" s="50">
        <v>189.6</v>
      </c>
      <c r="W94" s="49">
        <v>22720</v>
      </c>
      <c r="X94" s="49">
        <v>1470</v>
      </c>
      <c r="Y94" s="49">
        <v>2300</v>
      </c>
      <c r="Z94" s="51">
        <v>7.21</v>
      </c>
      <c r="AA94" s="86">
        <v>148.6</v>
      </c>
      <c r="AB94" s="86">
        <v>2442</v>
      </c>
      <c r="AC94" s="93">
        <v>22730</v>
      </c>
      <c r="AD94" s="49">
        <v>1</v>
      </c>
      <c r="AE94" s="49">
        <v>1</v>
      </c>
      <c r="AF94" s="50">
        <v>1</v>
      </c>
      <c r="AG94" s="49">
        <v>1</v>
      </c>
      <c r="AH94" s="49">
        <v>1</v>
      </c>
      <c r="AI94" s="72">
        <v>1</v>
      </c>
      <c r="AJ94" s="98" t="s">
        <v>63</v>
      </c>
      <c r="AK94" s="98" t="s">
        <v>114</v>
      </c>
      <c r="AL94" s="98"/>
      <c r="AM94" s="28"/>
      <c r="AN94" s="95">
        <v>2.5</v>
      </c>
      <c r="AO94" s="96">
        <v>1</v>
      </c>
      <c r="AP94" s="96">
        <v>1</v>
      </c>
      <c r="AQ94" s="96">
        <v>1</v>
      </c>
    </row>
    <row r="95" spans="1:43">
      <c r="A95" s="47" t="s">
        <v>218</v>
      </c>
      <c r="B95" s="63">
        <v>407</v>
      </c>
      <c r="C95" s="49">
        <v>696</v>
      </c>
      <c r="D95" s="49">
        <v>314</v>
      </c>
      <c r="E95" s="49">
        <v>29.5</v>
      </c>
      <c r="F95" s="49">
        <v>54</v>
      </c>
      <c r="G95" s="50">
        <v>27</v>
      </c>
      <c r="H95" s="69">
        <v>518.79999999999995</v>
      </c>
      <c r="I95" s="49">
        <v>588</v>
      </c>
      <c r="J95" s="49">
        <v>534</v>
      </c>
      <c r="K95" s="49" t="s">
        <v>121</v>
      </c>
      <c r="L95" s="49">
        <v>142</v>
      </c>
      <c r="M95" s="50">
        <v>206</v>
      </c>
      <c r="N95" s="52">
        <v>2.5430000000000001</v>
      </c>
      <c r="O95" s="49">
        <v>6.2430000000000003</v>
      </c>
      <c r="P95" s="101" t="s">
        <v>218</v>
      </c>
      <c r="Q95" s="63">
        <v>407</v>
      </c>
      <c r="R95" s="49">
        <v>405400</v>
      </c>
      <c r="S95" s="49">
        <v>11650</v>
      </c>
      <c r="T95" s="49">
        <v>13620</v>
      </c>
      <c r="U95" s="53">
        <v>27.95</v>
      </c>
      <c r="V95" s="50">
        <v>224.8</v>
      </c>
      <c r="W95" s="49">
        <v>28020</v>
      </c>
      <c r="X95" s="49">
        <v>1785</v>
      </c>
      <c r="Y95" s="49">
        <v>2803</v>
      </c>
      <c r="Z95" s="51">
        <v>7.35</v>
      </c>
      <c r="AA95" s="86">
        <v>169.1</v>
      </c>
      <c r="AB95" s="86">
        <v>3958</v>
      </c>
      <c r="AC95" s="93">
        <v>28710</v>
      </c>
      <c r="AD95" s="49">
        <v>1</v>
      </c>
      <c r="AE95" s="49">
        <v>1</v>
      </c>
      <c r="AF95" s="50">
        <v>1</v>
      </c>
      <c r="AG95" s="49">
        <v>1</v>
      </c>
      <c r="AH95" s="49">
        <v>1</v>
      </c>
      <c r="AI95" s="72">
        <v>1</v>
      </c>
      <c r="AJ95" s="98" t="s">
        <v>63</v>
      </c>
      <c r="AK95" s="98" t="s">
        <v>114</v>
      </c>
      <c r="AL95" s="98"/>
      <c r="AM95" s="28"/>
      <c r="AN95" s="95">
        <v>2.1342592592592591</v>
      </c>
      <c r="AO95" s="96">
        <v>1</v>
      </c>
      <c r="AP95" s="96">
        <v>1</v>
      </c>
      <c r="AQ95" s="96">
        <v>1</v>
      </c>
    </row>
    <row r="96" spans="1:43">
      <c r="A96" s="47" t="s">
        <v>219</v>
      </c>
      <c r="B96" s="63">
        <v>150</v>
      </c>
      <c r="C96" s="49">
        <v>670</v>
      </c>
      <c r="D96" s="49">
        <v>300</v>
      </c>
      <c r="E96" s="49">
        <v>13</v>
      </c>
      <c r="F96" s="49">
        <v>17</v>
      </c>
      <c r="G96" s="50">
        <v>27</v>
      </c>
      <c r="H96" s="69">
        <v>190.9</v>
      </c>
      <c r="I96" s="49">
        <v>636</v>
      </c>
      <c r="J96" s="49">
        <v>582</v>
      </c>
      <c r="K96" s="49" t="s">
        <v>121</v>
      </c>
      <c r="L96" s="49">
        <v>122</v>
      </c>
      <c r="M96" s="50">
        <v>198</v>
      </c>
      <c r="N96" s="52">
        <v>2.468</v>
      </c>
      <c r="O96" s="49">
        <v>16.46</v>
      </c>
      <c r="P96" s="101" t="s">
        <v>219</v>
      </c>
      <c r="Q96" s="63">
        <v>150</v>
      </c>
      <c r="R96" s="49">
        <v>142700</v>
      </c>
      <c r="S96" s="49">
        <v>4260</v>
      </c>
      <c r="T96" s="49">
        <v>4840</v>
      </c>
      <c r="U96" s="53">
        <v>27.34</v>
      </c>
      <c r="V96" s="50">
        <v>100.3</v>
      </c>
      <c r="W96" s="49">
        <v>7673</v>
      </c>
      <c r="X96" s="49">
        <v>511.5</v>
      </c>
      <c r="Y96" s="49">
        <v>799.7</v>
      </c>
      <c r="Z96" s="51">
        <v>6.34</v>
      </c>
      <c r="AA96" s="86">
        <v>78.63</v>
      </c>
      <c r="AB96" s="86">
        <v>195.2</v>
      </c>
      <c r="AC96" s="93">
        <v>8155</v>
      </c>
      <c r="AD96" s="49">
        <v>1</v>
      </c>
      <c r="AE96" s="49">
        <v>2</v>
      </c>
      <c r="AF96" s="50">
        <v>3</v>
      </c>
      <c r="AG96" s="49">
        <v>4</v>
      </c>
      <c r="AH96" s="49">
        <v>4</v>
      </c>
      <c r="AI96" s="72">
        <v>4</v>
      </c>
      <c r="AJ96" s="98" t="s">
        <v>63</v>
      </c>
      <c r="AK96" s="98" t="s">
        <v>63</v>
      </c>
      <c r="AL96" s="98" t="s">
        <v>63</v>
      </c>
      <c r="AM96" s="28"/>
      <c r="AN96" s="95">
        <v>6.8529411764705879</v>
      </c>
      <c r="AO96" s="96">
        <v>1</v>
      </c>
      <c r="AP96" s="96">
        <v>1</v>
      </c>
      <c r="AQ96" s="96">
        <v>1</v>
      </c>
    </row>
    <row r="97" spans="1:43">
      <c r="A97" s="47" t="s">
        <v>220</v>
      </c>
      <c r="B97" s="63">
        <v>204</v>
      </c>
      <c r="C97" s="49">
        <v>690</v>
      </c>
      <c r="D97" s="49">
        <v>300</v>
      </c>
      <c r="E97" s="49">
        <v>14.5</v>
      </c>
      <c r="F97" s="49">
        <v>27</v>
      </c>
      <c r="G97" s="50">
        <v>27</v>
      </c>
      <c r="H97" s="69">
        <v>260.5</v>
      </c>
      <c r="I97" s="49">
        <v>636</v>
      </c>
      <c r="J97" s="49">
        <v>582</v>
      </c>
      <c r="K97" s="49" t="s">
        <v>121</v>
      </c>
      <c r="L97" s="49">
        <v>124</v>
      </c>
      <c r="M97" s="50">
        <v>198</v>
      </c>
      <c r="N97" s="52">
        <v>2.5049999999999999</v>
      </c>
      <c r="O97" s="49">
        <v>12.25</v>
      </c>
      <c r="P97" s="101" t="s">
        <v>220</v>
      </c>
      <c r="Q97" s="63">
        <v>204</v>
      </c>
      <c r="R97" s="49">
        <v>215300</v>
      </c>
      <c r="S97" s="49">
        <v>6241</v>
      </c>
      <c r="T97" s="49">
        <v>7032</v>
      </c>
      <c r="U97" s="53">
        <v>28.75</v>
      </c>
      <c r="V97" s="69">
        <v>117</v>
      </c>
      <c r="W97" s="49">
        <v>12180</v>
      </c>
      <c r="X97" s="49">
        <v>811.9</v>
      </c>
      <c r="Y97" s="49">
        <v>1257</v>
      </c>
      <c r="Z97" s="51">
        <v>6.84</v>
      </c>
      <c r="AA97" s="86">
        <v>100.1</v>
      </c>
      <c r="AB97" s="86">
        <v>513.9</v>
      </c>
      <c r="AC97" s="93">
        <v>13350</v>
      </c>
      <c r="AD97" s="49">
        <v>1</v>
      </c>
      <c r="AE97" s="49">
        <v>1</v>
      </c>
      <c r="AF97" s="50">
        <v>1</v>
      </c>
      <c r="AG97" s="49">
        <v>3</v>
      </c>
      <c r="AH97" s="49">
        <v>4</v>
      </c>
      <c r="AI97" s="72">
        <v>4</v>
      </c>
      <c r="AJ97" s="98" t="s">
        <v>63</v>
      </c>
      <c r="AK97" s="98" t="s">
        <v>114</v>
      </c>
      <c r="AL97" s="98" t="s">
        <v>114</v>
      </c>
      <c r="AM97" s="28"/>
      <c r="AN97" s="95">
        <v>4.2870370370370372</v>
      </c>
      <c r="AO97" s="96">
        <v>1</v>
      </c>
      <c r="AP97" s="96">
        <v>1</v>
      </c>
      <c r="AQ97" s="96">
        <v>1</v>
      </c>
    </row>
    <row r="98" spans="1:43">
      <c r="A98" s="84" t="s">
        <v>221</v>
      </c>
      <c r="B98" s="85">
        <v>241</v>
      </c>
      <c r="C98" s="86">
        <v>700</v>
      </c>
      <c r="D98" s="86">
        <v>300</v>
      </c>
      <c r="E98" s="86">
        <v>17</v>
      </c>
      <c r="F98" s="86">
        <v>32</v>
      </c>
      <c r="G98" s="87">
        <v>27</v>
      </c>
      <c r="H98" s="88">
        <v>306.39999999999998</v>
      </c>
      <c r="I98" s="86">
        <v>636</v>
      </c>
      <c r="J98" s="86">
        <v>582</v>
      </c>
      <c r="K98" s="86" t="s">
        <v>121</v>
      </c>
      <c r="L98" s="86">
        <v>126</v>
      </c>
      <c r="M98" s="87">
        <v>198</v>
      </c>
      <c r="N98" s="89">
        <v>2.52</v>
      </c>
      <c r="O98" s="86">
        <v>10.48</v>
      </c>
      <c r="P98" s="90" t="s">
        <v>221</v>
      </c>
      <c r="Q98" s="85">
        <v>241</v>
      </c>
      <c r="R98" s="86">
        <v>256900</v>
      </c>
      <c r="S98" s="86">
        <v>7340</v>
      </c>
      <c r="T98" s="86">
        <v>8327</v>
      </c>
      <c r="U98" s="91">
        <v>28.96</v>
      </c>
      <c r="V98" s="87">
        <v>137.1</v>
      </c>
      <c r="W98" s="86">
        <v>14440</v>
      </c>
      <c r="X98" s="86">
        <v>962.7</v>
      </c>
      <c r="Y98" s="86">
        <v>1495</v>
      </c>
      <c r="Z98" s="92">
        <v>6.87</v>
      </c>
      <c r="AA98" s="86">
        <v>112.6</v>
      </c>
      <c r="AB98" s="86">
        <v>830.9</v>
      </c>
      <c r="AC98" s="93">
        <v>16060</v>
      </c>
      <c r="AD98" s="49">
        <v>1</v>
      </c>
      <c r="AE98" s="49">
        <v>1</v>
      </c>
      <c r="AF98" s="50">
        <v>1</v>
      </c>
      <c r="AG98" s="49">
        <v>2</v>
      </c>
      <c r="AH98" s="49">
        <v>4</v>
      </c>
      <c r="AI98" s="72">
        <v>4</v>
      </c>
      <c r="AJ98" s="98" t="s">
        <v>63</v>
      </c>
      <c r="AK98" s="98" t="s">
        <v>114</v>
      </c>
      <c r="AL98" s="98" t="s">
        <v>114</v>
      </c>
      <c r="AM98" s="28"/>
      <c r="AN98" s="95">
        <v>3.578125</v>
      </c>
      <c r="AO98" s="96">
        <v>1</v>
      </c>
      <c r="AP98" s="96">
        <v>1</v>
      </c>
      <c r="AQ98" s="96">
        <v>1</v>
      </c>
    </row>
    <row r="99" spans="1:43">
      <c r="A99" s="84" t="s">
        <v>222</v>
      </c>
      <c r="B99" s="85">
        <v>301</v>
      </c>
      <c r="C99" s="86">
        <v>716</v>
      </c>
      <c r="D99" s="86">
        <v>304</v>
      </c>
      <c r="E99" s="86">
        <v>21</v>
      </c>
      <c r="F99" s="86">
        <v>40</v>
      </c>
      <c r="G99" s="87">
        <v>27</v>
      </c>
      <c r="H99" s="88">
        <v>383</v>
      </c>
      <c r="I99" s="86">
        <v>636</v>
      </c>
      <c r="J99" s="86">
        <v>582</v>
      </c>
      <c r="K99" s="86" t="s">
        <v>121</v>
      </c>
      <c r="L99" s="86">
        <v>132</v>
      </c>
      <c r="M99" s="87">
        <v>200</v>
      </c>
      <c r="N99" s="89">
        <v>2.56</v>
      </c>
      <c r="O99" s="86">
        <v>8.5129999999999999</v>
      </c>
      <c r="P99" s="90" t="s">
        <v>222</v>
      </c>
      <c r="Q99" s="85">
        <v>301</v>
      </c>
      <c r="R99" s="86">
        <v>329300</v>
      </c>
      <c r="S99" s="86">
        <v>9198</v>
      </c>
      <c r="T99" s="86">
        <v>10540</v>
      </c>
      <c r="U99" s="91">
        <v>29.32</v>
      </c>
      <c r="V99" s="87">
        <v>169.8</v>
      </c>
      <c r="W99" s="86">
        <v>18800</v>
      </c>
      <c r="X99" s="86">
        <v>1237</v>
      </c>
      <c r="Y99" s="86">
        <v>1929</v>
      </c>
      <c r="Z99" s="92">
        <v>7.01</v>
      </c>
      <c r="AA99" s="86">
        <v>132.6</v>
      </c>
      <c r="AB99" s="86">
        <v>1589</v>
      </c>
      <c r="AC99" s="93">
        <v>21400</v>
      </c>
      <c r="AD99" s="49">
        <v>1</v>
      </c>
      <c r="AE99" s="49">
        <v>1</v>
      </c>
      <c r="AF99" s="50">
        <v>1</v>
      </c>
      <c r="AG99" s="49">
        <v>1</v>
      </c>
      <c r="AH99" s="49">
        <v>2</v>
      </c>
      <c r="AI99" s="72">
        <v>3</v>
      </c>
      <c r="AJ99" s="98" t="s">
        <v>63</v>
      </c>
      <c r="AK99" s="98" t="s">
        <v>114</v>
      </c>
      <c r="AL99" s="98" t="s">
        <v>114</v>
      </c>
      <c r="AM99" s="28"/>
      <c r="AN99" s="95">
        <v>2.8624999999999998</v>
      </c>
      <c r="AO99" s="96">
        <v>1</v>
      </c>
      <c r="AP99" s="96">
        <v>1</v>
      </c>
      <c r="AQ99" s="96">
        <v>1</v>
      </c>
    </row>
    <row r="100" spans="1:43">
      <c r="A100" s="84" t="s">
        <v>223</v>
      </c>
      <c r="B100" s="85">
        <v>352</v>
      </c>
      <c r="C100" s="86">
        <v>728</v>
      </c>
      <c r="D100" s="86">
        <v>308</v>
      </c>
      <c r="E100" s="86">
        <v>25</v>
      </c>
      <c r="F100" s="86">
        <v>46</v>
      </c>
      <c r="G100" s="87">
        <v>27</v>
      </c>
      <c r="H100" s="88">
        <v>448.6</v>
      </c>
      <c r="I100" s="86">
        <v>636</v>
      </c>
      <c r="J100" s="86">
        <v>582</v>
      </c>
      <c r="K100" s="86" t="s">
        <v>121</v>
      </c>
      <c r="L100" s="86">
        <v>138</v>
      </c>
      <c r="M100" s="87">
        <v>200</v>
      </c>
      <c r="N100" s="89">
        <v>2.5920000000000001</v>
      </c>
      <c r="O100" s="86">
        <v>7.359</v>
      </c>
      <c r="P100" s="90" t="s">
        <v>223</v>
      </c>
      <c r="Q100" s="85">
        <v>352</v>
      </c>
      <c r="R100" s="86">
        <v>389700</v>
      </c>
      <c r="S100" s="86">
        <v>10710</v>
      </c>
      <c r="T100" s="86">
        <v>12390</v>
      </c>
      <c r="U100" s="91">
        <v>29.47</v>
      </c>
      <c r="V100" s="87">
        <v>201.6</v>
      </c>
      <c r="W100" s="86">
        <v>22510</v>
      </c>
      <c r="X100" s="86">
        <v>1461</v>
      </c>
      <c r="Y100" s="86">
        <v>2293</v>
      </c>
      <c r="Z100" s="92">
        <v>7.08</v>
      </c>
      <c r="AA100" s="86">
        <v>148.6</v>
      </c>
      <c r="AB100" s="86">
        <v>2461</v>
      </c>
      <c r="AC100" s="93">
        <v>26050</v>
      </c>
      <c r="AD100" s="49">
        <v>1</v>
      </c>
      <c r="AE100" s="49">
        <v>1</v>
      </c>
      <c r="AF100" s="50">
        <v>1</v>
      </c>
      <c r="AG100" s="49">
        <v>1</v>
      </c>
      <c r="AH100" s="49">
        <v>1</v>
      </c>
      <c r="AI100" s="72">
        <v>1</v>
      </c>
      <c r="AJ100" s="98" t="s">
        <v>63</v>
      </c>
      <c r="AK100" s="98" t="s">
        <v>114</v>
      </c>
      <c r="AL100" s="98"/>
      <c r="AM100" s="28"/>
      <c r="AN100" s="95">
        <v>2.4891304347826089</v>
      </c>
      <c r="AO100" s="96">
        <v>1</v>
      </c>
      <c r="AP100" s="96">
        <v>1</v>
      </c>
      <c r="AQ100" s="96">
        <v>1</v>
      </c>
    </row>
    <row r="101" spans="1:43">
      <c r="A101" s="84" t="s">
        <v>224</v>
      </c>
      <c r="B101" s="85">
        <v>418</v>
      </c>
      <c r="C101" s="86">
        <v>744</v>
      </c>
      <c r="D101" s="86">
        <v>313</v>
      </c>
      <c r="E101" s="86">
        <v>29.5</v>
      </c>
      <c r="F101" s="86">
        <v>54</v>
      </c>
      <c r="G101" s="87">
        <v>27</v>
      </c>
      <c r="H101" s="88">
        <v>531.9</v>
      </c>
      <c r="I101" s="86">
        <v>636</v>
      </c>
      <c r="J101" s="86">
        <v>582</v>
      </c>
      <c r="K101" s="86" t="s">
        <v>121</v>
      </c>
      <c r="L101" s="86">
        <v>142</v>
      </c>
      <c r="M101" s="87">
        <v>206</v>
      </c>
      <c r="N101" s="89">
        <v>2.6349999999999998</v>
      </c>
      <c r="O101" s="89">
        <v>6.31</v>
      </c>
      <c r="P101" s="90" t="s">
        <v>224</v>
      </c>
      <c r="Q101" s="85">
        <v>418</v>
      </c>
      <c r="R101" s="86">
        <v>472500</v>
      </c>
      <c r="S101" s="86">
        <v>12700</v>
      </c>
      <c r="T101" s="86">
        <v>14840</v>
      </c>
      <c r="U101" s="91">
        <v>29.8</v>
      </c>
      <c r="V101" s="88">
        <v>239</v>
      </c>
      <c r="W101" s="86">
        <v>27760</v>
      </c>
      <c r="X101" s="86">
        <v>1774</v>
      </c>
      <c r="Y101" s="86">
        <v>2797</v>
      </c>
      <c r="Z101" s="92">
        <v>7.22</v>
      </c>
      <c r="AA101" s="86">
        <v>169.1</v>
      </c>
      <c r="AB101" s="86">
        <v>3989</v>
      </c>
      <c r="AC101" s="93">
        <v>32850</v>
      </c>
      <c r="AD101" s="49">
        <v>1</v>
      </c>
      <c r="AE101" s="49">
        <v>1</v>
      </c>
      <c r="AF101" s="50">
        <v>1</v>
      </c>
      <c r="AG101" s="49">
        <v>1</v>
      </c>
      <c r="AH101" s="49">
        <v>1</v>
      </c>
      <c r="AI101" s="72">
        <v>1</v>
      </c>
      <c r="AJ101" s="98" t="s">
        <v>63</v>
      </c>
      <c r="AK101" s="98" t="s">
        <v>114</v>
      </c>
      <c r="AL101" s="98"/>
      <c r="AM101" s="28"/>
      <c r="AN101" s="95">
        <v>2.125</v>
      </c>
      <c r="AO101" s="96">
        <v>1</v>
      </c>
      <c r="AP101" s="96">
        <v>1</v>
      </c>
      <c r="AQ101" s="96">
        <v>1</v>
      </c>
    </row>
    <row r="102" spans="1:43">
      <c r="A102" s="47" t="s">
        <v>225</v>
      </c>
      <c r="B102" s="63">
        <v>172</v>
      </c>
      <c r="C102" s="49">
        <v>770</v>
      </c>
      <c r="D102" s="49">
        <v>300</v>
      </c>
      <c r="E102" s="49">
        <v>14</v>
      </c>
      <c r="F102" s="49">
        <v>18</v>
      </c>
      <c r="G102" s="50">
        <v>30</v>
      </c>
      <c r="H102" s="69">
        <v>218.5</v>
      </c>
      <c r="I102" s="49">
        <v>734</v>
      </c>
      <c r="J102" s="49">
        <v>674</v>
      </c>
      <c r="K102" s="49" t="s">
        <v>121</v>
      </c>
      <c r="L102" s="49">
        <v>130</v>
      </c>
      <c r="M102" s="50">
        <v>198</v>
      </c>
      <c r="N102" s="52">
        <v>2.66</v>
      </c>
      <c r="O102" s="49">
        <v>15.51</v>
      </c>
      <c r="P102" s="101" t="s">
        <v>225</v>
      </c>
      <c r="Q102" s="63">
        <v>172</v>
      </c>
      <c r="R102" s="49">
        <v>208900</v>
      </c>
      <c r="S102" s="49">
        <v>5426</v>
      </c>
      <c r="T102" s="49">
        <v>6225</v>
      </c>
      <c r="U102" s="53">
        <v>30.92</v>
      </c>
      <c r="V102" s="50">
        <v>123.8</v>
      </c>
      <c r="W102" s="49">
        <v>8134</v>
      </c>
      <c r="X102" s="49">
        <v>542.20000000000005</v>
      </c>
      <c r="Y102" s="49">
        <v>856.6</v>
      </c>
      <c r="Z102" s="51">
        <v>6.1</v>
      </c>
      <c r="AA102" s="86">
        <v>85.15</v>
      </c>
      <c r="AB102" s="86">
        <v>256.8</v>
      </c>
      <c r="AC102" s="93">
        <v>11450</v>
      </c>
      <c r="AD102" s="49">
        <v>1</v>
      </c>
      <c r="AE102" s="49">
        <v>2</v>
      </c>
      <c r="AF102" s="50">
        <v>3</v>
      </c>
      <c r="AG102" s="49">
        <v>4</v>
      </c>
      <c r="AH102" s="49">
        <v>4</v>
      </c>
      <c r="AI102" s="72">
        <v>4</v>
      </c>
      <c r="AJ102" s="98" t="s">
        <v>63</v>
      </c>
      <c r="AK102" s="98" t="s">
        <v>63</v>
      </c>
      <c r="AL102" s="98" t="s">
        <v>63</v>
      </c>
      <c r="AM102" s="28"/>
      <c r="AN102" s="95">
        <v>6.2777777777777777</v>
      </c>
      <c r="AO102" s="96">
        <v>1</v>
      </c>
      <c r="AP102" s="96">
        <v>1</v>
      </c>
      <c r="AQ102" s="96">
        <v>1</v>
      </c>
    </row>
    <row r="103" spans="1:43">
      <c r="A103" s="47" t="s">
        <v>226</v>
      </c>
      <c r="B103" s="63">
        <v>224</v>
      </c>
      <c r="C103" s="49">
        <v>790</v>
      </c>
      <c r="D103" s="49">
        <v>300</v>
      </c>
      <c r="E103" s="49">
        <v>15</v>
      </c>
      <c r="F103" s="49">
        <v>28</v>
      </c>
      <c r="G103" s="50">
        <v>30</v>
      </c>
      <c r="H103" s="69">
        <v>285.8</v>
      </c>
      <c r="I103" s="49">
        <v>734</v>
      </c>
      <c r="J103" s="49">
        <v>674</v>
      </c>
      <c r="K103" s="49" t="s">
        <v>121</v>
      </c>
      <c r="L103" s="49">
        <v>130</v>
      </c>
      <c r="M103" s="50">
        <v>198</v>
      </c>
      <c r="N103" s="52">
        <v>2.698</v>
      </c>
      <c r="O103" s="49">
        <v>12.03</v>
      </c>
      <c r="P103" s="101" t="s">
        <v>226</v>
      </c>
      <c r="Q103" s="63">
        <v>224</v>
      </c>
      <c r="R103" s="49">
        <v>303400</v>
      </c>
      <c r="S103" s="49">
        <v>7682</v>
      </c>
      <c r="T103" s="49">
        <v>8699</v>
      </c>
      <c r="U103" s="53">
        <v>32.58</v>
      </c>
      <c r="V103" s="50">
        <v>138.80000000000001</v>
      </c>
      <c r="W103" s="49">
        <v>12640</v>
      </c>
      <c r="X103" s="49">
        <v>842.6</v>
      </c>
      <c r="Y103" s="49">
        <v>1312</v>
      </c>
      <c r="Z103" s="51">
        <v>6.65</v>
      </c>
      <c r="AA103" s="86">
        <v>106.1</v>
      </c>
      <c r="AB103" s="86">
        <v>596.9</v>
      </c>
      <c r="AC103" s="93">
        <v>18290</v>
      </c>
      <c r="AD103" s="49">
        <v>1</v>
      </c>
      <c r="AE103" s="49">
        <v>1</v>
      </c>
      <c r="AF103" s="50">
        <v>1</v>
      </c>
      <c r="AG103" s="49">
        <v>4</v>
      </c>
      <c r="AH103" s="49">
        <v>4</v>
      </c>
      <c r="AI103" s="72">
        <v>4</v>
      </c>
      <c r="AJ103" s="98" t="s">
        <v>63</v>
      </c>
      <c r="AK103" s="98" t="s">
        <v>114</v>
      </c>
      <c r="AL103" s="98" t="s">
        <v>114</v>
      </c>
      <c r="AM103" s="28"/>
      <c r="AN103" s="95">
        <v>4.0178571428571432</v>
      </c>
      <c r="AO103" s="96">
        <v>1</v>
      </c>
      <c r="AP103" s="96">
        <v>1</v>
      </c>
      <c r="AQ103" s="96">
        <v>1</v>
      </c>
    </row>
    <row r="104" spans="1:43">
      <c r="A104" s="47" t="s">
        <v>227</v>
      </c>
      <c r="B104" s="63">
        <v>262</v>
      </c>
      <c r="C104" s="49">
        <v>800</v>
      </c>
      <c r="D104" s="49">
        <v>300</v>
      </c>
      <c r="E104" s="49">
        <v>17.5</v>
      </c>
      <c r="F104" s="49">
        <v>33</v>
      </c>
      <c r="G104" s="50">
        <v>30</v>
      </c>
      <c r="H104" s="69">
        <v>334.2</v>
      </c>
      <c r="I104" s="49">
        <v>734</v>
      </c>
      <c r="J104" s="49">
        <v>674</v>
      </c>
      <c r="K104" s="49" t="s">
        <v>121</v>
      </c>
      <c r="L104" s="49">
        <v>134</v>
      </c>
      <c r="M104" s="50">
        <v>198</v>
      </c>
      <c r="N104" s="52">
        <v>2.7130000000000001</v>
      </c>
      <c r="O104" s="49">
        <v>10.34</v>
      </c>
      <c r="P104" s="101" t="s">
        <v>227</v>
      </c>
      <c r="Q104" s="63">
        <v>262</v>
      </c>
      <c r="R104" s="49">
        <v>359100</v>
      </c>
      <c r="S104" s="49">
        <v>8977</v>
      </c>
      <c r="T104" s="49">
        <v>10230</v>
      </c>
      <c r="U104" s="53">
        <v>32.78</v>
      </c>
      <c r="V104" s="50">
        <v>161.80000000000001</v>
      </c>
      <c r="W104" s="49">
        <v>14900</v>
      </c>
      <c r="X104" s="49">
        <v>993.6</v>
      </c>
      <c r="Y104" s="49">
        <v>1553</v>
      </c>
      <c r="Z104" s="51">
        <v>6.68</v>
      </c>
      <c r="AA104" s="86">
        <v>118.6</v>
      </c>
      <c r="AB104" s="99">
        <v>946</v>
      </c>
      <c r="AC104" s="93">
        <v>21840</v>
      </c>
      <c r="AD104" s="49">
        <v>1</v>
      </c>
      <c r="AE104" s="49">
        <v>1</v>
      </c>
      <c r="AF104" s="50">
        <v>1</v>
      </c>
      <c r="AG104" s="49">
        <v>3</v>
      </c>
      <c r="AH104" s="49">
        <v>4</v>
      </c>
      <c r="AI104" s="72">
        <v>4</v>
      </c>
      <c r="AJ104" s="98" t="s">
        <v>63</v>
      </c>
      <c r="AK104" s="98" t="s">
        <v>114</v>
      </c>
      <c r="AL104" s="98" t="s">
        <v>114</v>
      </c>
      <c r="AM104" s="28"/>
      <c r="AN104" s="95">
        <v>3.3712121212121211</v>
      </c>
      <c r="AO104" s="96">
        <v>1</v>
      </c>
      <c r="AP104" s="96">
        <v>1</v>
      </c>
      <c r="AQ104" s="96">
        <v>1</v>
      </c>
    </row>
    <row r="105" spans="1:43">
      <c r="A105" s="47" t="s">
        <v>228</v>
      </c>
      <c r="B105" s="63">
        <v>317</v>
      </c>
      <c r="C105" s="49">
        <v>814</v>
      </c>
      <c r="D105" s="49">
        <v>303</v>
      </c>
      <c r="E105" s="49">
        <v>21</v>
      </c>
      <c r="F105" s="49">
        <v>40</v>
      </c>
      <c r="G105" s="50">
        <v>30</v>
      </c>
      <c r="H105" s="69">
        <v>404.3</v>
      </c>
      <c r="I105" s="49">
        <v>734</v>
      </c>
      <c r="J105" s="49">
        <v>674</v>
      </c>
      <c r="K105" s="49" t="s">
        <v>121</v>
      </c>
      <c r="L105" s="49">
        <v>138</v>
      </c>
      <c r="M105" s="50">
        <v>198</v>
      </c>
      <c r="N105" s="52">
        <v>2.746</v>
      </c>
      <c r="O105" s="49">
        <v>8.6549999999999994</v>
      </c>
      <c r="P105" s="101" t="s">
        <v>228</v>
      </c>
      <c r="Q105" s="63">
        <v>317</v>
      </c>
      <c r="R105" s="49">
        <v>442600</v>
      </c>
      <c r="S105" s="49">
        <v>10870</v>
      </c>
      <c r="T105" s="49">
        <v>12490</v>
      </c>
      <c r="U105" s="53">
        <v>33.090000000000003</v>
      </c>
      <c r="V105" s="50">
        <v>194.3</v>
      </c>
      <c r="W105" s="49">
        <v>18630</v>
      </c>
      <c r="X105" s="49">
        <v>1230</v>
      </c>
      <c r="Y105" s="49">
        <v>1930</v>
      </c>
      <c r="Z105" s="51">
        <v>6.79</v>
      </c>
      <c r="AA105" s="86">
        <v>136.1</v>
      </c>
      <c r="AB105" s="86">
        <v>1646</v>
      </c>
      <c r="AC105" s="93">
        <v>27780</v>
      </c>
      <c r="AD105" s="49">
        <v>1</v>
      </c>
      <c r="AE105" s="49">
        <v>1</v>
      </c>
      <c r="AF105" s="50">
        <v>1</v>
      </c>
      <c r="AG105" s="49">
        <v>1</v>
      </c>
      <c r="AH105" s="49">
        <v>3</v>
      </c>
      <c r="AI105" s="72">
        <v>4</v>
      </c>
      <c r="AJ105" s="98" t="s">
        <v>63</v>
      </c>
      <c r="AK105" s="98" t="s">
        <v>114</v>
      </c>
      <c r="AL105" s="98" t="s">
        <v>114</v>
      </c>
      <c r="AM105" s="28"/>
      <c r="AN105" s="95">
        <v>2.7749999999999999</v>
      </c>
      <c r="AO105" s="96">
        <v>1</v>
      </c>
      <c r="AP105" s="96">
        <v>1</v>
      </c>
      <c r="AQ105" s="96">
        <v>1</v>
      </c>
    </row>
    <row r="106" spans="1:43">
      <c r="A106" s="47" t="s">
        <v>229</v>
      </c>
      <c r="B106" s="63">
        <v>373</v>
      </c>
      <c r="C106" s="49">
        <v>826</v>
      </c>
      <c r="D106" s="49">
        <v>308</v>
      </c>
      <c r="E106" s="49">
        <v>25</v>
      </c>
      <c r="F106" s="49">
        <v>46</v>
      </c>
      <c r="G106" s="50">
        <v>30</v>
      </c>
      <c r="H106" s="69">
        <v>474.6</v>
      </c>
      <c r="I106" s="49">
        <v>734</v>
      </c>
      <c r="J106" s="49">
        <v>674</v>
      </c>
      <c r="K106" s="49" t="s">
        <v>121</v>
      </c>
      <c r="L106" s="49">
        <v>144</v>
      </c>
      <c r="M106" s="50">
        <v>200</v>
      </c>
      <c r="N106" s="52">
        <v>2.782</v>
      </c>
      <c r="O106" s="49">
        <v>7.4690000000000003</v>
      </c>
      <c r="P106" s="101" t="s">
        <v>229</v>
      </c>
      <c r="Q106" s="63">
        <v>373</v>
      </c>
      <c r="R106" s="49">
        <v>523900</v>
      </c>
      <c r="S106" s="49">
        <v>12690</v>
      </c>
      <c r="T106" s="49">
        <v>14700</v>
      </c>
      <c r="U106" s="53">
        <v>33.229999999999997</v>
      </c>
      <c r="V106" s="50">
        <v>230.3</v>
      </c>
      <c r="W106" s="49">
        <v>22530</v>
      </c>
      <c r="X106" s="49">
        <v>1463</v>
      </c>
      <c r="Y106" s="49">
        <v>2311</v>
      </c>
      <c r="Z106" s="51">
        <v>6.89</v>
      </c>
      <c r="AA106" s="86">
        <v>152.1</v>
      </c>
      <c r="AB106" s="86">
        <v>2554</v>
      </c>
      <c r="AC106" s="93">
        <v>34070</v>
      </c>
      <c r="AD106" s="49">
        <v>1</v>
      </c>
      <c r="AE106" s="49">
        <v>1</v>
      </c>
      <c r="AF106" s="50">
        <v>1</v>
      </c>
      <c r="AG106" s="49">
        <v>1</v>
      </c>
      <c r="AH106" s="49">
        <v>2</v>
      </c>
      <c r="AI106" s="72">
        <v>2</v>
      </c>
      <c r="AJ106" s="98" t="s">
        <v>63</v>
      </c>
      <c r="AK106" s="98" t="s">
        <v>114</v>
      </c>
      <c r="AL106" s="98"/>
      <c r="AM106" s="28"/>
      <c r="AN106" s="95">
        <v>2.4239130434782608</v>
      </c>
      <c r="AO106" s="96">
        <v>1</v>
      </c>
      <c r="AP106" s="96">
        <v>1</v>
      </c>
      <c r="AQ106" s="96">
        <v>1</v>
      </c>
    </row>
    <row r="107" spans="1:43">
      <c r="A107" s="47" t="s">
        <v>230</v>
      </c>
      <c r="B107" s="63">
        <v>444</v>
      </c>
      <c r="C107" s="49">
        <v>842</v>
      </c>
      <c r="D107" s="49">
        <v>313</v>
      </c>
      <c r="E107" s="49">
        <v>30</v>
      </c>
      <c r="F107" s="49">
        <v>54</v>
      </c>
      <c r="G107" s="50">
        <v>30</v>
      </c>
      <c r="H107" s="69">
        <v>566</v>
      </c>
      <c r="I107" s="49">
        <v>734</v>
      </c>
      <c r="J107" s="49">
        <v>674</v>
      </c>
      <c r="K107" s="49" t="s">
        <v>121</v>
      </c>
      <c r="L107" s="49">
        <v>148</v>
      </c>
      <c r="M107" s="50">
        <v>206</v>
      </c>
      <c r="N107" s="52">
        <v>2.8239999999999998</v>
      </c>
      <c r="O107" s="49">
        <v>6.3570000000000002</v>
      </c>
      <c r="P107" s="101" t="s">
        <v>230</v>
      </c>
      <c r="Q107" s="63">
        <v>444</v>
      </c>
      <c r="R107" s="49">
        <v>634500</v>
      </c>
      <c r="S107" s="49">
        <v>15070</v>
      </c>
      <c r="T107" s="49">
        <v>17640</v>
      </c>
      <c r="U107" s="53">
        <v>33.479999999999997</v>
      </c>
      <c r="V107" s="50">
        <v>276.5</v>
      </c>
      <c r="W107" s="49">
        <v>27800</v>
      </c>
      <c r="X107" s="49">
        <v>1776</v>
      </c>
      <c r="Y107" s="49">
        <v>2827</v>
      </c>
      <c r="Z107" s="51">
        <v>7.01</v>
      </c>
      <c r="AA107" s="86">
        <v>173.1</v>
      </c>
      <c r="AB107" s="86">
        <v>4180</v>
      </c>
      <c r="AC107" s="93">
        <v>42840</v>
      </c>
      <c r="AD107" s="49">
        <v>1</v>
      </c>
      <c r="AE107" s="49">
        <v>1</v>
      </c>
      <c r="AF107" s="50">
        <v>1</v>
      </c>
      <c r="AG107" s="49">
        <v>1</v>
      </c>
      <c r="AH107" s="49">
        <v>1</v>
      </c>
      <c r="AI107" s="72">
        <v>1</v>
      </c>
      <c r="AJ107" s="98" t="s">
        <v>63</v>
      </c>
      <c r="AK107" s="98" t="s">
        <v>114</v>
      </c>
      <c r="AL107" s="98"/>
      <c r="AM107" s="28"/>
      <c r="AN107" s="95">
        <v>2.0648148148148149</v>
      </c>
      <c r="AO107" s="96">
        <v>1</v>
      </c>
      <c r="AP107" s="96">
        <v>1</v>
      </c>
      <c r="AQ107" s="96">
        <v>1</v>
      </c>
    </row>
    <row r="108" spans="1:43">
      <c r="A108" s="84" t="s">
        <v>231</v>
      </c>
      <c r="B108" s="85">
        <v>198</v>
      </c>
      <c r="C108" s="86">
        <v>870</v>
      </c>
      <c r="D108" s="86">
        <v>300</v>
      </c>
      <c r="E108" s="86">
        <v>15</v>
      </c>
      <c r="F108" s="86">
        <v>20</v>
      </c>
      <c r="G108" s="87">
        <v>30</v>
      </c>
      <c r="H108" s="88">
        <v>252.2</v>
      </c>
      <c r="I108" s="86">
        <v>830</v>
      </c>
      <c r="J108" s="86">
        <v>770</v>
      </c>
      <c r="K108" s="86" t="s">
        <v>121</v>
      </c>
      <c r="L108" s="86">
        <v>130</v>
      </c>
      <c r="M108" s="87">
        <v>198</v>
      </c>
      <c r="N108" s="89">
        <v>2.8580000000000001</v>
      </c>
      <c r="O108" s="86">
        <v>14.44</v>
      </c>
      <c r="P108" s="90" t="s">
        <v>231</v>
      </c>
      <c r="Q108" s="85">
        <v>198</v>
      </c>
      <c r="R108" s="86">
        <v>301100</v>
      </c>
      <c r="S108" s="86">
        <v>6923</v>
      </c>
      <c r="T108" s="86">
        <v>7999</v>
      </c>
      <c r="U108" s="91">
        <v>34.549999999999997</v>
      </c>
      <c r="V108" s="87">
        <v>147.19999999999999</v>
      </c>
      <c r="W108" s="86">
        <v>9041</v>
      </c>
      <c r="X108" s="86">
        <v>602.79999999999995</v>
      </c>
      <c r="Y108" s="86">
        <v>957.7</v>
      </c>
      <c r="Z108" s="92">
        <v>5.99</v>
      </c>
      <c r="AA108" s="86">
        <v>90.15</v>
      </c>
      <c r="AB108" s="86">
        <v>334.9</v>
      </c>
      <c r="AC108" s="93">
        <v>16260</v>
      </c>
      <c r="AD108" s="49">
        <v>1</v>
      </c>
      <c r="AE108" s="49">
        <v>1</v>
      </c>
      <c r="AF108" s="50">
        <v>2</v>
      </c>
      <c r="AG108" s="49">
        <v>4</v>
      </c>
      <c r="AH108" s="49">
        <v>4</v>
      </c>
      <c r="AI108" s="72">
        <v>4</v>
      </c>
      <c r="AJ108" s="98" t="s">
        <v>63</v>
      </c>
      <c r="AK108" s="98" t="s">
        <v>63</v>
      </c>
      <c r="AL108" s="98" t="s">
        <v>63</v>
      </c>
      <c r="AM108" s="28"/>
      <c r="AN108" s="95">
        <v>5.625</v>
      </c>
      <c r="AO108" s="96">
        <v>1</v>
      </c>
      <c r="AP108" s="96">
        <v>1</v>
      </c>
      <c r="AQ108" s="96">
        <v>1</v>
      </c>
    </row>
    <row r="109" spans="1:43">
      <c r="A109" s="84" t="s">
        <v>232</v>
      </c>
      <c r="B109" s="85">
        <v>252</v>
      </c>
      <c r="C109" s="86">
        <v>890</v>
      </c>
      <c r="D109" s="86">
        <v>300</v>
      </c>
      <c r="E109" s="86">
        <v>16</v>
      </c>
      <c r="F109" s="86">
        <v>30</v>
      </c>
      <c r="G109" s="87">
        <v>30</v>
      </c>
      <c r="H109" s="88">
        <v>320.5</v>
      </c>
      <c r="I109" s="86">
        <v>830</v>
      </c>
      <c r="J109" s="86">
        <v>770</v>
      </c>
      <c r="K109" s="86" t="s">
        <v>121</v>
      </c>
      <c r="L109" s="86">
        <v>132</v>
      </c>
      <c r="M109" s="87">
        <v>198</v>
      </c>
      <c r="N109" s="89">
        <v>2.8959999999999999</v>
      </c>
      <c r="O109" s="86">
        <v>11.51</v>
      </c>
      <c r="P109" s="90" t="s">
        <v>232</v>
      </c>
      <c r="Q109" s="85">
        <v>252</v>
      </c>
      <c r="R109" s="86">
        <v>422100</v>
      </c>
      <c r="S109" s="86">
        <v>9485</v>
      </c>
      <c r="T109" s="86">
        <v>10810</v>
      </c>
      <c r="U109" s="91">
        <v>36.29</v>
      </c>
      <c r="V109" s="87">
        <v>163.30000000000001</v>
      </c>
      <c r="W109" s="86">
        <v>13550</v>
      </c>
      <c r="X109" s="86">
        <v>903.2</v>
      </c>
      <c r="Y109" s="86">
        <v>1414</v>
      </c>
      <c r="Z109" s="92">
        <v>6.5</v>
      </c>
      <c r="AA109" s="86">
        <v>111.1</v>
      </c>
      <c r="AB109" s="86">
        <v>736.8</v>
      </c>
      <c r="AC109" s="93">
        <v>24960</v>
      </c>
      <c r="AD109" s="49">
        <v>1</v>
      </c>
      <c r="AE109" s="49">
        <v>1</v>
      </c>
      <c r="AF109" s="50">
        <v>1</v>
      </c>
      <c r="AG109" s="49">
        <v>4</v>
      </c>
      <c r="AH109" s="49">
        <v>4</v>
      </c>
      <c r="AI109" s="72">
        <v>4</v>
      </c>
      <c r="AJ109" s="98" t="s">
        <v>63</v>
      </c>
      <c r="AK109" s="98" t="s">
        <v>114</v>
      </c>
      <c r="AL109" s="98" t="s">
        <v>114</v>
      </c>
      <c r="AM109" s="28"/>
      <c r="AN109" s="95">
        <v>3.7333333333333334</v>
      </c>
      <c r="AO109" s="96">
        <v>1</v>
      </c>
      <c r="AP109" s="96">
        <v>1</v>
      </c>
      <c r="AQ109" s="96">
        <v>1</v>
      </c>
    </row>
    <row r="110" spans="1:43">
      <c r="A110" s="84" t="s">
        <v>233</v>
      </c>
      <c r="B110" s="85">
        <v>291</v>
      </c>
      <c r="C110" s="86">
        <v>900</v>
      </c>
      <c r="D110" s="86">
        <v>300</v>
      </c>
      <c r="E110" s="86">
        <v>18.5</v>
      </c>
      <c r="F110" s="86">
        <v>35</v>
      </c>
      <c r="G110" s="87">
        <v>30</v>
      </c>
      <c r="H110" s="88">
        <v>371.3</v>
      </c>
      <c r="I110" s="86">
        <v>830</v>
      </c>
      <c r="J110" s="86">
        <v>770</v>
      </c>
      <c r="K110" s="86" t="s">
        <v>121</v>
      </c>
      <c r="L110" s="86">
        <v>134</v>
      </c>
      <c r="M110" s="87">
        <v>198</v>
      </c>
      <c r="N110" s="89">
        <v>2.911</v>
      </c>
      <c r="O110" s="86">
        <v>9.99</v>
      </c>
      <c r="P110" s="90" t="s">
        <v>233</v>
      </c>
      <c r="Q110" s="85">
        <v>291</v>
      </c>
      <c r="R110" s="86">
        <v>494100</v>
      </c>
      <c r="S110" s="86">
        <v>10980</v>
      </c>
      <c r="T110" s="86">
        <v>12580</v>
      </c>
      <c r="U110" s="91">
        <v>36.479999999999997</v>
      </c>
      <c r="V110" s="87">
        <v>188.8</v>
      </c>
      <c r="W110" s="86">
        <v>15820</v>
      </c>
      <c r="X110" s="86">
        <v>1054</v>
      </c>
      <c r="Y110" s="86">
        <v>1658</v>
      </c>
      <c r="Z110" s="92">
        <v>6.53</v>
      </c>
      <c r="AA110" s="86">
        <v>123.6</v>
      </c>
      <c r="AB110" s="86">
        <v>1137</v>
      </c>
      <c r="AC110" s="93">
        <v>29460</v>
      </c>
      <c r="AD110" s="49">
        <v>1</v>
      </c>
      <c r="AE110" s="49">
        <v>1</v>
      </c>
      <c r="AF110" s="50">
        <v>1</v>
      </c>
      <c r="AG110" s="49">
        <v>3</v>
      </c>
      <c r="AH110" s="49">
        <v>4</v>
      </c>
      <c r="AI110" s="72">
        <v>4</v>
      </c>
      <c r="AJ110" s="98" t="s">
        <v>63</v>
      </c>
      <c r="AK110" s="98" t="s">
        <v>114</v>
      </c>
      <c r="AL110" s="98" t="s">
        <v>114</v>
      </c>
      <c r="AM110" s="28"/>
      <c r="AN110" s="95">
        <v>3.1642857142857141</v>
      </c>
      <c r="AO110" s="96">
        <v>1</v>
      </c>
      <c r="AP110" s="96">
        <v>1</v>
      </c>
      <c r="AQ110" s="96">
        <v>1</v>
      </c>
    </row>
    <row r="111" spans="1:43">
      <c r="A111" s="84" t="s">
        <v>234</v>
      </c>
      <c r="B111" s="85">
        <v>333</v>
      </c>
      <c r="C111" s="86">
        <v>910</v>
      </c>
      <c r="D111" s="86">
        <v>302</v>
      </c>
      <c r="E111" s="86">
        <v>21</v>
      </c>
      <c r="F111" s="86">
        <v>40</v>
      </c>
      <c r="G111" s="87">
        <v>30</v>
      </c>
      <c r="H111" s="88">
        <v>423.6</v>
      </c>
      <c r="I111" s="86">
        <v>830</v>
      </c>
      <c r="J111" s="86">
        <v>770</v>
      </c>
      <c r="K111" s="86" t="s">
        <v>121</v>
      </c>
      <c r="L111" s="86">
        <v>138</v>
      </c>
      <c r="M111" s="87">
        <v>198</v>
      </c>
      <c r="N111" s="89">
        <v>2.9340000000000002</v>
      </c>
      <c r="O111" s="86">
        <v>8.8239999999999998</v>
      </c>
      <c r="P111" s="90" t="s">
        <v>234</v>
      </c>
      <c r="Q111" s="85">
        <v>333</v>
      </c>
      <c r="R111" s="86">
        <v>570400</v>
      </c>
      <c r="S111" s="86">
        <v>12540</v>
      </c>
      <c r="T111" s="86">
        <v>14440</v>
      </c>
      <c r="U111" s="91">
        <v>36.700000000000003</v>
      </c>
      <c r="V111" s="87">
        <v>214.4</v>
      </c>
      <c r="W111" s="86">
        <v>18450</v>
      </c>
      <c r="X111" s="86">
        <v>1222</v>
      </c>
      <c r="Y111" s="86">
        <v>1929</v>
      </c>
      <c r="Z111" s="92">
        <v>6.6</v>
      </c>
      <c r="AA111" s="86">
        <v>136.1</v>
      </c>
      <c r="AB111" s="86">
        <v>1671</v>
      </c>
      <c r="AC111" s="93">
        <v>34750</v>
      </c>
      <c r="AD111" s="49">
        <v>1</v>
      </c>
      <c r="AE111" s="49">
        <v>1</v>
      </c>
      <c r="AF111" s="50">
        <v>1</v>
      </c>
      <c r="AG111" s="49">
        <v>2</v>
      </c>
      <c r="AH111" s="49">
        <v>4</v>
      </c>
      <c r="AI111" s="72">
        <v>4</v>
      </c>
      <c r="AJ111" s="98" t="s">
        <v>63</v>
      </c>
      <c r="AK111" s="98" t="s">
        <v>114</v>
      </c>
      <c r="AL111" s="98" t="s">
        <v>114</v>
      </c>
      <c r="AM111" s="28"/>
      <c r="AN111" s="95">
        <v>2.7625000000000002</v>
      </c>
      <c r="AO111" s="96">
        <v>1</v>
      </c>
      <c r="AP111" s="96">
        <v>1</v>
      </c>
      <c r="AQ111" s="96">
        <v>1</v>
      </c>
    </row>
    <row r="112" spans="1:43">
      <c r="A112" s="47" t="s">
        <v>235</v>
      </c>
      <c r="B112" s="63">
        <v>391</v>
      </c>
      <c r="C112" s="49">
        <v>922</v>
      </c>
      <c r="D112" s="49">
        <v>307</v>
      </c>
      <c r="E112" s="49">
        <v>25</v>
      </c>
      <c r="F112" s="49">
        <v>46</v>
      </c>
      <c r="G112" s="50">
        <v>30</v>
      </c>
      <c r="H112" s="69">
        <v>497.7</v>
      </c>
      <c r="I112" s="49">
        <v>830</v>
      </c>
      <c r="J112" s="49">
        <v>770</v>
      </c>
      <c r="K112" s="49" t="s">
        <v>121</v>
      </c>
      <c r="L112" s="49">
        <v>144</v>
      </c>
      <c r="M112" s="50">
        <v>200</v>
      </c>
      <c r="N112" s="52">
        <v>2.97</v>
      </c>
      <c r="O112" s="49">
        <v>7.6040000000000001</v>
      </c>
      <c r="P112" s="101" t="s">
        <v>235</v>
      </c>
      <c r="Q112" s="63">
        <v>391</v>
      </c>
      <c r="R112" s="49">
        <v>674300</v>
      </c>
      <c r="S112" s="49">
        <v>14630</v>
      </c>
      <c r="T112" s="49">
        <v>16990</v>
      </c>
      <c r="U112" s="53">
        <v>36.81</v>
      </c>
      <c r="V112" s="50">
        <v>254.3</v>
      </c>
      <c r="W112" s="49">
        <v>22320</v>
      </c>
      <c r="X112" s="49">
        <v>1454</v>
      </c>
      <c r="Y112" s="49">
        <v>2312</v>
      </c>
      <c r="Z112" s="51">
        <v>6.7</v>
      </c>
      <c r="AA112" s="86">
        <v>152.1</v>
      </c>
      <c r="AB112" s="86">
        <v>2597</v>
      </c>
      <c r="AC112" s="93">
        <v>42560</v>
      </c>
      <c r="AD112" s="49">
        <v>1</v>
      </c>
      <c r="AE112" s="49">
        <v>1</v>
      </c>
      <c r="AF112" s="50">
        <v>1</v>
      </c>
      <c r="AG112" s="49">
        <v>1</v>
      </c>
      <c r="AH112" s="49">
        <v>3</v>
      </c>
      <c r="AI112" s="72">
        <v>4</v>
      </c>
      <c r="AJ112" s="98" t="s">
        <v>63</v>
      </c>
      <c r="AK112" s="98" t="s">
        <v>114</v>
      </c>
      <c r="AL112" s="98"/>
      <c r="AM112" s="28"/>
      <c r="AN112" s="95">
        <v>2.4130434782608696</v>
      </c>
      <c r="AO112" s="96">
        <v>1</v>
      </c>
      <c r="AP112" s="96">
        <v>1</v>
      </c>
      <c r="AQ112" s="96">
        <v>1</v>
      </c>
    </row>
    <row r="113" spans="1:43">
      <c r="A113" s="47" t="s">
        <v>236</v>
      </c>
      <c r="B113" s="63">
        <v>466</v>
      </c>
      <c r="C113" s="49">
        <v>938</v>
      </c>
      <c r="D113" s="49">
        <v>312</v>
      </c>
      <c r="E113" s="49">
        <v>30</v>
      </c>
      <c r="F113" s="49">
        <v>54</v>
      </c>
      <c r="G113" s="50">
        <v>30</v>
      </c>
      <c r="H113" s="69">
        <v>593.70000000000005</v>
      </c>
      <c r="I113" s="49">
        <v>830</v>
      </c>
      <c r="J113" s="49">
        <v>770</v>
      </c>
      <c r="K113" s="49" t="s">
        <v>121</v>
      </c>
      <c r="L113" s="49">
        <v>148</v>
      </c>
      <c r="M113" s="50">
        <v>204</v>
      </c>
      <c r="N113" s="52">
        <v>3.012</v>
      </c>
      <c r="O113" s="49">
        <v>6.4640000000000004</v>
      </c>
      <c r="P113" s="101" t="s">
        <v>236</v>
      </c>
      <c r="Q113" s="63">
        <v>466</v>
      </c>
      <c r="R113" s="49">
        <v>814900</v>
      </c>
      <c r="S113" s="49">
        <v>17380</v>
      </c>
      <c r="T113" s="49">
        <v>20380</v>
      </c>
      <c r="U113" s="53">
        <v>37.049999999999997</v>
      </c>
      <c r="V113" s="50">
        <v>305.3</v>
      </c>
      <c r="W113" s="49">
        <v>27560</v>
      </c>
      <c r="X113" s="49">
        <v>1767</v>
      </c>
      <c r="Y113" s="49">
        <v>2832</v>
      </c>
      <c r="Z113" s="51">
        <v>6.81</v>
      </c>
      <c r="AA113" s="86">
        <v>173.1</v>
      </c>
      <c r="AB113" s="86">
        <v>4256</v>
      </c>
      <c r="AC113" s="93">
        <v>53400</v>
      </c>
      <c r="AD113" s="49">
        <v>1</v>
      </c>
      <c r="AE113" s="49">
        <v>1</v>
      </c>
      <c r="AF113" s="50">
        <v>1</v>
      </c>
      <c r="AG113" s="49">
        <v>1</v>
      </c>
      <c r="AH113" s="49">
        <v>1</v>
      </c>
      <c r="AI113" s="72">
        <v>2</v>
      </c>
      <c r="AJ113" s="98" t="s">
        <v>63</v>
      </c>
      <c r="AK113" s="98" t="s">
        <v>114</v>
      </c>
      <c r="AL113" s="98"/>
      <c r="AM113" s="28"/>
      <c r="AN113" s="95">
        <v>2.0555555555555554</v>
      </c>
      <c r="AO113" s="96">
        <v>1</v>
      </c>
      <c r="AP113" s="96">
        <v>1</v>
      </c>
      <c r="AQ113" s="96">
        <v>1</v>
      </c>
    </row>
    <row r="114" spans="1:43">
      <c r="A114" s="47" t="s">
        <v>237</v>
      </c>
      <c r="B114" s="63">
        <v>222</v>
      </c>
      <c r="C114" s="49">
        <v>970</v>
      </c>
      <c r="D114" s="49">
        <v>300</v>
      </c>
      <c r="E114" s="49">
        <v>16</v>
      </c>
      <c r="F114" s="49">
        <v>21</v>
      </c>
      <c r="G114" s="50">
        <v>30</v>
      </c>
      <c r="H114" s="69">
        <v>282.2</v>
      </c>
      <c r="I114" s="49">
        <v>928</v>
      </c>
      <c r="J114" s="49">
        <v>868</v>
      </c>
      <c r="K114" s="49" t="s">
        <v>121</v>
      </c>
      <c r="L114" s="49">
        <v>132</v>
      </c>
      <c r="M114" s="50">
        <v>198</v>
      </c>
      <c r="N114" s="52">
        <v>3.056</v>
      </c>
      <c r="O114" s="53">
        <v>13.8</v>
      </c>
      <c r="P114" s="101" t="s">
        <v>237</v>
      </c>
      <c r="Q114" s="63">
        <v>222</v>
      </c>
      <c r="R114" s="49">
        <v>406500</v>
      </c>
      <c r="S114" s="49">
        <v>8380</v>
      </c>
      <c r="T114" s="49">
        <v>9777</v>
      </c>
      <c r="U114" s="53">
        <v>37.950000000000003</v>
      </c>
      <c r="V114" s="50">
        <v>172.2</v>
      </c>
      <c r="W114" s="49">
        <v>9501</v>
      </c>
      <c r="X114" s="49">
        <v>633.4</v>
      </c>
      <c r="Y114" s="49">
        <v>1016</v>
      </c>
      <c r="Z114" s="51">
        <v>5.8</v>
      </c>
      <c r="AA114" s="86">
        <v>93.15</v>
      </c>
      <c r="AB114" s="86">
        <v>403.4</v>
      </c>
      <c r="AC114" s="93">
        <v>21280</v>
      </c>
      <c r="AD114" s="49">
        <v>1</v>
      </c>
      <c r="AE114" s="49">
        <v>1</v>
      </c>
      <c r="AF114" s="50" t="s">
        <v>62</v>
      </c>
      <c r="AG114" s="49">
        <v>4</v>
      </c>
      <c r="AH114" s="49">
        <v>4</v>
      </c>
      <c r="AI114" s="72" t="s">
        <v>62</v>
      </c>
      <c r="AJ114" s="97" t="s">
        <v>63</v>
      </c>
      <c r="AK114" s="98"/>
      <c r="AL114" s="98"/>
      <c r="AM114" s="28"/>
      <c r="AN114" s="95">
        <v>5.333333333333333</v>
      </c>
      <c r="AO114" s="96">
        <v>1</v>
      </c>
      <c r="AP114" s="96">
        <v>1</v>
      </c>
      <c r="AQ114" s="96">
        <v>1</v>
      </c>
    </row>
    <row r="115" spans="1:43">
      <c r="A115" s="47" t="s">
        <v>238</v>
      </c>
      <c r="B115" s="63">
        <v>249</v>
      </c>
      <c r="C115" s="49">
        <v>980</v>
      </c>
      <c r="D115" s="49">
        <v>300</v>
      </c>
      <c r="E115" s="49">
        <v>16.5</v>
      </c>
      <c r="F115" s="49">
        <v>26</v>
      </c>
      <c r="G115" s="50">
        <v>30</v>
      </c>
      <c r="H115" s="69">
        <v>316.8</v>
      </c>
      <c r="I115" s="49">
        <v>928</v>
      </c>
      <c r="J115" s="49">
        <v>868</v>
      </c>
      <c r="K115" s="49" t="s">
        <v>121</v>
      </c>
      <c r="L115" s="49">
        <v>134</v>
      </c>
      <c r="M115" s="50">
        <v>194</v>
      </c>
      <c r="N115" s="52">
        <v>3.08</v>
      </c>
      <c r="O115" s="49">
        <v>12.37</v>
      </c>
      <c r="P115" s="101" t="s">
        <v>238</v>
      </c>
      <c r="Q115" s="63">
        <v>249</v>
      </c>
      <c r="R115" s="49">
        <v>481100</v>
      </c>
      <c r="S115" s="49">
        <v>9818</v>
      </c>
      <c r="T115" s="49">
        <v>11350</v>
      </c>
      <c r="U115" s="53">
        <v>38.97</v>
      </c>
      <c r="V115" s="50">
        <v>180.7</v>
      </c>
      <c r="W115" s="49">
        <v>11750</v>
      </c>
      <c r="X115" s="49">
        <v>784</v>
      </c>
      <c r="Y115" s="49">
        <v>1245</v>
      </c>
      <c r="Z115" s="51">
        <v>6.09</v>
      </c>
      <c r="AA115" s="49">
        <v>103.6</v>
      </c>
      <c r="AB115" s="49">
        <v>584.4</v>
      </c>
      <c r="AC115" s="72">
        <v>26620</v>
      </c>
      <c r="AD115" s="49">
        <v>1</v>
      </c>
      <c r="AE115" s="49">
        <v>1</v>
      </c>
      <c r="AF115" s="50">
        <v>2</v>
      </c>
      <c r="AG115" s="49">
        <v>4</v>
      </c>
      <c r="AH115" s="49">
        <v>4</v>
      </c>
      <c r="AI115" s="72">
        <v>4</v>
      </c>
      <c r="AJ115" s="97" t="s">
        <v>63</v>
      </c>
      <c r="AK115" s="98" t="s">
        <v>114</v>
      </c>
      <c r="AL115" s="98" t="s">
        <v>114</v>
      </c>
      <c r="AM115" s="28"/>
      <c r="AN115" s="95">
        <v>4.2980769230769234</v>
      </c>
      <c r="AO115" s="96">
        <v>1</v>
      </c>
      <c r="AP115" s="96">
        <v>1</v>
      </c>
      <c r="AQ115" s="96">
        <v>1</v>
      </c>
    </row>
    <row r="116" spans="1:43">
      <c r="A116" s="47" t="s">
        <v>239</v>
      </c>
      <c r="B116" s="63">
        <v>272</v>
      </c>
      <c r="C116" s="49">
        <v>990</v>
      </c>
      <c r="D116" s="49">
        <v>300</v>
      </c>
      <c r="E116" s="49">
        <v>16.5</v>
      </c>
      <c r="F116" s="49">
        <v>31</v>
      </c>
      <c r="G116" s="50">
        <v>30</v>
      </c>
      <c r="H116" s="69">
        <v>346.8</v>
      </c>
      <c r="I116" s="49">
        <v>928</v>
      </c>
      <c r="J116" s="49">
        <v>868</v>
      </c>
      <c r="K116" s="49" t="s">
        <v>121</v>
      </c>
      <c r="L116" s="49">
        <v>132</v>
      </c>
      <c r="M116" s="50">
        <v>198</v>
      </c>
      <c r="N116" s="52">
        <v>3.0950000000000002</v>
      </c>
      <c r="O116" s="49">
        <v>11.37</v>
      </c>
      <c r="P116" s="101" t="s">
        <v>239</v>
      </c>
      <c r="Q116" s="63">
        <v>272</v>
      </c>
      <c r="R116" s="49">
        <v>553800</v>
      </c>
      <c r="S116" s="49">
        <v>11190</v>
      </c>
      <c r="T116" s="49">
        <v>12820</v>
      </c>
      <c r="U116" s="53">
        <v>39.96</v>
      </c>
      <c r="V116" s="50">
        <v>184.6</v>
      </c>
      <c r="W116" s="49">
        <v>14000</v>
      </c>
      <c r="X116" s="49">
        <v>933.6</v>
      </c>
      <c r="Y116" s="49">
        <v>1470</v>
      </c>
      <c r="Z116" s="51">
        <v>6.35</v>
      </c>
      <c r="AA116" s="49">
        <v>113.6</v>
      </c>
      <c r="AB116" s="49">
        <v>822.4</v>
      </c>
      <c r="AC116" s="72">
        <v>32070</v>
      </c>
      <c r="AD116" s="49">
        <v>1</v>
      </c>
      <c r="AE116" s="49">
        <v>1</v>
      </c>
      <c r="AF116" s="50">
        <v>2</v>
      </c>
      <c r="AG116" s="49">
        <v>4</v>
      </c>
      <c r="AH116" s="49">
        <v>4</v>
      </c>
      <c r="AI116" s="72">
        <v>4</v>
      </c>
      <c r="AJ116" s="98" t="s">
        <v>63</v>
      </c>
      <c r="AK116" s="98" t="s">
        <v>114</v>
      </c>
      <c r="AL116" s="98" t="s">
        <v>114</v>
      </c>
      <c r="AM116" s="28"/>
      <c r="AN116" s="95">
        <v>3.6048387096774195</v>
      </c>
      <c r="AO116" s="96">
        <v>1</v>
      </c>
      <c r="AP116" s="96">
        <v>1</v>
      </c>
      <c r="AQ116" s="96">
        <v>1</v>
      </c>
    </row>
    <row r="117" spans="1:43">
      <c r="A117" s="47" t="s">
        <v>240</v>
      </c>
      <c r="B117" s="63">
        <v>314</v>
      </c>
      <c r="C117" s="49">
        <v>1000</v>
      </c>
      <c r="D117" s="49">
        <v>300</v>
      </c>
      <c r="E117" s="49">
        <v>19</v>
      </c>
      <c r="F117" s="49">
        <v>36</v>
      </c>
      <c r="G117" s="50">
        <v>30</v>
      </c>
      <c r="H117" s="69">
        <v>400</v>
      </c>
      <c r="I117" s="49">
        <v>928</v>
      </c>
      <c r="J117" s="49">
        <v>868</v>
      </c>
      <c r="K117" s="49" t="s">
        <v>121</v>
      </c>
      <c r="L117" s="49">
        <v>134</v>
      </c>
      <c r="M117" s="50">
        <v>198</v>
      </c>
      <c r="N117" s="52">
        <v>3.11</v>
      </c>
      <c r="O117" s="49">
        <v>9.9049999999999994</v>
      </c>
      <c r="P117" s="101" t="s">
        <v>240</v>
      </c>
      <c r="Q117" s="63">
        <v>314</v>
      </c>
      <c r="R117" s="49">
        <v>644700</v>
      </c>
      <c r="S117" s="49">
        <v>12890</v>
      </c>
      <c r="T117" s="49">
        <v>14860</v>
      </c>
      <c r="U117" s="53">
        <v>40.15</v>
      </c>
      <c r="V117" s="69">
        <v>212.5</v>
      </c>
      <c r="W117" s="49">
        <v>16280</v>
      </c>
      <c r="X117" s="49">
        <v>1085</v>
      </c>
      <c r="Y117" s="49">
        <v>1716</v>
      </c>
      <c r="Z117" s="51">
        <v>6.38</v>
      </c>
      <c r="AA117" s="49">
        <v>126.1</v>
      </c>
      <c r="AB117" s="49">
        <v>1254</v>
      </c>
      <c r="AC117" s="72">
        <v>37640</v>
      </c>
      <c r="AD117" s="49">
        <v>1</v>
      </c>
      <c r="AE117" s="49">
        <v>1</v>
      </c>
      <c r="AF117" s="50">
        <v>1</v>
      </c>
      <c r="AG117" s="49">
        <v>4</v>
      </c>
      <c r="AH117" s="49">
        <v>4</v>
      </c>
      <c r="AI117" s="72">
        <v>4</v>
      </c>
      <c r="AJ117" s="98" t="s">
        <v>63</v>
      </c>
      <c r="AK117" s="98" t="s">
        <v>114</v>
      </c>
      <c r="AL117" s="98" t="s">
        <v>114</v>
      </c>
      <c r="AM117" s="28"/>
      <c r="AN117" s="95">
        <v>3.0694444444444446</v>
      </c>
      <c r="AO117" s="96">
        <v>1</v>
      </c>
      <c r="AP117" s="96">
        <v>1</v>
      </c>
      <c r="AQ117" s="96">
        <v>1</v>
      </c>
    </row>
    <row r="118" spans="1:43">
      <c r="A118" s="47" t="s">
        <v>241</v>
      </c>
      <c r="B118" s="63">
        <v>349</v>
      </c>
      <c r="C118" s="49">
        <v>1008</v>
      </c>
      <c r="D118" s="49">
        <v>302</v>
      </c>
      <c r="E118" s="49">
        <v>21</v>
      </c>
      <c r="F118" s="49">
        <v>40</v>
      </c>
      <c r="G118" s="50">
        <v>30</v>
      </c>
      <c r="H118" s="69">
        <v>444.2</v>
      </c>
      <c r="I118" s="49">
        <v>928</v>
      </c>
      <c r="J118" s="49">
        <v>868</v>
      </c>
      <c r="K118" s="49" t="s">
        <v>121</v>
      </c>
      <c r="L118" s="49">
        <v>138</v>
      </c>
      <c r="M118" s="50">
        <v>198</v>
      </c>
      <c r="N118" s="53">
        <v>3.13</v>
      </c>
      <c r="O118" s="53">
        <v>8.9779999999999998</v>
      </c>
      <c r="P118" s="101" t="s">
        <v>241</v>
      </c>
      <c r="Q118" s="63">
        <v>349</v>
      </c>
      <c r="R118" s="49">
        <v>722300</v>
      </c>
      <c r="S118" s="49">
        <v>14330</v>
      </c>
      <c r="T118" s="49">
        <v>16570</v>
      </c>
      <c r="U118" s="53">
        <v>40.32</v>
      </c>
      <c r="V118" s="50">
        <v>235</v>
      </c>
      <c r="W118" s="49">
        <v>18460</v>
      </c>
      <c r="X118" s="102">
        <v>1222</v>
      </c>
      <c r="Y118" s="49">
        <v>1940</v>
      </c>
      <c r="Z118" s="51">
        <v>6.45</v>
      </c>
      <c r="AA118" s="49">
        <v>136.1</v>
      </c>
      <c r="AB118" s="49">
        <v>1701</v>
      </c>
      <c r="AC118" s="72">
        <v>43020</v>
      </c>
      <c r="AD118" s="49">
        <v>1</v>
      </c>
      <c r="AE118" s="49">
        <v>1</v>
      </c>
      <c r="AF118" s="50">
        <v>1</v>
      </c>
      <c r="AG118" s="49">
        <v>3</v>
      </c>
      <c r="AH118" s="49">
        <v>4</v>
      </c>
      <c r="AI118" s="72">
        <v>4</v>
      </c>
      <c r="AJ118" s="98" t="s">
        <v>63</v>
      </c>
      <c r="AK118" s="98" t="s">
        <v>114</v>
      </c>
      <c r="AL118" s="98" t="s">
        <v>114</v>
      </c>
      <c r="AM118" s="28"/>
      <c r="AN118" s="95">
        <v>2.7625000000000002</v>
      </c>
      <c r="AO118" s="96">
        <v>1</v>
      </c>
      <c r="AP118" s="96">
        <v>1</v>
      </c>
      <c r="AQ118" s="96">
        <v>1</v>
      </c>
    </row>
    <row r="119" spans="1:43">
      <c r="A119" s="47" t="s">
        <v>242</v>
      </c>
      <c r="B119" s="63">
        <v>393</v>
      </c>
      <c r="C119" s="49">
        <v>1016</v>
      </c>
      <c r="D119" s="49">
        <v>303</v>
      </c>
      <c r="E119" s="49">
        <v>24.4</v>
      </c>
      <c r="F119" s="49">
        <v>43.9</v>
      </c>
      <c r="G119" s="50">
        <v>30</v>
      </c>
      <c r="H119" s="69">
        <v>500.2</v>
      </c>
      <c r="I119" s="49">
        <v>928</v>
      </c>
      <c r="J119" s="49">
        <v>868</v>
      </c>
      <c r="K119" s="49" t="s">
        <v>121</v>
      </c>
      <c r="L119" s="49">
        <v>142</v>
      </c>
      <c r="M119" s="50">
        <v>198</v>
      </c>
      <c r="N119" s="53">
        <v>3.14</v>
      </c>
      <c r="O119" s="53">
        <v>8.01</v>
      </c>
      <c r="P119" s="101" t="s">
        <v>242</v>
      </c>
      <c r="Q119" s="63">
        <v>393</v>
      </c>
      <c r="R119" s="49">
        <v>807700</v>
      </c>
      <c r="S119" s="49">
        <v>15900</v>
      </c>
      <c r="T119" s="49">
        <v>18540</v>
      </c>
      <c r="U119" s="53">
        <v>40.18</v>
      </c>
      <c r="V119" s="50">
        <v>271.3</v>
      </c>
      <c r="W119" s="49">
        <v>20500</v>
      </c>
      <c r="X119" s="49">
        <v>1353</v>
      </c>
      <c r="Y119" s="49">
        <v>2168</v>
      </c>
      <c r="Z119" s="51">
        <v>6.4</v>
      </c>
      <c r="AA119" s="49">
        <v>147.30000000000001</v>
      </c>
      <c r="AB119" s="49">
        <v>2332</v>
      </c>
      <c r="AC119" s="72">
        <v>48080</v>
      </c>
      <c r="AD119" s="49">
        <v>1</v>
      </c>
      <c r="AE119" s="49">
        <v>1</v>
      </c>
      <c r="AF119" s="50">
        <v>1</v>
      </c>
      <c r="AG119" s="49">
        <v>2</v>
      </c>
      <c r="AH119" s="49">
        <v>4</v>
      </c>
      <c r="AI119" s="72">
        <v>4</v>
      </c>
      <c r="AJ119" s="98" t="s">
        <v>63</v>
      </c>
      <c r="AK119" s="98" t="s">
        <v>114</v>
      </c>
      <c r="AL119" s="98"/>
      <c r="AM119" s="28"/>
      <c r="AN119" s="95">
        <v>2.4897494305239185</v>
      </c>
      <c r="AO119" s="96">
        <v>1</v>
      </c>
      <c r="AP119" s="96">
        <v>1</v>
      </c>
      <c r="AQ119" s="96">
        <v>1</v>
      </c>
    </row>
    <row r="120" spans="1:43">
      <c r="A120" s="47" t="s">
        <v>243</v>
      </c>
      <c r="B120" s="63">
        <v>415</v>
      </c>
      <c r="C120" s="49">
        <v>1020</v>
      </c>
      <c r="D120" s="49">
        <v>304</v>
      </c>
      <c r="E120" s="49">
        <v>26</v>
      </c>
      <c r="F120" s="49">
        <v>46</v>
      </c>
      <c r="G120" s="50">
        <v>30</v>
      </c>
      <c r="H120" s="69">
        <v>528.70000000000005</v>
      </c>
      <c r="I120" s="49">
        <v>928</v>
      </c>
      <c r="J120" s="49">
        <v>868</v>
      </c>
      <c r="K120" s="49" t="s">
        <v>121</v>
      </c>
      <c r="L120" s="49">
        <v>144</v>
      </c>
      <c r="M120" s="50">
        <v>198</v>
      </c>
      <c r="N120" s="53">
        <v>3.15</v>
      </c>
      <c r="O120" s="53">
        <v>7.6</v>
      </c>
      <c r="P120" s="101" t="s">
        <v>243</v>
      </c>
      <c r="Q120" s="63">
        <v>415</v>
      </c>
      <c r="R120" s="49">
        <v>853100</v>
      </c>
      <c r="S120" s="49">
        <v>16728</v>
      </c>
      <c r="T120" s="49">
        <v>19571</v>
      </c>
      <c r="U120" s="53">
        <v>40.17</v>
      </c>
      <c r="V120" s="50">
        <v>288.60000000000002</v>
      </c>
      <c r="W120" s="49">
        <v>21710</v>
      </c>
      <c r="X120" s="49">
        <v>1428</v>
      </c>
      <c r="Y120" s="49">
        <v>2298</v>
      </c>
      <c r="Z120" s="51">
        <v>6.41</v>
      </c>
      <c r="AA120" s="49">
        <v>153.1</v>
      </c>
      <c r="AB120" s="49">
        <v>2713</v>
      </c>
      <c r="AC120" s="72">
        <v>51080</v>
      </c>
      <c r="AD120" s="49">
        <v>1</v>
      </c>
      <c r="AE120" s="49">
        <v>1</v>
      </c>
      <c r="AF120" s="50">
        <v>1</v>
      </c>
      <c r="AG120" s="49">
        <v>2</v>
      </c>
      <c r="AH120" s="49">
        <v>3</v>
      </c>
      <c r="AI120" s="72">
        <v>4</v>
      </c>
      <c r="AJ120" s="98" t="s">
        <v>63</v>
      </c>
      <c r="AK120" s="98" t="s">
        <v>114</v>
      </c>
      <c r="AL120" s="98"/>
      <c r="AM120" s="28"/>
      <c r="AN120" s="95">
        <v>2.3695652173913042</v>
      </c>
      <c r="AO120" s="96">
        <v>1</v>
      </c>
      <c r="AP120" s="96">
        <v>1</v>
      </c>
      <c r="AQ120" s="96">
        <v>1</v>
      </c>
    </row>
    <row r="121" spans="1:43">
      <c r="A121" s="47" t="s">
        <v>244</v>
      </c>
      <c r="B121" s="63">
        <v>437</v>
      </c>
      <c r="C121" s="49">
        <v>1026</v>
      </c>
      <c r="D121" s="49">
        <v>305</v>
      </c>
      <c r="E121" s="49">
        <v>26.9</v>
      </c>
      <c r="F121" s="49">
        <v>49</v>
      </c>
      <c r="G121" s="50">
        <v>30</v>
      </c>
      <c r="H121" s="69">
        <v>557.20000000000005</v>
      </c>
      <c r="I121" s="49">
        <v>928</v>
      </c>
      <c r="J121" s="49">
        <v>868</v>
      </c>
      <c r="K121" s="49" t="s">
        <v>121</v>
      </c>
      <c r="L121" s="49">
        <v>146</v>
      </c>
      <c r="M121" s="50">
        <v>198</v>
      </c>
      <c r="N121" s="53">
        <v>3.17</v>
      </c>
      <c r="O121" s="53">
        <v>7.24</v>
      </c>
      <c r="P121" s="101" t="s">
        <v>244</v>
      </c>
      <c r="Q121" s="63">
        <v>437</v>
      </c>
      <c r="R121" s="49">
        <v>909800</v>
      </c>
      <c r="S121" s="49">
        <v>17740</v>
      </c>
      <c r="T121" s="49">
        <v>20770</v>
      </c>
      <c r="U121" s="53">
        <v>40.409999999999997</v>
      </c>
      <c r="V121" s="50">
        <v>300.89999999999998</v>
      </c>
      <c r="W121" s="49">
        <v>23360</v>
      </c>
      <c r="X121" s="49">
        <v>1532</v>
      </c>
      <c r="Y121" s="49">
        <v>2464</v>
      </c>
      <c r="Z121" s="51">
        <v>6.47</v>
      </c>
      <c r="AA121" s="49">
        <v>160.1</v>
      </c>
      <c r="AB121" s="49">
        <v>3200</v>
      </c>
      <c r="AC121" s="72">
        <v>55290</v>
      </c>
      <c r="AD121" s="49">
        <v>1</v>
      </c>
      <c r="AE121" s="49">
        <v>1</v>
      </c>
      <c r="AF121" s="50">
        <v>1</v>
      </c>
      <c r="AG121" s="49">
        <v>1</v>
      </c>
      <c r="AH121" s="49">
        <v>3</v>
      </c>
      <c r="AI121" s="72">
        <v>4</v>
      </c>
      <c r="AJ121" s="98" t="s">
        <v>63</v>
      </c>
      <c r="AK121" s="98" t="s">
        <v>114</v>
      </c>
      <c r="AL121" s="98"/>
      <c r="AM121" s="28"/>
      <c r="AN121" s="95">
        <v>2.2255102040816328</v>
      </c>
      <c r="AO121" s="96">
        <v>1</v>
      </c>
      <c r="AP121" s="96">
        <v>1</v>
      </c>
      <c r="AQ121" s="96">
        <v>1</v>
      </c>
    </row>
    <row r="122" spans="1:43">
      <c r="A122" s="47" t="s">
        <v>245</v>
      </c>
      <c r="B122" s="63">
        <v>494</v>
      </c>
      <c r="C122" s="49">
        <v>1036</v>
      </c>
      <c r="D122" s="49">
        <v>309</v>
      </c>
      <c r="E122" s="49">
        <v>31</v>
      </c>
      <c r="F122" s="49">
        <v>54</v>
      </c>
      <c r="G122" s="50">
        <v>30</v>
      </c>
      <c r="H122" s="69">
        <v>629.1</v>
      </c>
      <c r="I122" s="49">
        <v>928</v>
      </c>
      <c r="J122" s="49">
        <v>868</v>
      </c>
      <c r="K122" s="49" t="s">
        <v>121</v>
      </c>
      <c r="L122" s="49">
        <v>148</v>
      </c>
      <c r="M122" s="50">
        <v>204</v>
      </c>
      <c r="N122" s="53">
        <v>3.19</v>
      </c>
      <c r="O122" s="53">
        <v>6.47</v>
      </c>
      <c r="P122" s="101" t="s">
        <v>245</v>
      </c>
      <c r="Q122" s="63">
        <v>494</v>
      </c>
      <c r="R122" s="49">
        <v>1028000</v>
      </c>
      <c r="S122" s="49">
        <v>19845</v>
      </c>
      <c r="T122" s="49">
        <v>23413</v>
      </c>
      <c r="U122" s="53">
        <v>40.42</v>
      </c>
      <c r="V122" s="50">
        <v>344.5</v>
      </c>
      <c r="W122" s="49">
        <v>26820</v>
      </c>
      <c r="X122" s="49">
        <v>1736</v>
      </c>
      <c r="Y122" s="49">
        <v>2818</v>
      </c>
      <c r="Z122" s="51">
        <v>6.53</v>
      </c>
      <c r="AA122" s="49">
        <v>174.1</v>
      </c>
      <c r="AB122" s="49">
        <v>4433</v>
      </c>
      <c r="AC122" s="72">
        <v>64010</v>
      </c>
      <c r="AD122" s="49">
        <v>1</v>
      </c>
      <c r="AE122" s="49">
        <v>1</v>
      </c>
      <c r="AF122" s="50">
        <v>1</v>
      </c>
      <c r="AG122" s="49">
        <v>1</v>
      </c>
      <c r="AH122" s="49">
        <v>2</v>
      </c>
      <c r="AI122" s="72">
        <v>3</v>
      </c>
      <c r="AJ122" s="98" t="s">
        <v>63</v>
      </c>
      <c r="AK122" s="98" t="s">
        <v>114</v>
      </c>
      <c r="AL122" s="98"/>
      <c r="AM122" s="28"/>
      <c r="AN122" s="95">
        <v>2.0185185185185186</v>
      </c>
      <c r="AO122" s="96">
        <v>1</v>
      </c>
      <c r="AP122" s="96">
        <v>1</v>
      </c>
      <c r="AQ122" s="96">
        <v>1</v>
      </c>
    </row>
    <row r="123" spans="1:43">
      <c r="A123" s="47" t="s">
        <v>246</v>
      </c>
      <c r="B123" s="63">
        <v>584</v>
      </c>
      <c r="C123" s="49">
        <v>1056</v>
      </c>
      <c r="D123" s="49">
        <v>314</v>
      </c>
      <c r="E123" s="49">
        <v>36</v>
      </c>
      <c r="F123" s="49">
        <v>64</v>
      </c>
      <c r="G123" s="50">
        <v>30</v>
      </c>
      <c r="H123" s="69">
        <v>743.7</v>
      </c>
      <c r="I123" s="49">
        <v>928</v>
      </c>
      <c r="J123" s="49">
        <v>868</v>
      </c>
      <c r="K123" s="49" t="s">
        <v>121</v>
      </c>
      <c r="L123" s="49">
        <v>154</v>
      </c>
      <c r="M123" s="50">
        <v>208</v>
      </c>
      <c r="N123" s="53">
        <v>3.24</v>
      </c>
      <c r="O123" s="53">
        <v>5.56</v>
      </c>
      <c r="P123" s="101" t="s">
        <v>246</v>
      </c>
      <c r="Q123" s="63">
        <v>584</v>
      </c>
      <c r="R123" s="49">
        <v>1246100</v>
      </c>
      <c r="S123" s="49">
        <v>23600</v>
      </c>
      <c r="T123" s="49">
        <v>28039</v>
      </c>
      <c r="U123" s="53">
        <v>40.93</v>
      </c>
      <c r="V123" s="50">
        <v>403.2</v>
      </c>
      <c r="W123" s="49">
        <v>33430</v>
      </c>
      <c r="X123" s="49">
        <v>2130</v>
      </c>
      <c r="Y123" s="49">
        <v>3475</v>
      </c>
      <c r="Z123" s="51">
        <v>6.7</v>
      </c>
      <c r="AA123" s="49">
        <v>199.1</v>
      </c>
      <c r="AB123" s="49">
        <v>7230</v>
      </c>
      <c r="AC123" s="72">
        <v>81240</v>
      </c>
      <c r="AD123" s="49">
        <v>1</v>
      </c>
      <c r="AE123" s="49">
        <v>1</v>
      </c>
      <c r="AF123" s="50">
        <v>1</v>
      </c>
      <c r="AG123" s="49">
        <v>1</v>
      </c>
      <c r="AH123" s="49">
        <v>1</v>
      </c>
      <c r="AI123" s="72">
        <v>2</v>
      </c>
      <c r="AJ123" s="98" t="s">
        <v>63</v>
      </c>
      <c r="AK123" s="98" t="s">
        <v>114</v>
      </c>
      <c r="AL123" s="98"/>
      <c r="AM123" s="28"/>
      <c r="AN123" s="95">
        <v>1.703125</v>
      </c>
      <c r="AO123" s="96">
        <v>1</v>
      </c>
      <c r="AP123" s="96">
        <v>1</v>
      </c>
      <c r="AQ123" s="96">
        <v>1</v>
      </c>
    </row>
    <row r="124" spans="1:43">
      <c r="AF124" s="104"/>
      <c r="AG124" s="104"/>
      <c r="AH124" s="104"/>
      <c r="AI124" s="104"/>
    </row>
    <row r="125" spans="1:43">
      <c r="AF125" s="104"/>
      <c r="AG125" s="104"/>
      <c r="AH125" s="104"/>
      <c r="AI125" s="104"/>
    </row>
    <row r="126" spans="1:43">
      <c r="AF126" s="104"/>
      <c r="AG126" s="104"/>
      <c r="AH126" s="104"/>
      <c r="AI126" s="104"/>
    </row>
    <row r="127" spans="1:43">
      <c r="AF127" s="104"/>
      <c r="AG127" s="104"/>
      <c r="AH127" s="104"/>
      <c r="AI127" s="104"/>
    </row>
    <row r="128" spans="1:43">
      <c r="AF128" s="104"/>
      <c r="AG128" s="104"/>
      <c r="AH128" s="104"/>
      <c r="AI128" s="104"/>
    </row>
    <row r="129" spans="32:35">
      <c r="AF129" s="104"/>
      <c r="AG129" s="104"/>
      <c r="AH129" s="104"/>
      <c r="AI129" s="104"/>
    </row>
    <row r="130" spans="32:35">
      <c r="AF130" s="104"/>
      <c r="AG130" s="104"/>
      <c r="AH130" s="104"/>
      <c r="AI130" s="104"/>
    </row>
    <row r="131" spans="32:35">
      <c r="AF131" s="104"/>
      <c r="AG131" s="104"/>
      <c r="AH131" s="104"/>
      <c r="AI131" s="104"/>
    </row>
    <row r="132" spans="32:35">
      <c r="AF132" s="104"/>
      <c r="AG132" s="104"/>
      <c r="AH132" s="104"/>
      <c r="AI132" s="104"/>
    </row>
  </sheetData>
  <mergeCells count="17">
    <mergeCell ref="AL6:AL10"/>
    <mergeCell ref="R5:V5"/>
    <mergeCell ref="W5:Z5"/>
    <mergeCell ref="AA5:AC5"/>
    <mergeCell ref="AD6:AI6"/>
    <mergeCell ref="AJ6:AJ10"/>
    <mergeCell ref="AK6:AK10"/>
    <mergeCell ref="A1:AC1"/>
    <mergeCell ref="A2:AC2"/>
    <mergeCell ref="A3:AC3"/>
    <mergeCell ref="A4:B5"/>
    <mergeCell ref="C4:G5"/>
    <mergeCell ref="H4:H5"/>
    <mergeCell ref="I4:M5"/>
    <mergeCell ref="N4:O5"/>
    <mergeCell ref="P4:Q5"/>
    <mergeCell ref="R4:A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31"/>
  <sheetViews>
    <sheetView workbookViewId="0">
      <selection activeCell="H14" sqref="H14"/>
    </sheetView>
  </sheetViews>
  <sheetFormatPr defaultRowHeight="14.2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46.955755102040818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tr">
        <f>Riepilogo!B17</f>
        <v>HE 450 B</v>
      </c>
      <c r="K3" s="112" t="s">
        <v>276</v>
      </c>
      <c r="L3" s="114">
        <f>1/(1+0.5*(I28+Q28+2/3*I28*Q28)/(1+(I28+Q28)/6))</f>
        <v>0.41239284806825627</v>
      </c>
      <c r="P3" s="105" t="s">
        <v>260</v>
      </c>
    </row>
    <row r="4" spans="2:16">
      <c r="G4" s="106" t="s">
        <v>277</v>
      </c>
      <c r="H4" s="113" t="s">
        <v>278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19.364217579726169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0.73747871909201457</v>
      </c>
      <c r="M7" s="116" t="s">
        <v>284</v>
      </c>
      <c r="P7" s="105" t="s">
        <v>262</v>
      </c>
    </row>
    <row r="8" spans="2:16">
      <c r="B8" s="111">
        <v>4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superiori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 sx=dx</v>
      </c>
      <c r="H12" s="106"/>
      <c r="I12" s="106"/>
      <c r="J12" s="108" t="str">
        <f>IF(B18=2,"trave dx","")</f>
        <v/>
      </c>
      <c r="K12" s="123"/>
      <c r="L12" s="106"/>
      <c r="P12" s="105"/>
    </row>
    <row r="13" spans="2:16">
      <c r="B13" s="111">
        <v>2</v>
      </c>
      <c r="G13" s="112" t="s">
        <v>275</v>
      </c>
      <c r="H13" s="113" t="str">
        <f>Riepilogo!B19</f>
        <v>IPE 400</v>
      </c>
      <c r="I13" s="106" t="s">
        <v>286</v>
      </c>
      <c r="J13" s="106" t="str">
        <f>IF($B$18=2,G13,"")</f>
        <v/>
      </c>
      <c r="K13" s="113" t="s">
        <v>99</v>
      </c>
      <c r="L13" s="106" t="str">
        <f>IF($B$18=2,I13,"")</f>
        <v/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/>
      </c>
      <c r="K14" s="115">
        <v>5.5</v>
      </c>
      <c r="L14" s="106" t="str">
        <f>IF(B18=2,I14,"")</f>
        <v/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>travi inferiori</v>
      </c>
      <c r="I17" t="str">
        <f>IF(B8&gt;2,"infinitamente rigide (incastro)","")</f>
        <v>infinitamente rigide (incastro)</v>
      </c>
      <c r="P17" s="105" t="s">
        <v>268</v>
      </c>
    </row>
    <row r="18" spans="1:19">
      <c r="B18" s="111">
        <v>3</v>
      </c>
      <c r="G18" s="108" t="str">
        <f>IF(B13=2,IF(B18=1,"trave",IF(B18=2,"trave sx","trave sx=dx")),"")</f>
        <v>trave sx=dx</v>
      </c>
      <c r="H18" s="123"/>
      <c r="I18" s="106"/>
      <c r="J18" s="108" t="str">
        <f>IF(B18=2,"trave dx","")</f>
        <v/>
      </c>
      <c r="K18" s="123"/>
      <c r="L18" s="106"/>
      <c r="P18" s="105" t="s">
        <v>269</v>
      </c>
    </row>
    <row r="19" spans="1:19">
      <c r="G19" s="112" t="str">
        <f>IF($B$13=2,"profilato","")</f>
        <v>profilato</v>
      </c>
      <c r="H19" s="113" t="s">
        <v>99</v>
      </c>
      <c r="I19" s="112" t="str">
        <f>IF($B$13=2,"cm","")</f>
        <v>cm</v>
      </c>
      <c r="J19" s="112" t="str">
        <f>IF($B$18=2,G19,"")</f>
        <v/>
      </c>
      <c r="K19" s="113" t="s">
        <v>99</v>
      </c>
      <c r="L19" s="112" t="str">
        <f>IF($B$18=2,I19,"")</f>
        <v/>
      </c>
      <c r="P19" s="105" t="s">
        <v>270</v>
      </c>
    </row>
    <row r="20" spans="1:19">
      <c r="G20" s="112" t="str">
        <f>IF($B$13=2,"Lt","")</f>
        <v>Lt</v>
      </c>
      <c r="H20" s="112" t="str">
        <f>IF($B$13=2,"come sup","")</f>
        <v>come sup</v>
      </c>
      <c r="I20" s="110"/>
      <c r="J20" s="112" t="str">
        <f>IF($B$18=2,G20,"")</f>
        <v/>
      </c>
      <c r="K20" s="112" t="str">
        <f>IF($B$18=2,H20,"")</f>
        <v/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79890</v>
      </c>
      <c r="D26" s="130" t="s">
        <v>248</v>
      </c>
      <c r="E26" s="129"/>
      <c r="F26" s="129" t="s">
        <v>249</v>
      </c>
      <c r="G26" s="129">
        <f>VLOOKUP(H13,IPE!$A$12:$AC$123,18,FALSE)</f>
        <v>23130</v>
      </c>
      <c r="H26" s="129" t="s">
        <v>250</v>
      </c>
      <c r="I26" s="129">
        <f>G26</f>
        <v>23130</v>
      </c>
      <c r="J26" s="130" t="s">
        <v>248</v>
      </c>
      <c r="K26" s="129"/>
      <c r="L26" s="129" t="str">
        <f>IF($B$13=1,H13,H19)</f>
        <v>IPE 360</v>
      </c>
      <c r="M26" s="129"/>
      <c r="N26" s="129" t="s">
        <v>249</v>
      </c>
      <c r="O26" s="129">
        <f>VLOOKUP(L26,IPE!$A$12:$AC$123,18,FALSE)</f>
        <v>16270</v>
      </c>
      <c r="P26" s="129" t="s">
        <v>251</v>
      </c>
      <c r="Q26" s="129">
        <f>O26</f>
        <v>16270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47934000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8831454.5454545449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6212181.8181818184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5.4276449879562723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0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 t="str">
        <f>IF($B$18=1,0,IF($B$18=2,K13,H13))</f>
        <v>IPE 400</v>
      </c>
      <c r="F30" s="129" t="s">
        <v>258</v>
      </c>
      <c r="G30" s="129">
        <f>IF(E30=0,0,VLOOKUP(E30,IPE!$A$12:$AC$123,18,FALSE))</f>
        <v>23130</v>
      </c>
      <c r="H30" s="129" t="s">
        <v>250</v>
      </c>
      <c r="I30" s="129">
        <f>G30</f>
        <v>23130</v>
      </c>
      <c r="J30" s="130" t="s">
        <v>248</v>
      </c>
      <c r="K30" s="129"/>
      <c r="L30" s="129" t="str">
        <f>IF($B$13=1,K13,K19)</f>
        <v>IPE 360</v>
      </c>
      <c r="M30" s="129" t="str">
        <f>IF($B$18=1,0,IF($B$18=2,L30,L26))</f>
        <v>IPE 360</v>
      </c>
      <c r="N30" s="129" t="s">
        <v>258</v>
      </c>
      <c r="O30" s="129">
        <f>IF(M30=0,0,VLOOKUP(M30,IPE!$A$12:$AC$123,18,FALSE))</f>
        <v>16270</v>
      </c>
      <c r="P30" s="129" t="s">
        <v>251</v>
      </c>
      <c r="Q30" s="129">
        <f>O30</f>
        <v>16270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8831454.5454545449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6212181.8181818184</v>
      </c>
      <c r="R31" s="130" t="s">
        <v>253</v>
      </c>
    </row>
  </sheetData>
  <sheetProtection sheet="1" objects="1" scenarios="1" selectLockedCells="1"/>
  <conditionalFormatting sqref="F14">
    <cfRule type="expression" dxfId="134" priority="15" stopIfTrue="1">
      <formula>"$F$12=2"</formula>
    </cfRule>
  </conditionalFormatting>
  <conditionalFormatting sqref="K13">
    <cfRule type="expression" dxfId="133" priority="14" stopIfTrue="1">
      <formula>B18&lt;&gt;2</formula>
    </cfRule>
  </conditionalFormatting>
  <conditionalFormatting sqref="K14">
    <cfRule type="expression" dxfId="132" priority="13" stopIfTrue="1">
      <formula>$B$18&lt;&gt;2</formula>
    </cfRule>
  </conditionalFormatting>
  <conditionalFormatting sqref="K19">
    <cfRule type="expression" dxfId="131" priority="10" stopIfTrue="1">
      <formula>$B$13=1</formula>
    </cfRule>
    <cfRule type="expression" dxfId="130" priority="11" stopIfTrue="1">
      <formula>$B$12=1</formula>
    </cfRule>
    <cfRule type="expression" dxfId="129" priority="12" stopIfTrue="1">
      <formula>$B$18&lt;&gt;2</formula>
    </cfRule>
  </conditionalFormatting>
  <conditionalFormatting sqref="J18 K19 H19">
    <cfRule type="expression" dxfId="128" priority="9" stopIfTrue="1">
      <formula>$B$13=1</formula>
    </cfRule>
  </conditionalFormatting>
  <conditionalFormatting sqref="J20:K20 G20:H20 G18 J18 G19:L19">
    <cfRule type="expression" dxfId="127" priority="8">
      <formula>$B$8&gt;2</formula>
    </cfRule>
  </conditionalFormatting>
  <conditionalFormatting sqref="G12 J12 H19 G3:H3 G13:L14 K19">
    <cfRule type="expression" dxfId="126" priority="7">
      <formula>$B$3&gt;2</formula>
    </cfRule>
  </conditionalFormatting>
  <conditionalFormatting sqref="H4">
    <cfRule type="expression" dxfId="125" priority="6">
      <formula>$B$3&gt;2</formula>
    </cfRule>
  </conditionalFormatting>
  <conditionalFormatting sqref="H13">
    <cfRule type="expression" dxfId="124" priority="5">
      <formula>$B$3&gt;2</formula>
    </cfRule>
  </conditionalFormatting>
  <conditionalFormatting sqref="H19">
    <cfRule type="expression" dxfId="123" priority="4">
      <formula>$B$3&gt;2</formula>
    </cfRule>
  </conditionalFormatting>
  <conditionalFormatting sqref="K13">
    <cfRule type="expression" dxfId="122" priority="3">
      <formula>$B$3&gt;2</formula>
    </cfRule>
  </conditionalFormatting>
  <conditionalFormatting sqref="K19">
    <cfRule type="expression" dxfId="121" priority="2">
      <formula>$B$3&gt;2</formula>
    </cfRule>
  </conditionalFormatting>
  <conditionalFormatting sqref="H3">
    <cfRule type="expression" dxfId="120" priority="1">
      <formula>$B$3&gt;2</formula>
    </cfRule>
  </conditionalFormatting>
  <dataValidations count="1">
    <dataValidation type="list" allowBlank="1" showInputMessage="1" showErrorMessage="1" sqref="H4">
      <formula1>"max, min"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4763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HE!$A$12:$A$123</xm:f>
          </x14:formula1>
          <xm:sqref>H3</xm:sqref>
        </x14:dataValidation>
        <x14:dataValidation type="list" allowBlank="1" showInputMessage="1" showErrorMessage="1">
          <x14:formula1>
            <xm:f>IPE!$A$12:$A$64</xm:f>
          </x14:formula1>
          <xm:sqref>H13 H19 K13 K19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31"/>
  <sheetViews>
    <sheetView workbookViewId="0">
      <selection activeCell="H14" sqref="H14"/>
    </sheetView>
  </sheetViews>
  <sheetFormatPr defaultRowHeight="14.2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46.955755102040818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tr">
        <f>Riepilogo!B17</f>
        <v>HE 450 B</v>
      </c>
      <c r="K3" s="112" t="s">
        <v>276</v>
      </c>
      <c r="L3" s="114">
        <f>1/(1+0.5*(I28+Q28+2/3*I28*Q28)/(1+(I28+Q28)/6))</f>
        <v>0.3410541154593103</v>
      </c>
      <c r="P3" s="105" t="s">
        <v>260</v>
      </c>
    </row>
    <row r="4" spans="2:16">
      <c r="G4" s="106" t="s">
        <v>277</v>
      </c>
      <c r="H4" s="113" t="s">
        <v>278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16.014453522050527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0.82201433471110719</v>
      </c>
      <c r="M7" s="116" t="s">
        <v>284</v>
      </c>
      <c r="P7" s="105" t="s">
        <v>262</v>
      </c>
    </row>
    <row r="8" spans="2:16">
      <c r="B8" s="111">
        <v>4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superiori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</v>
      </c>
      <c r="H12" s="106"/>
      <c r="I12" s="106"/>
      <c r="J12" s="108" t="str">
        <f>IF(B18=2,"trave dx","")</f>
        <v/>
      </c>
      <c r="K12" s="123"/>
      <c r="L12" s="106"/>
      <c r="P12" s="105"/>
    </row>
    <row r="13" spans="2:16">
      <c r="B13" s="111">
        <v>2</v>
      </c>
      <c r="G13" s="112" t="s">
        <v>275</v>
      </c>
      <c r="H13" s="113" t="str">
        <f>Riepilogo!B19</f>
        <v>IPE 400</v>
      </c>
      <c r="I13" s="106" t="s">
        <v>286</v>
      </c>
      <c r="J13" s="106" t="str">
        <f>IF($B$18=2,G13,"")</f>
        <v/>
      </c>
      <c r="K13" s="113" t="s">
        <v>99</v>
      </c>
      <c r="L13" s="106" t="str">
        <f>IF($B$18=2,I13,"")</f>
        <v/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/>
      </c>
      <c r="K14" s="115">
        <v>5.5</v>
      </c>
      <c r="L14" s="106" t="str">
        <f>IF(B18=2,I14,"")</f>
        <v/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>travi inferiori</v>
      </c>
      <c r="I17" t="str">
        <f>IF(B8&gt;2,"infinitamente rigide (incastro)","")</f>
        <v>infinitamente rigide (incastro)</v>
      </c>
      <c r="P17" s="105" t="s">
        <v>268</v>
      </c>
    </row>
    <row r="18" spans="1:19">
      <c r="B18" s="111">
        <v>1</v>
      </c>
      <c r="G18" s="108" t="str">
        <f>IF(B13=2,IF(B18=1,"trave",IF(B18=2,"trave sx","trave sx=dx")),"")</f>
        <v>trave</v>
      </c>
      <c r="H18" s="123"/>
      <c r="I18" s="106"/>
      <c r="J18" s="108" t="str">
        <f>IF(B18=2,"trave dx","")</f>
        <v/>
      </c>
      <c r="K18" s="123"/>
      <c r="L18" s="106"/>
      <c r="P18" s="105" t="s">
        <v>269</v>
      </c>
    </row>
    <row r="19" spans="1:19">
      <c r="G19" s="112" t="str">
        <f>IF($B$13=2,"profilato","")</f>
        <v>profilato</v>
      </c>
      <c r="H19" s="113" t="s">
        <v>99</v>
      </c>
      <c r="I19" s="112" t="str">
        <f>IF($B$13=2,"cm","")</f>
        <v>cm</v>
      </c>
      <c r="J19" s="112" t="str">
        <f>IF($B$18=2,G19,"")</f>
        <v/>
      </c>
      <c r="K19" s="113" t="s">
        <v>99</v>
      </c>
      <c r="L19" s="112" t="str">
        <f>IF($B$18=2,I19,"")</f>
        <v/>
      </c>
      <c r="P19" s="105" t="s">
        <v>270</v>
      </c>
    </row>
    <row r="20" spans="1:19">
      <c r="G20" s="112" t="str">
        <f>IF($B$13=2,"Lt","")</f>
        <v>Lt</v>
      </c>
      <c r="H20" s="112" t="str">
        <f>IF($B$13=2,"come sup","")</f>
        <v>come sup</v>
      </c>
      <c r="I20" s="110"/>
      <c r="J20" s="112" t="str">
        <f>IF($B$18=2,G20,"")</f>
        <v/>
      </c>
      <c r="K20" s="112" t="str">
        <f>IF($B$18=2,H20,"")</f>
        <v/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79890</v>
      </c>
      <c r="D26" s="130" t="s">
        <v>248</v>
      </c>
      <c r="E26" s="129"/>
      <c r="F26" s="129" t="s">
        <v>249</v>
      </c>
      <c r="G26" s="129">
        <f>VLOOKUP(H13,IPE!$A$12:$AC$123,18,FALSE)</f>
        <v>23130</v>
      </c>
      <c r="H26" s="129" t="s">
        <v>250</v>
      </c>
      <c r="I26" s="129">
        <f>G26</f>
        <v>23130</v>
      </c>
      <c r="J26" s="130" t="s">
        <v>248</v>
      </c>
      <c r="K26" s="129"/>
      <c r="L26" s="129" t="str">
        <f>IF($B$13=1,H13,H19)</f>
        <v>IPE 360</v>
      </c>
      <c r="M26" s="129"/>
      <c r="N26" s="129" t="s">
        <v>249</v>
      </c>
      <c r="O26" s="129">
        <f>VLOOKUP(L26,IPE!$A$12:$AC$123,18,FALSE)</f>
        <v>16270</v>
      </c>
      <c r="P26" s="129" t="s">
        <v>251</v>
      </c>
      <c r="Q26" s="129">
        <f>O26</f>
        <v>16270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47934000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8831454.5454545449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6212181.8181818184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10.855289975912545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0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>
        <f>IF($B$18=1,0,IF($B$18=2,K13,H13))</f>
        <v>0</v>
      </c>
      <c r="F30" s="129" t="s">
        <v>258</v>
      </c>
      <c r="G30" s="129">
        <f>IF(E30=0,0,VLOOKUP(E30,IPE!$A$12:$AC$123,18,FALSE))</f>
        <v>0</v>
      </c>
      <c r="H30" s="129" t="s">
        <v>250</v>
      </c>
      <c r="I30" s="129">
        <f>G30</f>
        <v>0</v>
      </c>
      <c r="J30" s="130" t="s">
        <v>248</v>
      </c>
      <c r="K30" s="129"/>
      <c r="L30" s="129" t="str">
        <f>IF($B$13=1,K13,K19)</f>
        <v>IPE 360</v>
      </c>
      <c r="M30" s="129">
        <f>IF($B$18=1,0,IF($B$18=2,L30,L26))</f>
        <v>0</v>
      </c>
      <c r="N30" s="129" t="s">
        <v>258</v>
      </c>
      <c r="O30" s="129">
        <f>IF(M30=0,0,VLOOKUP(M30,IPE!$A$12:$AC$123,18,FALSE))</f>
        <v>0</v>
      </c>
      <c r="P30" s="129" t="s">
        <v>251</v>
      </c>
      <c r="Q30" s="129">
        <f>O30</f>
        <v>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0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0</v>
      </c>
      <c r="R31" s="130" t="s">
        <v>253</v>
      </c>
    </row>
  </sheetData>
  <sheetProtection sheet="1" objects="1" scenarios="1" selectLockedCells="1"/>
  <conditionalFormatting sqref="F14">
    <cfRule type="expression" dxfId="119" priority="15" stopIfTrue="1">
      <formula>"$F$12=2"</formula>
    </cfRule>
  </conditionalFormatting>
  <conditionalFormatting sqref="K13">
    <cfRule type="expression" dxfId="118" priority="14" stopIfTrue="1">
      <formula>B18&lt;&gt;2</formula>
    </cfRule>
  </conditionalFormatting>
  <conditionalFormatting sqref="K14">
    <cfRule type="expression" dxfId="117" priority="13" stopIfTrue="1">
      <formula>$B$18&lt;&gt;2</formula>
    </cfRule>
  </conditionalFormatting>
  <conditionalFormatting sqref="K19">
    <cfRule type="expression" dxfId="116" priority="10" stopIfTrue="1">
      <formula>$B$13=1</formula>
    </cfRule>
    <cfRule type="expression" dxfId="115" priority="11" stopIfTrue="1">
      <formula>$B$12=1</formula>
    </cfRule>
    <cfRule type="expression" dxfId="114" priority="12" stopIfTrue="1">
      <formula>$B$18&lt;&gt;2</formula>
    </cfRule>
  </conditionalFormatting>
  <conditionalFormatting sqref="J18 K19 H19">
    <cfRule type="expression" dxfId="113" priority="9" stopIfTrue="1">
      <formula>$B$13=1</formula>
    </cfRule>
  </conditionalFormatting>
  <conditionalFormatting sqref="J20:K20 G20:H20 G18 J18 G19:L19">
    <cfRule type="expression" dxfId="112" priority="8">
      <formula>$B$8&gt;2</formula>
    </cfRule>
  </conditionalFormatting>
  <conditionalFormatting sqref="G12 J12 H19 G3:H3 G13:L14 K19">
    <cfRule type="expression" dxfId="111" priority="7">
      <formula>$B$3&gt;2</formula>
    </cfRule>
  </conditionalFormatting>
  <conditionalFormatting sqref="H4">
    <cfRule type="expression" dxfId="110" priority="6">
      <formula>$B$3&gt;2</formula>
    </cfRule>
  </conditionalFormatting>
  <conditionalFormatting sqref="H13">
    <cfRule type="expression" dxfId="109" priority="5">
      <formula>$B$3&gt;2</formula>
    </cfRule>
  </conditionalFormatting>
  <conditionalFormatting sqref="H19">
    <cfRule type="expression" dxfId="108" priority="4">
      <formula>$B$3&gt;2</formula>
    </cfRule>
  </conditionalFormatting>
  <conditionalFormatting sqref="K13">
    <cfRule type="expression" dxfId="107" priority="3">
      <formula>$B$3&gt;2</formula>
    </cfRule>
  </conditionalFormatting>
  <conditionalFormatting sqref="K19">
    <cfRule type="expression" dxfId="106" priority="2">
      <formula>$B$3&gt;2</formula>
    </cfRule>
  </conditionalFormatting>
  <conditionalFormatting sqref="H3">
    <cfRule type="expression" dxfId="105" priority="1">
      <formula>$B$3&gt;2</formula>
    </cfRule>
  </conditionalFormatting>
  <dataValidations count="1">
    <dataValidation type="list" allowBlank="1" showInputMessage="1" showErrorMessage="1" sqref="H4">
      <formula1>"max, min"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4763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IPE!$A$12:$A$64</xm:f>
          </x14:formula1>
          <xm:sqref>H13 H19 K13 K19</xm:sqref>
        </x14:dataValidation>
        <x14:dataValidation type="list" allowBlank="1" showInputMessage="1" showErrorMessage="1">
          <x14:formula1>
            <xm:f>HE!$A$12:$A$123</xm:f>
          </x14:formula1>
          <xm:sqref>H3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31"/>
  <sheetViews>
    <sheetView workbookViewId="0">
      <selection activeCell="H14" sqref="H14"/>
    </sheetView>
  </sheetViews>
  <sheetFormatPr defaultRowHeight="14.2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6.8884897959183675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tr">
        <f>Riepilogo!B17</f>
        <v>HE 450 B</v>
      </c>
      <c r="K3" s="112" t="s">
        <v>276</v>
      </c>
      <c r="L3" s="114">
        <f>1/(1+0.5*(I28+Q28+2/3*I28*Q28)/(1+(I28+Q28)/6))</f>
        <v>0.73993033608133729</v>
      </c>
      <c r="P3" s="105" t="s">
        <v>260</v>
      </c>
    </row>
    <row r="4" spans="2:16">
      <c r="G4" s="106" t="s">
        <v>277</v>
      </c>
      <c r="H4" s="113" t="s">
        <v>291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5.0970025697867403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0.55857976335447757</v>
      </c>
      <c r="M7" s="116" t="s">
        <v>284</v>
      </c>
      <c r="P7" s="105" t="s">
        <v>262</v>
      </c>
    </row>
    <row r="8" spans="2:16">
      <c r="B8" s="111">
        <v>4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superiori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 sx=dx</v>
      </c>
      <c r="H12" s="106"/>
      <c r="I12" s="106"/>
      <c r="J12" s="108" t="str">
        <f>IF(B18=2,"trave dx","")</f>
        <v/>
      </c>
      <c r="K12" s="123"/>
      <c r="L12" s="106"/>
      <c r="P12" s="105"/>
    </row>
    <row r="13" spans="2:16">
      <c r="B13" s="111">
        <v>2</v>
      </c>
      <c r="G13" s="112" t="s">
        <v>275</v>
      </c>
      <c r="H13" s="113" t="str">
        <f>Riepilogo!B19</f>
        <v>IPE 400</v>
      </c>
      <c r="I13" s="106" t="s">
        <v>286</v>
      </c>
      <c r="J13" s="106" t="str">
        <f>IF($B$18=2,G13,"")</f>
        <v/>
      </c>
      <c r="K13" s="113" t="s">
        <v>99</v>
      </c>
      <c r="L13" s="106" t="str">
        <f>IF($B$18=2,I13,"")</f>
        <v/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/>
      </c>
      <c r="K14" s="115">
        <v>5.5</v>
      </c>
      <c r="L14" s="106" t="str">
        <f>IF(B18=2,I14,"")</f>
        <v/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>travi inferiori</v>
      </c>
      <c r="I17" t="str">
        <f>IF(B8&gt;2,"infinitamente rigide (incastro)","")</f>
        <v>infinitamente rigide (incastro)</v>
      </c>
      <c r="P17" s="105" t="s">
        <v>268</v>
      </c>
    </row>
    <row r="18" spans="1:19">
      <c r="B18" s="111">
        <v>3</v>
      </c>
      <c r="G18" s="108" t="str">
        <f>IF(B13=2,IF(B18=1,"trave",IF(B18=2,"trave sx","trave sx=dx")),"")</f>
        <v>trave sx=dx</v>
      </c>
      <c r="H18" s="123"/>
      <c r="I18" s="106"/>
      <c r="J18" s="108" t="str">
        <f>IF(B18=2,"trave dx","")</f>
        <v/>
      </c>
      <c r="K18" s="123"/>
      <c r="L18" s="106"/>
      <c r="P18" s="105" t="s">
        <v>269</v>
      </c>
    </row>
    <row r="19" spans="1:19">
      <c r="G19" s="112" t="str">
        <f>IF($B$13=2,"profilato","")</f>
        <v>profilato</v>
      </c>
      <c r="H19" s="113" t="s">
        <v>99</v>
      </c>
      <c r="I19" s="112" t="str">
        <f>IF($B$13=2,"cm","")</f>
        <v>cm</v>
      </c>
      <c r="J19" s="112" t="str">
        <f>IF($B$18=2,G19,"")</f>
        <v/>
      </c>
      <c r="K19" s="113" t="s">
        <v>99</v>
      </c>
      <c r="L19" s="112" t="str">
        <f>IF($B$18=2,I19,"")</f>
        <v/>
      </c>
      <c r="P19" s="105" t="s">
        <v>270</v>
      </c>
    </row>
    <row r="20" spans="1:19">
      <c r="G20" s="112" t="str">
        <f>IF($B$13=2,"Lt","")</f>
        <v>Lt</v>
      </c>
      <c r="H20" s="112" t="str">
        <f>IF($B$13=2,"come sup","")</f>
        <v>come sup</v>
      </c>
      <c r="I20" s="110"/>
      <c r="J20" s="112" t="str">
        <f>IF($B$18=2,G20,"")</f>
        <v/>
      </c>
      <c r="K20" s="112" t="str">
        <f>IF($B$18=2,H20,"")</f>
        <v/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11720</v>
      </c>
      <c r="D26" s="130" t="s">
        <v>248</v>
      </c>
      <c r="E26" s="129"/>
      <c r="F26" s="129" t="s">
        <v>249</v>
      </c>
      <c r="G26" s="129">
        <f>VLOOKUP(H13,IPE!$A$12:$AC$123,18,FALSE)</f>
        <v>23130</v>
      </c>
      <c r="H26" s="129" t="s">
        <v>250</v>
      </c>
      <c r="I26" s="129">
        <f>G26</f>
        <v>23130</v>
      </c>
      <c r="J26" s="130" t="s">
        <v>248</v>
      </c>
      <c r="K26" s="129"/>
      <c r="L26" s="129" t="str">
        <f>IF($B$13=1,H13,H19)</f>
        <v>IPE 360</v>
      </c>
      <c r="M26" s="129"/>
      <c r="N26" s="129" t="s">
        <v>249</v>
      </c>
      <c r="O26" s="129">
        <f>VLOOKUP(L26,IPE!$A$12:$AC$123,18,FALSE)</f>
        <v>16270</v>
      </c>
      <c r="P26" s="129" t="s">
        <v>251</v>
      </c>
      <c r="Q26" s="129">
        <f>O26</f>
        <v>16270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7032000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8831454.5454545449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6212181.8181818184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0.7962448273732321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0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 t="str">
        <f>IF($B$18=1,0,IF($B$18=2,K13,H13))</f>
        <v>IPE 400</v>
      </c>
      <c r="F30" s="129" t="s">
        <v>258</v>
      </c>
      <c r="G30" s="129">
        <f>IF(E30=0,0,VLOOKUP(E30,IPE!$A$12:$AC$123,18,FALSE))</f>
        <v>23130</v>
      </c>
      <c r="H30" s="129" t="s">
        <v>250</v>
      </c>
      <c r="I30" s="129">
        <f>G30</f>
        <v>23130</v>
      </c>
      <c r="J30" s="130" t="s">
        <v>248</v>
      </c>
      <c r="K30" s="129"/>
      <c r="L30" s="129" t="str">
        <f>IF($B$13=1,K13,K19)</f>
        <v>IPE 360</v>
      </c>
      <c r="M30" s="129" t="str">
        <f>IF($B$18=1,0,IF($B$18=2,L30,L26))</f>
        <v>IPE 360</v>
      </c>
      <c r="N30" s="129" t="s">
        <v>258</v>
      </c>
      <c r="O30" s="129">
        <f>IF(M30=0,0,VLOOKUP(M30,IPE!$A$12:$AC$123,18,FALSE))</f>
        <v>16270</v>
      </c>
      <c r="P30" s="129" t="s">
        <v>251</v>
      </c>
      <c r="Q30" s="129">
        <f>O30</f>
        <v>16270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8831454.5454545449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6212181.8181818184</v>
      </c>
      <c r="R31" s="130" t="s">
        <v>253</v>
      </c>
    </row>
  </sheetData>
  <sheetProtection sheet="1" objects="1" scenarios="1" selectLockedCells="1"/>
  <conditionalFormatting sqref="F14">
    <cfRule type="expression" dxfId="104" priority="15" stopIfTrue="1">
      <formula>"$F$12=2"</formula>
    </cfRule>
  </conditionalFormatting>
  <conditionalFormatting sqref="K13">
    <cfRule type="expression" dxfId="103" priority="14" stopIfTrue="1">
      <formula>B18&lt;&gt;2</formula>
    </cfRule>
  </conditionalFormatting>
  <conditionalFormatting sqref="K14">
    <cfRule type="expression" dxfId="102" priority="13" stopIfTrue="1">
      <formula>$B$18&lt;&gt;2</formula>
    </cfRule>
  </conditionalFormatting>
  <conditionalFormatting sqref="K19">
    <cfRule type="expression" dxfId="101" priority="10" stopIfTrue="1">
      <formula>$B$13=1</formula>
    </cfRule>
    <cfRule type="expression" dxfId="100" priority="11" stopIfTrue="1">
      <formula>$B$12=1</formula>
    </cfRule>
    <cfRule type="expression" dxfId="99" priority="12" stopIfTrue="1">
      <formula>$B$18&lt;&gt;2</formula>
    </cfRule>
  </conditionalFormatting>
  <conditionalFormatting sqref="J18 K19 H19">
    <cfRule type="expression" dxfId="98" priority="9" stopIfTrue="1">
      <formula>$B$13=1</formula>
    </cfRule>
  </conditionalFormatting>
  <conditionalFormatting sqref="J20:K20 G20:H20 G18 J18 G19:L19">
    <cfRule type="expression" dxfId="97" priority="8">
      <formula>$B$8&gt;2</formula>
    </cfRule>
  </conditionalFormatting>
  <conditionalFormatting sqref="G12 J12 H19 G3:H3 G13:L14 K19">
    <cfRule type="expression" dxfId="96" priority="7">
      <formula>$B$3&gt;2</formula>
    </cfRule>
  </conditionalFormatting>
  <conditionalFormatting sqref="H4">
    <cfRule type="expression" dxfId="95" priority="6">
      <formula>$B$3&gt;2</formula>
    </cfRule>
  </conditionalFormatting>
  <conditionalFormatting sqref="H13">
    <cfRule type="expression" dxfId="94" priority="5">
      <formula>$B$3&gt;2</formula>
    </cfRule>
  </conditionalFormatting>
  <conditionalFormatting sqref="H19">
    <cfRule type="expression" dxfId="93" priority="4">
      <formula>$B$3&gt;2</formula>
    </cfRule>
  </conditionalFormatting>
  <conditionalFormatting sqref="K13">
    <cfRule type="expression" dxfId="92" priority="3">
      <formula>$B$3&gt;2</formula>
    </cfRule>
  </conditionalFormatting>
  <conditionalFormatting sqref="K19">
    <cfRule type="expression" dxfId="91" priority="2">
      <formula>$B$3&gt;2</formula>
    </cfRule>
  </conditionalFormatting>
  <conditionalFormatting sqref="H3">
    <cfRule type="expression" dxfId="90" priority="1">
      <formula>$B$3&gt;2</formula>
    </cfRule>
  </conditionalFormatting>
  <dataValidations count="1">
    <dataValidation type="list" allowBlank="1" showInputMessage="1" showErrorMessage="1" sqref="H4">
      <formula1>"max, min"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4763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IPE!$A$12:$A$64</xm:f>
          </x14:formula1>
          <xm:sqref>H13 H19 K13 K19</xm:sqref>
        </x14:dataValidation>
        <x14:dataValidation type="list" allowBlank="1" showInputMessage="1" showErrorMessage="1">
          <x14:formula1>
            <xm:f>HE!$A$12:$A$123</xm:f>
          </x14:formula1>
          <xm:sqref>H3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33"/>
  <sheetViews>
    <sheetView workbookViewId="0">
      <selection activeCell="H14" sqref="H14"/>
    </sheetView>
  </sheetViews>
  <sheetFormatPr defaultRowHeight="14.2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6.8884897959183675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tr">
        <f>Riepilogo!B17</f>
        <v>HE 450 B</v>
      </c>
      <c r="K3" s="112" t="s">
        <v>276</v>
      </c>
      <c r="L3" s="114">
        <f>1/(1+0.5*(I28+Q28+2/3*I28*Q28)/(1+(I28+Q28)/6))</f>
        <v>0.61378456376509116</v>
      </c>
      <c r="P3" s="105" t="s">
        <v>260</v>
      </c>
    </row>
    <row r="4" spans="2:16">
      <c r="G4" s="106" t="s">
        <v>277</v>
      </c>
      <c r="H4" s="113" t="s">
        <v>291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4.228048704388037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0.60487269177580738</v>
      </c>
      <c r="M7" s="116" t="s">
        <v>284</v>
      </c>
      <c r="P7" s="105" t="s">
        <v>262</v>
      </c>
    </row>
    <row r="8" spans="2:16">
      <c r="B8" s="111">
        <v>4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superiori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</v>
      </c>
      <c r="H12" s="106"/>
      <c r="I12" s="106"/>
      <c r="J12" s="108" t="str">
        <f>IF(B18=2,"trave dx","")</f>
        <v/>
      </c>
      <c r="K12" s="123"/>
      <c r="L12" s="106"/>
      <c r="P12" s="105"/>
    </row>
    <row r="13" spans="2:16">
      <c r="B13" s="111">
        <v>2</v>
      </c>
      <c r="G13" s="112" t="s">
        <v>275</v>
      </c>
      <c r="H13" s="113" t="str">
        <f>Riepilogo!B19</f>
        <v>IPE 400</v>
      </c>
      <c r="I13" s="106" t="s">
        <v>286</v>
      </c>
      <c r="J13" s="106" t="str">
        <f>IF($B$18=2,G13,"")</f>
        <v/>
      </c>
      <c r="K13" s="113" t="s">
        <v>99</v>
      </c>
      <c r="L13" s="106" t="str">
        <f>IF($B$18=2,I13,"")</f>
        <v/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/>
      </c>
      <c r="K14" s="115">
        <v>5.5</v>
      </c>
      <c r="L14" s="106" t="str">
        <f>IF(B18=2,I14,"")</f>
        <v/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>travi inferiori</v>
      </c>
      <c r="I17" t="str">
        <f>IF(B8&gt;2,"infinitamente rigide (incastro)","")</f>
        <v>infinitamente rigide (incastro)</v>
      </c>
      <c r="P17" s="105" t="s">
        <v>268</v>
      </c>
    </row>
    <row r="18" spans="1:19">
      <c r="B18" s="111">
        <v>1</v>
      </c>
      <c r="G18" s="108" t="str">
        <f>IF(B13=2,IF(B18=1,"trave",IF(B18=2,"trave sx","trave sx=dx")),"")</f>
        <v>trave</v>
      </c>
      <c r="H18" s="123"/>
      <c r="I18" s="106"/>
      <c r="J18" s="108" t="str">
        <f>IF(B18=2,"trave dx","")</f>
        <v/>
      </c>
      <c r="K18" s="123"/>
      <c r="L18" s="106"/>
      <c r="P18" s="105" t="s">
        <v>269</v>
      </c>
    </row>
    <row r="19" spans="1:19">
      <c r="G19" s="112" t="str">
        <f>IF($B$13=2,"profilato","")</f>
        <v>profilato</v>
      </c>
      <c r="H19" s="113" t="s">
        <v>99</v>
      </c>
      <c r="I19" s="112" t="str">
        <f>IF($B$13=2,"cm","")</f>
        <v>cm</v>
      </c>
      <c r="J19" s="112" t="str">
        <f>IF($B$18=2,G19,"")</f>
        <v/>
      </c>
      <c r="K19" s="113" t="s">
        <v>99</v>
      </c>
      <c r="L19" s="112" t="str">
        <f>IF($B$18=2,I19,"")</f>
        <v/>
      </c>
      <c r="P19" s="105" t="s">
        <v>270</v>
      </c>
    </row>
    <row r="20" spans="1:19">
      <c r="G20" s="112" t="str">
        <f>IF($B$13=2,"Lt","")</f>
        <v>Lt</v>
      </c>
      <c r="H20" s="112" t="str">
        <f>IF($B$13=2,"come sup","")</f>
        <v>come sup</v>
      </c>
      <c r="I20" s="110"/>
      <c r="J20" s="112" t="str">
        <f>IF($B$18=2,G20,"")</f>
        <v/>
      </c>
      <c r="K20" s="112" t="str">
        <f>IF($B$18=2,H20,"")</f>
        <v/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11720</v>
      </c>
      <c r="D26" s="130" t="s">
        <v>248</v>
      </c>
      <c r="E26" s="129"/>
      <c r="F26" s="129" t="s">
        <v>249</v>
      </c>
      <c r="G26" s="129">
        <f>VLOOKUP(H13,IPE!$A$12:$AC$123,18,FALSE)</f>
        <v>23130</v>
      </c>
      <c r="H26" s="129" t="s">
        <v>250</v>
      </c>
      <c r="I26" s="129">
        <f>G26</f>
        <v>23130</v>
      </c>
      <c r="J26" s="130" t="s">
        <v>248</v>
      </c>
      <c r="K26" s="129"/>
      <c r="L26" s="129" t="str">
        <f>IF($B$13=1,H13,H19)</f>
        <v>IPE 360</v>
      </c>
      <c r="M26" s="129"/>
      <c r="N26" s="129" t="s">
        <v>249</v>
      </c>
      <c r="O26" s="129">
        <f>VLOOKUP(L26,IPE!$A$12:$AC$123,18,FALSE)</f>
        <v>16270</v>
      </c>
      <c r="P26" s="129" t="s">
        <v>251</v>
      </c>
      <c r="Q26" s="129">
        <f>O26</f>
        <v>16270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7032000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8831454.5454545449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6212181.8181818184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1.5924896547464642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0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>
        <f>IF($B$18=1,0,IF($B$18=2,K13,H13))</f>
        <v>0</v>
      </c>
      <c r="F30" s="129" t="s">
        <v>258</v>
      </c>
      <c r="G30" s="129">
        <f>IF(E30=0,0,VLOOKUP(E30,IPE!$A$12:$AC$123,18,FALSE))</f>
        <v>0</v>
      </c>
      <c r="H30" s="129" t="s">
        <v>250</v>
      </c>
      <c r="I30" s="129">
        <f>G30</f>
        <v>0</v>
      </c>
      <c r="J30" s="130" t="s">
        <v>248</v>
      </c>
      <c r="K30" s="129"/>
      <c r="L30" s="129" t="str">
        <f>IF($B$13=1,K13,K19)</f>
        <v>IPE 360</v>
      </c>
      <c r="M30" s="129">
        <f>IF($B$18=1,0,IF($B$18=2,L30,L26))</f>
        <v>0</v>
      </c>
      <c r="N30" s="129" t="s">
        <v>258</v>
      </c>
      <c r="O30" s="129">
        <f>IF(M30=0,0,VLOOKUP(M30,IPE!$A$12:$AC$123,18,FALSE))</f>
        <v>0</v>
      </c>
      <c r="P30" s="129" t="s">
        <v>251</v>
      </c>
      <c r="Q30" s="129">
        <f>O30</f>
        <v>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0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0</v>
      </c>
      <c r="R31" s="130" t="s">
        <v>253</v>
      </c>
    </row>
    <row r="32" spans="1:19" s="128" customFormat="1"/>
    <row r="33" s="128" customFormat="1"/>
  </sheetData>
  <sheetProtection sheet="1" objects="1" scenarios="1" selectLockedCells="1"/>
  <conditionalFormatting sqref="F14">
    <cfRule type="expression" dxfId="89" priority="15" stopIfTrue="1">
      <formula>"$F$12=2"</formula>
    </cfRule>
  </conditionalFormatting>
  <conditionalFormatting sqref="K13">
    <cfRule type="expression" dxfId="88" priority="14" stopIfTrue="1">
      <formula>B18&lt;&gt;2</formula>
    </cfRule>
  </conditionalFormatting>
  <conditionalFormatting sqref="K14">
    <cfRule type="expression" dxfId="87" priority="13" stopIfTrue="1">
      <formula>$B$18&lt;&gt;2</formula>
    </cfRule>
  </conditionalFormatting>
  <conditionalFormatting sqref="K19">
    <cfRule type="expression" dxfId="86" priority="10" stopIfTrue="1">
      <formula>$B$13=1</formula>
    </cfRule>
    <cfRule type="expression" dxfId="85" priority="11" stopIfTrue="1">
      <formula>$B$12=1</formula>
    </cfRule>
    <cfRule type="expression" dxfId="84" priority="12" stopIfTrue="1">
      <formula>$B$18&lt;&gt;2</formula>
    </cfRule>
  </conditionalFormatting>
  <conditionalFormatting sqref="J18 K19 H19">
    <cfRule type="expression" dxfId="83" priority="9" stopIfTrue="1">
      <formula>$B$13=1</formula>
    </cfRule>
  </conditionalFormatting>
  <conditionalFormatting sqref="J20:K20 G20:H20 G18 J18 G19:L19">
    <cfRule type="expression" dxfId="82" priority="8">
      <formula>$B$8&gt;2</formula>
    </cfRule>
  </conditionalFormatting>
  <conditionalFormatting sqref="G12 J12 H19 G3:H3 G13:L14 K19">
    <cfRule type="expression" dxfId="81" priority="7">
      <formula>$B$3&gt;2</formula>
    </cfRule>
  </conditionalFormatting>
  <conditionalFormatting sqref="H4">
    <cfRule type="expression" dxfId="80" priority="6">
      <formula>$B$3&gt;2</formula>
    </cfRule>
  </conditionalFormatting>
  <conditionalFormatting sqref="H13">
    <cfRule type="expression" dxfId="79" priority="5">
      <formula>$B$3&gt;2</formula>
    </cfRule>
  </conditionalFormatting>
  <conditionalFormatting sqref="H19">
    <cfRule type="expression" dxfId="78" priority="4">
      <formula>$B$3&gt;2</formula>
    </cfRule>
  </conditionalFormatting>
  <conditionalFormatting sqref="K13">
    <cfRule type="expression" dxfId="77" priority="3">
      <formula>$B$3&gt;2</formula>
    </cfRule>
  </conditionalFormatting>
  <conditionalFormatting sqref="K19">
    <cfRule type="expression" dxfId="76" priority="2">
      <formula>$B$3&gt;2</formula>
    </cfRule>
  </conditionalFormatting>
  <conditionalFormatting sqref="H3">
    <cfRule type="expression" dxfId="75" priority="1">
      <formula>$B$3&gt;2</formula>
    </cfRule>
  </conditionalFormatting>
  <dataValidations count="1">
    <dataValidation type="list" allowBlank="1" showInputMessage="1" showErrorMessage="1" sqref="H4">
      <formula1>"max, min"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4763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HE!$A$12:$A$123</xm:f>
          </x14:formula1>
          <xm:sqref>H3</xm:sqref>
        </x14:dataValidation>
        <x14:dataValidation type="list" allowBlank="1" showInputMessage="1" showErrorMessage="1">
          <x14:formula1>
            <xm:f>IPE!$A$12:$A$64</xm:f>
          </x14:formula1>
          <xm:sqref>H13 H19 K13 K19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31"/>
  <sheetViews>
    <sheetView workbookViewId="0">
      <selection activeCell="H14" sqref="H14"/>
    </sheetView>
  </sheetViews>
  <sheetFormatPr defaultRowHeight="14.2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46.955755102040818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tr">
        <f>Riepilogo!B17</f>
        <v>HE 450 B</v>
      </c>
      <c r="K3" s="112" t="s">
        <v>276</v>
      </c>
      <c r="L3" s="114">
        <f>1/(1+0.5*(I28+Q28+2/3*I28*Q28)/(1+(I28+Q28)/6))</f>
        <v>0.155577976362064</v>
      </c>
      <c r="P3" s="105" t="s">
        <v>260</v>
      </c>
    </row>
    <row r="4" spans="2:16">
      <c r="G4" s="106" t="s">
        <v>277</v>
      </c>
      <c r="H4" s="113" t="s">
        <v>278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7.3052813573281723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0.5</v>
      </c>
      <c r="M7" s="116" t="s">
        <v>284</v>
      </c>
      <c r="P7" s="105" t="s">
        <v>262</v>
      </c>
    </row>
    <row r="8" spans="2:16">
      <c r="B8" s="111">
        <v>2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(inf=sup)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 sx=dx</v>
      </c>
      <c r="H12" s="106"/>
      <c r="I12" s="106"/>
      <c r="J12" s="108" t="str">
        <f>IF(B18=2,"trave dx","")</f>
        <v/>
      </c>
      <c r="K12" s="123"/>
      <c r="L12" s="106"/>
      <c r="P12" s="105"/>
    </row>
    <row r="13" spans="2:16">
      <c r="B13" s="111">
        <v>1</v>
      </c>
      <c r="G13" s="112" t="s">
        <v>275</v>
      </c>
      <c r="H13" s="113" t="str">
        <f>Riepilogo!B19</f>
        <v>IPE 400</v>
      </c>
      <c r="I13" s="106" t="s">
        <v>286</v>
      </c>
      <c r="J13" s="106" t="str">
        <f>IF($B$18=2,G13,"")</f>
        <v/>
      </c>
      <c r="K13" s="113" t="s">
        <v>99</v>
      </c>
      <c r="L13" s="106" t="str">
        <f>IF($B$18=2,I13,"")</f>
        <v/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/>
      </c>
      <c r="K14" s="115">
        <v>5.5</v>
      </c>
      <c r="L14" s="106" t="str">
        <f>IF(B18=2,I14,"")</f>
        <v/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/>
      </c>
      <c r="I17" t="str">
        <f>IF(B8&gt;2,"infinitamente rigide (incastro)","")</f>
        <v/>
      </c>
      <c r="P17" s="105" t="s">
        <v>268</v>
      </c>
    </row>
    <row r="18" spans="1:19">
      <c r="B18" s="111">
        <v>3</v>
      </c>
      <c r="G18" s="108" t="str">
        <f>IF(B13=2,IF(B18=1,"trave",IF(B18=2,"trave sx","trave sx=dx")),"")</f>
        <v/>
      </c>
      <c r="H18" s="123"/>
      <c r="I18" s="106"/>
      <c r="J18" s="108" t="str">
        <f>IF(B18=2,"trave dx","")</f>
        <v/>
      </c>
      <c r="K18" s="123"/>
      <c r="L18" s="106"/>
      <c r="P18" s="105" t="s">
        <v>269</v>
      </c>
    </row>
    <row r="19" spans="1:19">
      <c r="G19" s="112" t="str">
        <f>IF($B$13=2,"profilato","")</f>
        <v/>
      </c>
      <c r="H19" s="113" t="s">
        <v>99</v>
      </c>
      <c r="I19" s="112" t="str">
        <f>IF($B$13=2,"cm","")</f>
        <v/>
      </c>
      <c r="J19" s="112" t="str">
        <f>IF($B$18=2,G19,"")</f>
        <v/>
      </c>
      <c r="K19" s="113" t="s">
        <v>99</v>
      </c>
      <c r="L19" s="112" t="str">
        <f>IF($B$18=2,I19,"")</f>
        <v/>
      </c>
      <c r="P19" s="105" t="s">
        <v>270</v>
      </c>
    </row>
    <row r="20" spans="1:19">
      <c r="G20" s="112" t="str">
        <f>IF($B$13=2,"Lt","")</f>
        <v/>
      </c>
      <c r="H20" s="112" t="str">
        <f>IF($B$13=2,"come sup","")</f>
        <v/>
      </c>
      <c r="I20" s="110"/>
      <c r="J20" s="112" t="str">
        <f>IF($B$18=2,G20,"")</f>
        <v/>
      </c>
      <c r="K20" s="112" t="str">
        <f>IF($B$18=2,H20,"")</f>
        <v/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79890</v>
      </c>
      <c r="D26" s="130" t="s">
        <v>248</v>
      </c>
      <c r="E26" s="129"/>
      <c r="F26" s="129" t="s">
        <v>249</v>
      </c>
      <c r="G26" s="129">
        <f>VLOOKUP(H13,IPE!$A$12:$AC$123,18,FALSE)</f>
        <v>23130</v>
      </c>
      <c r="H26" s="129" t="s">
        <v>250</v>
      </c>
      <c r="I26" s="129">
        <f>G26</f>
        <v>23130</v>
      </c>
      <c r="J26" s="130" t="s">
        <v>248</v>
      </c>
      <c r="K26" s="129"/>
      <c r="L26" s="129" t="str">
        <f>IF($B$13=1,H13,H19)</f>
        <v>IPE 400</v>
      </c>
      <c r="M26" s="129"/>
      <c r="N26" s="129" t="s">
        <v>249</v>
      </c>
      <c r="O26" s="129">
        <f>VLOOKUP(L26,IPE!$A$12:$AC$123,18,FALSE)</f>
        <v>23130</v>
      </c>
      <c r="P26" s="129" t="s">
        <v>251</v>
      </c>
      <c r="Q26" s="129">
        <f>O26</f>
        <v>23130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47934000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8831454.5454545449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8831454.5454545449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5.4276449879562723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5.4276449879562723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 t="str">
        <f>IF($B$18=1,0,IF($B$18=2,K13,H13))</f>
        <v>IPE 400</v>
      </c>
      <c r="F30" s="129" t="s">
        <v>258</v>
      </c>
      <c r="G30" s="129">
        <f>IF(E30=0,0,VLOOKUP(E30,IPE!$A$12:$AC$123,18,FALSE))</f>
        <v>23130</v>
      </c>
      <c r="H30" s="129" t="s">
        <v>250</v>
      </c>
      <c r="I30" s="129">
        <f>G30</f>
        <v>23130</v>
      </c>
      <c r="J30" s="130" t="s">
        <v>248</v>
      </c>
      <c r="K30" s="129"/>
      <c r="L30" s="129" t="str">
        <f>IF($B$13=1,K13,K19)</f>
        <v>IPE 360</v>
      </c>
      <c r="M30" s="129" t="str">
        <f>IF($B$18=1,0,IF($B$18=2,L30,L26))</f>
        <v>IPE 400</v>
      </c>
      <c r="N30" s="129" t="s">
        <v>258</v>
      </c>
      <c r="O30" s="129">
        <f>IF(M30=0,0,VLOOKUP(M30,IPE!$A$12:$AC$123,18,FALSE))</f>
        <v>23130</v>
      </c>
      <c r="P30" s="129" t="s">
        <v>251</v>
      </c>
      <c r="Q30" s="129">
        <f>O30</f>
        <v>23130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8831454.5454545449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8831454.5454545449</v>
      </c>
      <c r="R31" s="130" t="s">
        <v>253</v>
      </c>
    </row>
  </sheetData>
  <sheetProtection sheet="1" objects="1" scenarios="1" selectLockedCells="1"/>
  <conditionalFormatting sqref="F14">
    <cfRule type="expression" dxfId="74" priority="15" stopIfTrue="1">
      <formula>"$F$12=2"</formula>
    </cfRule>
  </conditionalFormatting>
  <conditionalFormatting sqref="K13">
    <cfRule type="expression" dxfId="73" priority="14" stopIfTrue="1">
      <formula>B18&lt;&gt;2</formula>
    </cfRule>
  </conditionalFormatting>
  <conditionalFormatting sqref="K14">
    <cfRule type="expression" dxfId="72" priority="13" stopIfTrue="1">
      <formula>$B$18&lt;&gt;2</formula>
    </cfRule>
  </conditionalFormatting>
  <conditionalFormatting sqref="K19">
    <cfRule type="expression" dxfId="71" priority="10" stopIfTrue="1">
      <formula>$B$13=1</formula>
    </cfRule>
    <cfRule type="expression" dxfId="70" priority="11" stopIfTrue="1">
      <formula>$B$12=1</formula>
    </cfRule>
    <cfRule type="expression" dxfId="69" priority="12" stopIfTrue="1">
      <formula>$B$18&lt;&gt;2</formula>
    </cfRule>
  </conditionalFormatting>
  <conditionalFormatting sqref="J18 K19 H19">
    <cfRule type="expression" dxfId="68" priority="9" stopIfTrue="1">
      <formula>$B$13=1</formula>
    </cfRule>
  </conditionalFormatting>
  <conditionalFormatting sqref="J20:K20 G20:H20 G18 J18 G19:L19">
    <cfRule type="expression" dxfId="67" priority="8">
      <formula>$B$8&gt;2</formula>
    </cfRule>
  </conditionalFormatting>
  <conditionalFormatting sqref="G12 J12 H19 G3:H3 G13:L14 K19">
    <cfRule type="expression" dxfId="66" priority="7">
      <formula>$B$3&gt;2</formula>
    </cfRule>
  </conditionalFormatting>
  <conditionalFormatting sqref="H4">
    <cfRule type="expression" dxfId="65" priority="6">
      <formula>$B$3&gt;2</formula>
    </cfRule>
  </conditionalFormatting>
  <conditionalFormatting sqref="H13">
    <cfRule type="expression" dxfId="64" priority="5">
      <formula>$B$3&gt;2</formula>
    </cfRule>
  </conditionalFormatting>
  <conditionalFormatting sqref="H19">
    <cfRule type="expression" dxfId="63" priority="4">
      <formula>$B$3&gt;2</formula>
    </cfRule>
  </conditionalFormatting>
  <conditionalFormatting sqref="K13">
    <cfRule type="expression" dxfId="62" priority="3">
      <formula>$B$3&gt;2</formula>
    </cfRule>
  </conditionalFormatting>
  <conditionalFormatting sqref="K19">
    <cfRule type="expression" dxfId="61" priority="2">
      <formula>$B$3&gt;2</formula>
    </cfRule>
  </conditionalFormatting>
  <conditionalFormatting sqref="H3">
    <cfRule type="expression" dxfId="60" priority="1">
      <formula>$B$3&gt;2</formula>
    </cfRule>
  </conditionalFormatting>
  <dataValidations count="1">
    <dataValidation type="list" allowBlank="1" showInputMessage="1" showErrorMessage="1" sqref="H4">
      <formula1>"max, min"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4763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IPE!$A$12:$A$64</xm:f>
          </x14:formula1>
          <xm:sqref>H13 H19 K13 K19</xm:sqref>
        </x14:dataValidation>
        <x14:dataValidation type="list" allowBlank="1" showInputMessage="1" showErrorMessage="1">
          <x14:formula1>
            <xm:f>HE!$A$12:$A$123</xm:f>
          </x14:formula1>
          <xm:sqref>H3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31"/>
  <sheetViews>
    <sheetView workbookViewId="0">
      <selection activeCell="H14" sqref="H14"/>
    </sheetView>
  </sheetViews>
  <sheetFormatPr defaultRowHeight="14.2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25.38514285714286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">
        <v>189</v>
      </c>
      <c r="K3" s="112" t="s">
        <v>276</v>
      </c>
      <c r="L3" s="114">
        <f>1/(1+0.5*(I28+Q28+2/3*I28*Q28)/(1+(I28+Q28)/6))</f>
        <v>0.14559073456285013</v>
      </c>
      <c r="P3" s="105" t="s">
        <v>260</v>
      </c>
    </row>
    <row r="4" spans="2:16">
      <c r="G4" s="106" t="s">
        <v>277</v>
      </c>
      <c r="H4" s="113" t="s">
        <v>278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3.6958415955543171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0.5</v>
      </c>
      <c r="M7" s="116" t="s">
        <v>284</v>
      </c>
      <c r="P7" s="105" t="s">
        <v>262</v>
      </c>
    </row>
    <row r="8" spans="2:16">
      <c r="B8" s="111">
        <v>2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(inf=sup)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</v>
      </c>
      <c r="H12" s="106"/>
      <c r="I12" s="106"/>
      <c r="J12" s="108" t="str">
        <f>IF(B18=2,"trave dx","")</f>
        <v/>
      </c>
      <c r="K12" s="123"/>
      <c r="L12" s="106"/>
      <c r="P12" s="105"/>
    </row>
    <row r="13" spans="2:16">
      <c r="B13" s="111">
        <v>1</v>
      </c>
      <c r="G13" s="112" t="s">
        <v>275</v>
      </c>
      <c r="H13" s="113" t="str">
        <f>Riepilogo!B19</f>
        <v>IPE 400</v>
      </c>
      <c r="I13" s="106" t="s">
        <v>286</v>
      </c>
      <c r="J13" s="106" t="str">
        <f>IF($B$18=2,G13,"")</f>
        <v/>
      </c>
      <c r="K13" s="113" t="s">
        <v>99</v>
      </c>
      <c r="L13" s="106" t="str">
        <f>IF($B$18=2,I13,"")</f>
        <v/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/>
      </c>
      <c r="K14" s="115">
        <v>5.5</v>
      </c>
      <c r="L14" s="106" t="str">
        <f>IF(B18=2,I14,"")</f>
        <v/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/>
      </c>
      <c r="I17" t="str">
        <f>IF(B8&gt;2,"infinitamente rigide (incastro)","")</f>
        <v/>
      </c>
      <c r="P17" s="105" t="s">
        <v>268</v>
      </c>
    </row>
    <row r="18" spans="1:19">
      <c r="B18" s="111">
        <v>1</v>
      </c>
      <c r="G18" s="108" t="str">
        <f>IF(B13=2,IF(B18=1,"trave",IF(B18=2,"trave sx","trave sx=dx")),"")</f>
        <v/>
      </c>
      <c r="H18" s="123"/>
      <c r="I18" s="106"/>
      <c r="J18" s="108" t="str">
        <f>IF(B18=2,"trave dx","")</f>
        <v/>
      </c>
      <c r="K18" s="123"/>
      <c r="L18" s="106"/>
      <c r="P18" s="105" t="s">
        <v>269</v>
      </c>
    </row>
    <row r="19" spans="1:19">
      <c r="G19" s="112" t="str">
        <f>IF($B$13=2,"profilato","")</f>
        <v/>
      </c>
      <c r="H19" s="113" t="s">
        <v>99</v>
      </c>
      <c r="I19" s="112" t="str">
        <f>IF($B$13=2,"cm","")</f>
        <v/>
      </c>
      <c r="J19" s="112" t="str">
        <f>IF($B$18=2,G19,"")</f>
        <v/>
      </c>
      <c r="K19" s="113" t="s">
        <v>99</v>
      </c>
      <c r="L19" s="112" t="str">
        <f>IF($B$18=2,I19,"")</f>
        <v/>
      </c>
      <c r="P19" s="105" t="s">
        <v>270</v>
      </c>
    </row>
    <row r="20" spans="1:19">
      <c r="G20" s="112" t="str">
        <f>IF($B$13=2,"Lt","")</f>
        <v/>
      </c>
      <c r="H20" s="112" t="str">
        <f>IF($B$13=2,"come sup","")</f>
        <v/>
      </c>
      <c r="I20" s="110"/>
      <c r="J20" s="112" t="str">
        <f>IF($B$18=2,G20,"")</f>
        <v/>
      </c>
      <c r="K20" s="112" t="str">
        <f>IF($B$18=2,H20,"")</f>
        <v/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43190</v>
      </c>
      <c r="D26" s="130" t="s">
        <v>248</v>
      </c>
      <c r="E26" s="129"/>
      <c r="F26" s="129" t="s">
        <v>249</v>
      </c>
      <c r="G26" s="129">
        <f>VLOOKUP(H13,IPE!$A$12:$AC$123,18,FALSE)</f>
        <v>23130</v>
      </c>
      <c r="H26" s="129" t="s">
        <v>250</v>
      </c>
      <c r="I26" s="129">
        <f>G26</f>
        <v>23130</v>
      </c>
      <c r="J26" s="130" t="s">
        <v>248</v>
      </c>
      <c r="K26" s="129"/>
      <c r="L26" s="129" t="str">
        <f>IF($B$13=1,H13,H19)</f>
        <v>IPE 400</v>
      </c>
      <c r="M26" s="129"/>
      <c r="N26" s="129" t="s">
        <v>249</v>
      </c>
      <c r="O26" s="129">
        <f>VLOOKUP(L26,IPE!$A$12:$AC$123,18,FALSE)</f>
        <v>23130</v>
      </c>
      <c r="P26" s="129" t="s">
        <v>251</v>
      </c>
      <c r="Q26" s="129">
        <f>O26</f>
        <v>23130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25914000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8831454.5454545449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8831454.5454545449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5.868568958063122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5.868568958063122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>
        <f>IF($B$18=1,0,IF($B$18=2,K13,H13))</f>
        <v>0</v>
      </c>
      <c r="F30" s="129" t="s">
        <v>258</v>
      </c>
      <c r="G30" s="129">
        <f>IF(E30=0,0,VLOOKUP(E30,IPE!$A$12:$AC$123,18,FALSE))</f>
        <v>0</v>
      </c>
      <c r="H30" s="129" t="s">
        <v>250</v>
      </c>
      <c r="I30" s="129">
        <f>G30</f>
        <v>0</v>
      </c>
      <c r="J30" s="130" t="s">
        <v>248</v>
      </c>
      <c r="K30" s="129"/>
      <c r="L30" s="129" t="str">
        <f>IF($B$13=1,K13,K19)</f>
        <v>IPE 360</v>
      </c>
      <c r="M30" s="129">
        <f>IF($B$18=1,0,IF($B$18=2,L30,L26))</f>
        <v>0</v>
      </c>
      <c r="N30" s="129" t="s">
        <v>258</v>
      </c>
      <c r="O30" s="129">
        <f>IF(M30=0,0,VLOOKUP(M30,IPE!$A$12:$AC$123,18,FALSE))</f>
        <v>0</v>
      </c>
      <c r="P30" s="129" t="s">
        <v>251</v>
      </c>
      <c r="Q30" s="129">
        <f>O30</f>
        <v>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0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0</v>
      </c>
      <c r="R31" s="130" t="s">
        <v>253</v>
      </c>
    </row>
  </sheetData>
  <sheetProtection sheet="1" objects="1" scenarios="1" selectLockedCells="1"/>
  <conditionalFormatting sqref="F14">
    <cfRule type="expression" dxfId="59" priority="15" stopIfTrue="1">
      <formula>"$F$12=2"</formula>
    </cfRule>
  </conditionalFormatting>
  <conditionalFormatting sqref="K13">
    <cfRule type="expression" dxfId="58" priority="14" stopIfTrue="1">
      <formula>B18&lt;&gt;2</formula>
    </cfRule>
  </conditionalFormatting>
  <conditionalFormatting sqref="K14">
    <cfRule type="expression" dxfId="57" priority="13" stopIfTrue="1">
      <formula>$B$18&lt;&gt;2</formula>
    </cfRule>
  </conditionalFormatting>
  <conditionalFormatting sqref="K19">
    <cfRule type="expression" dxfId="56" priority="10" stopIfTrue="1">
      <formula>$B$13=1</formula>
    </cfRule>
    <cfRule type="expression" dxfId="55" priority="11" stopIfTrue="1">
      <formula>$B$12=1</formula>
    </cfRule>
    <cfRule type="expression" dxfId="54" priority="12" stopIfTrue="1">
      <formula>$B$18&lt;&gt;2</formula>
    </cfRule>
  </conditionalFormatting>
  <conditionalFormatting sqref="J18 K19 H19">
    <cfRule type="expression" dxfId="53" priority="9" stopIfTrue="1">
      <formula>$B$13=1</formula>
    </cfRule>
  </conditionalFormatting>
  <conditionalFormatting sqref="J20:K20 G20:H20 G18 J18 G19:L19">
    <cfRule type="expression" dxfId="52" priority="8">
      <formula>$B$8&gt;2</formula>
    </cfRule>
  </conditionalFormatting>
  <conditionalFormatting sqref="G12 J12 H19 G3:H3 G13:L14 K19">
    <cfRule type="expression" dxfId="51" priority="7">
      <formula>$B$3&gt;2</formula>
    </cfRule>
  </conditionalFormatting>
  <conditionalFormatting sqref="H4">
    <cfRule type="expression" dxfId="50" priority="6">
      <formula>$B$3&gt;2</formula>
    </cfRule>
  </conditionalFormatting>
  <conditionalFormatting sqref="H13">
    <cfRule type="expression" dxfId="49" priority="5">
      <formula>$B$3&gt;2</formula>
    </cfRule>
  </conditionalFormatting>
  <conditionalFormatting sqref="H19">
    <cfRule type="expression" dxfId="48" priority="4">
      <formula>$B$3&gt;2</formula>
    </cfRule>
  </conditionalFormatting>
  <conditionalFormatting sqref="K13">
    <cfRule type="expression" dxfId="47" priority="3">
      <formula>$B$3&gt;2</formula>
    </cfRule>
  </conditionalFormatting>
  <conditionalFormatting sqref="K19">
    <cfRule type="expression" dxfId="46" priority="2">
      <formula>$B$3&gt;2</formula>
    </cfRule>
  </conditionalFormatting>
  <conditionalFormatting sqref="H3">
    <cfRule type="expression" dxfId="45" priority="1">
      <formula>$B$3&gt;2</formula>
    </cfRule>
  </conditionalFormatting>
  <dataValidations count="1">
    <dataValidation type="list" allowBlank="1" showInputMessage="1" showErrorMessage="1" sqref="H4">
      <formula1>"max, min"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4763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HE!$A$12:$A$123</xm:f>
          </x14:formula1>
          <xm:sqref>H3</xm:sqref>
        </x14:dataValidation>
        <x14:dataValidation type="list" allowBlank="1" showInputMessage="1" showErrorMessage="1">
          <x14:formula1>
            <xm:f>IPE!$A$12:$A$64</xm:f>
          </x14:formula1>
          <xm:sqref>H13 H19 K13 K19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31"/>
  <sheetViews>
    <sheetView workbookViewId="0">
      <selection activeCell="H14" sqref="H14"/>
    </sheetView>
  </sheetViews>
  <sheetFormatPr defaultRowHeight="14.2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6.8884897959183675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tr">
        <f>Riepilogo!B17</f>
        <v>HE 450 B</v>
      </c>
      <c r="K3" s="112" t="s">
        <v>276</v>
      </c>
      <c r="L3" s="114">
        <f>1/(1+0.5*(I28+Q28+2/3*I28*Q28)/(1+(I28+Q28)/6))</f>
        <v>0.556716982429598</v>
      </c>
      <c r="P3" s="105" t="s">
        <v>260</v>
      </c>
    </row>
    <row r="4" spans="2:16">
      <c r="G4" s="106" t="s">
        <v>277</v>
      </c>
      <c r="H4" s="113" t="s">
        <v>291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3.8349392526807509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0.5</v>
      </c>
      <c r="M7" s="116" t="s">
        <v>284</v>
      </c>
      <c r="P7" s="105" t="s">
        <v>262</v>
      </c>
    </row>
    <row r="8" spans="2:16">
      <c r="B8" s="111">
        <v>2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(inf=sup)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 sx=dx</v>
      </c>
      <c r="H12" s="106"/>
      <c r="I12" s="106"/>
      <c r="J12" s="108" t="str">
        <f>IF(B18=2,"trave dx","")</f>
        <v/>
      </c>
      <c r="K12" s="123"/>
      <c r="L12" s="106"/>
      <c r="P12" s="105"/>
    </row>
    <row r="13" spans="2:16">
      <c r="B13" s="111">
        <v>1</v>
      </c>
      <c r="G13" s="112" t="s">
        <v>275</v>
      </c>
      <c r="H13" s="113" t="str">
        <f>Riepilogo!B19</f>
        <v>IPE 400</v>
      </c>
      <c r="I13" s="106" t="s">
        <v>286</v>
      </c>
      <c r="J13" s="106" t="str">
        <f>IF($B$18=2,G13,"")</f>
        <v/>
      </c>
      <c r="K13" s="113" t="s">
        <v>99</v>
      </c>
      <c r="L13" s="106" t="str">
        <f>IF($B$18=2,I13,"")</f>
        <v/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/>
      </c>
      <c r="K14" s="115">
        <v>5.5</v>
      </c>
      <c r="L14" s="106" t="str">
        <f>IF(B18=2,I14,"")</f>
        <v/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/>
      </c>
      <c r="I17" t="str">
        <f>IF(B8&gt;2,"infinitamente rigide (incastro)","")</f>
        <v/>
      </c>
      <c r="P17" s="105" t="s">
        <v>268</v>
      </c>
    </row>
    <row r="18" spans="1:19">
      <c r="B18" s="111">
        <v>3</v>
      </c>
      <c r="G18" s="108" t="str">
        <f>IF(B13=2,IF(B18=1,"trave",IF(B18=2,"trave sx","trave sx=dx")),"")</f>
        <v/>
      </c>
      <c r="H18" s="123"/>
      <c r="I18" s="106"/>
      <c r="J18" s="108" t="str">
        <f>IF(B18=2,"trave dx","")</f>
        <v/>
      </c>
      <c r="K18" s="123"/>
      <c r="L18" s="106"/>
      <c r="P18" s="105" t="s">
        <v>269</v>
      </c>
    </row>
    <row r="19" spans="1:19">
      <c r="G19" s="112" t="str">
        <f>IF($B$13=2,"profilato","")</f>
        <v/>
      </c>
      <c r="H19" s="113" t="s">
        <v>99</v>
      </c>
      <c r="I19" s="112" t="str">
        <f>IF($B$13=2,"cm","")</f>
        <v/>
      </c>
      <c r="J19" s="112" t="str">
        <f>IF($B$18=2,G19,"")</f>
        <v/>
      </c>
      <c r="K19" s="113" t="s">
        <v>99</v>
      </c>
      <c r="L19" s="112" t="str">
        <f>IF($B$18=2,I19,"")</f>
        <v/>
      </c>
      <c r="P19" s="105" t="s">
        <v>270</v>
      </c>
    </row>
    <row r="20" spans="1:19">
      <c r="G20" s="112" t="str">
        <f>IF($B$13=2,"Lt","")</f>
        <v/>
      </c>
      <c r="H20" s="112" t="str">
        <f>IF($B$13=2,"come sup","")</f>
        <v/>
      </c>
      <c r="I20" s="110"/>
      <c r="J20" s="112" t="str">
        <f>IF($B$18=2,G20,"")</f>
        <v/>
      </c>
      <c r="K20" s="112" t="str">
        <f>IF($B$18=2,H20,"")</f>
        <v/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11720</v>
      </c>
      <c r="D26" s="130" t="s">
        <v>248</v>
      </c>
      <c r="E26" s="129"/>
      <c r="F26" s="129" t="s">
        <v>249</v>
      </c>
      <c r="G26" s="129">
        <f>VLOOKUP(H13,IPE!$A$12:$AC$123,18,FALSE)</f>
        <v>23130</v>
      </c>
      <c r="H26" s="129" t="s">
        <v>250</v>
      </c>
      <c r="I26" s="129">
        <f>G26</f>
        <v>23130</v>
      </c>
      <c r="J26" s="130" t="s">
        <v>248</v>
      </c>
      <c r="K26" s="129"/>
      <c r="L26" s="129" t="str">
        <f>IF($B$13=1,H13,H19)</f>
        <v>IPE 400</v>
      </c>
      <c r="M26" s="129"/>
      <c r="N26" s="129" t="s">
        <v>249</v>
      </c>
      <c r="O26" s="129">
        <f>VLOOKUP(L26,IPE!$A$12:$AC$123,18,FALSE)</f>
        <v>23130</v>
      </c>
      <c r="P26" s="129" t="s">
        <v>251</v>
      </c>
      <c r="Q26" s="129">
        <f>O26</f>
        <v>23130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7032000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8831454.5454545449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8831454.5454545449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0.7962448273732321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0.7962448273732321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 t="str">
        <f>IF($B$18=1,0,IF($B$18=2,K13,H13))</f>
        <v>IPE 400</v>
      </c>
      <c r="F30" s="129" t="s">
        <v>258</v>
      </c>
      <c r="G30" s="129">
        <f>IF(E30=0,0,VLOOKUP(E30,IPE!$A$12:$AC$123,18,FALSE))</f>
        <v>23130</v>
      </c>
      <c r="H30" s="129" t="s">
        <v>250</v>
      </c>
      <c r="I30" s="129">
        <f>G30</f>
        <v>23130</v>
      </c>
      <c r="J30" s="130" t="s">
        <v>248</v>
      </c>
      <c r="K30" s="129"/>
      <c r="L30" s="129" t="str">
        <f>IF($B$13=1,K13,K19)</f>
        <v>IPE 360</v>
      </c>
      <c r="M30" s="129" t="str">
        <f>IF($B$18=1,0,IF($B$18=2,L30,L26))</f>
        <v>IPE 400</v>
      </c>
      <c r="N30" s="129" t="s">
        <v>258</v>
      </c>
      <c r="O30" s="129">
        <f>IF(M30=0,0,VLOOKUP(M30,IPE!$A$12:$AC$123,18,FALSE))</f>
        <v>23130</v>
      </c>
      <c r="P30" s="129" t="s">
        <v>251</v>
      </c>
      <c r="Q30" s="129">
        <f>O30</f>
        <v>23130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8831454.5454545449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8831454.5454545449</v>
      </c>
      <c r="R31" s="130" t="s">
        <v>253</v>
      </c>
    </row>
  </sheetData>
  <sheetProtection sheet="1" objects="1" scenarios="1" selectLockedCells="1"/>
  <conditionalFormatting sqref="F14">
    <cfRule type="expression" dxfId="44" priority="15" stopIfTrue="1">
      <formula>"$F$12=2"</formula>
    </cfRule>
  </conditionalFormatting>
  <conditionalFormatting sqref="K13">
    <cfRule type="expression" dxfId="43" priority="14" stopIfTrue="1">
      <formula>B18&lt;&gt;2</formula>
    </cfRule>
  </conditionalFormatting>
  <conditionalFormatting sqref="K14">
    <cfRule type="expression" dxfId="42" priority="13" stopIfTrue="1">
      <formula>$B$18&lt;&gt;2</formula>
    </cfRule>
  </conditionalFormatting>
  <conditionalFormatting sqref="K19">
    <cfRule type="expression" dxfId="41" priority="10" stopIfTrue="1">
      <formula>$B$13=1</formula>
    </cfRule>
    <cfRule type="expression" dxfId="40" priority="11" stopIfTrue="1">
      <formula>$B$12=1</formula>
    </cfRule>
    <cfRule type="expression" dxfId="39" priority="12" stopIfTrue="1">
      <formula>$B$18&lt;&gt;2</formula>
    </cfRule>
  </conditionalFormatting>
  <conditionalFormatting sqref="J18 K19 H19">
    <cfRule type="expression" dxfId="38" priority="9" stopIfTrue="1">
      <formula>$B$13=1</formula>
    </cfRule>
  </conditionalFormatting>
  <conditionalFormatting sqref="J20:K20 G20:H20 G18 J18 G19:L19">
    <cfRule type="expression" dxfId="37" priority="8">
      <formula>$B$8&gt;2</formula>
    </cfRule>
  </conditionalFormatting>
  <conditionalFormatting sqref="G12 J12 H19 G3:H3 G13:L14 K19">
    <cfRule type="expression" dxfId="36" priority="7">
      <formula>$B$3&gt;2</formula>
    </cfRule>
  </conditionalFormatting>
  <conditionalFormatting sqref="H4">
    <cfRule type="expression" dxfId="35" priority="6">
      <formula>$B$3&gt;2</formula>
    </cfRule>
  </conditionalFormatting>
  <conditionalFormatting sqref="H13">
    <cfRule type="expression" dxfId="34" priority="5">
      <formula>$B$3&gt;2</formula>
    </cfRule>
  </conditionalFormatting>
  <conditionalFormatting sqref="H19">
    <cfRule type="expression" dxfId="33" priority="4">
      <formula>$B$3&gt;2</formula>
    </cfRule>
  </conditionalFormatting>
  <conditionalFormatting sqref="K13">
    <cfRule type="expression" dxfId="32" priority="3">
      <formula>$B$3&gt;2</formula>
    </cfRule>
  </conditionalFormatting>
  <conditionalFormatting sqref="K19">
    <cfRule type="expression" dxfId="31" priority="2">
      <formula>$B$3&gt;2</formula>
    </cfRule>
  </conditionalFormatting>
  <conditionalFormatting sqref="H3">
    <cfRule type="expression" dxfId="30" priority="1">
      <formula>$B$3&gt;2</formula>
    </cfRule>
  </conditionalFormatting>
  <dataValidations count="1">
    <dataValidation type="list" allowBlank="1" showInputMessage="1" showErrorMessage="1" sqref="H4">
      <formula1>"max, min"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4763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HE!$A$12:$A$123</xm:f>
          </x14:formula1>
          <xm:sqref>H3</xm:sqref>
        </x14:dataValidation>
        <x14:dataValidation type="list" allowBlank="1" showInputMessage="1" showErrorMessage="1">
          <x14:formula1>
            <xm:f>IPE!$A$12:$A$64</xm:f>
          </x14:formula1>
          <xm:sqref>H13 H19 K13 K19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33"/>
  <sheetViews>
    <sheetView workbookViewId="0">
      <selection activeCell="H14" sqref="H14"/>
    </sheetView>
  </sheetViews>
  <sheetFormatPr defaultRowHeight="14.2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6.8884897959183675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tr">
        <f>Riepilogo!B17</f>
        <v>HE 450 B</v>
      </c>
      <c r="K3" s="112" t="s">
        <v>276</v>
      </c>
      <c r="L3" s="114">
        <f>1/(1+0.5*(I28+Q28+2/3*I28*Q28)/(1+(I28+Q28)/6))</f>
        <v>0.38572960095294823</v>
      </c>
      <c r="P3" s="105" t="s">
        <v>260</v>
      </c>
    </row>
    <row r="4" spans="2:16">
      <c r="G4" s="106" t="s">
        <v>277</v>
      </c>
      <c r="H4" s="113" t="s">
        <v>291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2.6570944201480478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0.5</v>
      </c>
      <c r="M7" s="116" t="s">
        <v>284</v>
      </c>
      <c r="P7" s="105" t="s">
        <v>262</v>
      </c>
    </row>
    <row r="8" spans="2:16">
      <c r="B8" s="111">
        <v>2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(inf=sup)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</v>
      </c>
      <c r="H12" s="106"/>
      <c r="I12" s="106"/>
      <c r="J12" s="108" t="str">
        <f>IF(B18=2,"trave dx","")</f>
        <v/>
      </c>
      <c r="K12" s="123"/>
      <c r="L12" s="106"/>
      <c r="P12" s="105"/>
    </row>
    <row r="13" spans="2:16">
      <c r="B13" s="111">
        <v>1</v>
      </c>
      <c r="G13" s="112" t="s">
        <v>275</v>
      </c>
      <c r="H13" s="113" t="str">
        <f>Riepilogo!B19</f>
        <v>IPE 400</v>
      </c>
      <c r="I13" s="106" t="s">
        <v>286</v>
      </c>
      <c r="J13" s="106" t="str">
        <f>IF($B$18=2,G13,"")</f>
        <v/>
      </c>
      <c r="K13" s="113" t="s">
        <v>99</v>
      </c>
      <c r="L13" s="106" t="str">
        <f>IF($B$18=2,I13,"")</f>
        <v/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/>
      </c>
      <c r="K14" s="115">
        <v>5.5</v>
      </c>
      <c r="L14" s="106" t="str">
        <f>IF(B18=2,I14,"")</f>
        <v/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/>
      </c>
      <c r="I17" t="str">
        <f>IF(B8&gt;2,"infinitamente rigide (incastro)","")</f>
        <v/>
      </c>
      <c r="P17" s="105" t="s">
        <v>268</v>
      </c>
    </row>
    <row r="18" spans="1:19">
      <c r="B18" s="111">
        <v>1</v>
      </c>
      <c r="G18" s="108" t="str">
        <f>IF(B13=2,IF(B18=1,"trave",IF(B18=2,"trave sx","trave sx=dx")),"")</f>
        <v/>
      </c>
      <c r="H18" s="123"/>
      <c r="I18" s="106"/>
      <c r="J18" s="108" t="str">
        <f>IF(B18=2,"trave dx","")</f>
        <v/>
      </c>
      <c r="K18" s="123"/>
      <c r="L18" s="106"/>
      <c r="P18" s="105" t="s">
        <v>269</v>
      </c>
    </row>
    <row r="19" spans="1:19">
      <c r="G19" s="112" t="str">
        <f>IF($B$13=2,"profilato","")</f>
        <v/>
      </c>
      <c r="H19" s="113" t="s">
        <v>99</v>
      </c>
      <c r="I19" s="112" t="str">
        <f>IF($B$13=2,"cm","")</f>
        <v/>
      </c>
      <c r="J19" s="112" t="str">
        <f>IF($B$18=2,G19,"")</f>
        <v/>
      </c>
      <c r="K19" s="113" t="s">
        <v>99</v>
      </c>
      <c r="L19" s="112" t="str">
        <f>IF($B$18=2,I19,"")</f>
        <v/>
      </c>
      <c r="P19" s="105" t="s">
        <v>270</v>
      </c>
    </row>
    <row r="20" spans="1:19">
      <c r="G20" s="112" t="str">
        <f>IF($B$13=2,"Lt","")</f>
        <v/>
      </c>
      <c r="H20" s="112" t="str">
        <f>IF($B$13=2,"come sup","")</f>
        <v/>
      </c>
      <c r="I20" s="110"/>
      <c r="J20" s="112" t="str">
        <f>IF($B$18=2,G20,"")</f>
        <v/>
      </c>
      <c r="K20" s="112" t="str">
        <f>IF($B$18=2,H20,"")</f>
        <v/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11720</v>
      </c>
      <c r="D26" s="130" t="s">
        <v>248</v>
      </c>
      <c r="E26" s="129"/>
      <c r="F26" s="129" t="s">
        <v>249</v>
      </c>
      <c r="G26" s="129">
        <f>VLOOKUP(H13,IPE!$A$12:$AC$123,18,FALSE)</f>
        <v>23130</v>
      </c>
      <c r="H26" s="129" t="s">
        <v>250</v>
      </c>
      <c r="I26" s="129">
        <f>G26</f>
        <v>23130</v>
      </c>
      <c r="J26" s="130" t="s">
        <v>248</v>
      </c>
      <c r="K26" s="129"/>
      <c r="L26" s="129" t="str">
        <f>IF($B$13=1,H13,H19)</f>
        <v>IPE 400</v>
      </c>
      <c r="M26" s="129"/>
      <c r="N26" s="129" t="s">
        <v>249</v>
      </c>
      <c r="O26" s="129">
        <f>VLOOKUP(L26,IPE!$A$12:$AC$123,18,FALSE)</f>
        <v>23130</v>
      </c>
      <c r="P26" s="129" t="s">
        <v>251</v>
      </c>
      <c r="Q26" s="129">
        <f>O26</f>
        <v>23130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7032000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8831454.5454545449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8831454.5454545449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1.5924896547464642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1.5924896547464642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>
        <f>IF($B$18=1,0,IF($B$18=2,K13,H13))</f>
        <v>0</v>
      </c>
      <c r="F30" s="129" t="s">
        <v>258</v>
      </c>
      <c r="G30" s="129">
        <f>IF(E30=0,0,VLOOKUP(E30,IPE!$A$12:$AC$123,18,FALSE))</f>
        <v>0</v>
      </c>
      <c r="H30" s="129" t="s">
        <v>250</v>
      </c>
      <c r="I30" s="129">
        <f>G30</f>
        <v>0</v>
      </c>
      <c r="J30" s="130" t="s">
        <v>248</v>
      </c>
      <c r="K30" s="129"/>
      <c r="L30" s="129" t="str">
        <f>IF($B$13=1,K13,K19)</f>
        <v>IPE 360</v>
      </c>
      <c r="M30" s="129">
        <f>IF($B$18=1,0,IF($B$18=2,L30,L26))</f>
        <v>0</v>
      </c>
      <c r="N30" s="129" t="s">
        <v>258</v>
      </c>
      <c r="O30" s="129">
        <f>IF(M30=0,0,VLOOKUP(M30,IPE!$A$12:$AC$123,18,FALSE))</f>
        <v>0</v>
      </c>
      <c r="P30" s="129" t="s">
        <v>251</v>
      </c>
      <c r="Q30" s="129">
        <f>O30</f>
        <v>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0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0</v>
      </c>
      <c r="R31" s="130" t="s">
        <v>253</v>
      </c>
    </row>
    <row r="32" spans="1:19" s="128" customFormat="1"/>
    <row r="33" s="128" customFormat="1"/>
  </sheetData>
  <sheetProtection sheet="1" objects="1" scenarios="1" selectLockedCells="1"/>
  <conditionalFormatting sqref="F14">
    <cfRule type="expression" dxfId="29" priority="15" stopIfTrue="1">
      <formula>"$F$12=2"</formula>
    </cfRule>
  </conditionalFormatting>
  <conditionalFormatting sqref="K13">
    <cfRule type="expression" dxfId="28" priority="14" stopIfTrue="1">
      <formula>B18&lt;&gt;2</formula>
    </cfRule>
  </conditionalFormatting>
  <conditionalFormatting sqref="K14">
    <cfRule type="expression" dxfId="27" priority="13" stopIfTrue="1">
      <formula>$B$18&lt;&gt;2</formula>
    </cfRule>
  </conditionalFormatting>
  <conditionalFormatting sqref="K19">
    <cfRule type="expression" dxfId="26" priority="10" stopIfTrue="1">
      <formula>$B$13=1</formula>
    </cfRule>
    <cfRule type="expression" dxfId="25" priority="11" stopIfTrue="1">
      <formula>$B$12=1</formula>
    </cfRule>
    <cfRule type="expression" dxfId="24" priority="12" stopIfTrue="1">
      <formula>$B$18&lt;&gt;2</formula>
    </cfRule>
  </conditionalFormatting>
  <conditionalFormatting sqref="J18 K19 H19">
    <cfRule type="expression" dxfId="23" priority="9" stopIfTrue="1">
      <formula>$B$13=1</formula>
    </cfRule>
  </conditionalFormatting>
  <conditionalFormatting sqref="J20:K20 G20:H20 G18 J18 G19:L19">
    <cfRule type="expression" dxfId="22" priority="8">
      <formula>$B$8&gt;2</formula>
    </cfRule>
  </conditionalFormatting>
  <conditionalFormatting sqref="G12 J12 H19 G3:H3 G13:L14 K19">
    <cfRule type="expression" dxfId="21" priority="7">
      <formula>$B$3&gt;2</formula>
    </cfRule>
  </conditionalFormatting>
  <conditionalFormatting sqref="H4">
    <cfRule type="expression" dxfId="20" priority="6">
      <formula>$B$3&gt;2</formula>
    </cfRule>
  </conditionalFormatting>
  <conditionalFormatting sqref="H13">
    <cfRule type="expression" dxfId="19" priority="5">
      <formula>$B$3&gt;2</formula>
    </cfRule>
  </conditionalFormatting>
  <conditionalFormatting sqref="H19">
    <cfRule type="expression" dxfId="18" priority="4">
      <formula>$B$3&gt;2</formula>
    </cfRule>
  </conditionalFormatting>
  <conditionalFormatting sqref="K13">
    <cfRule type="expression" dxfId="17" priority="3">
      <formula>$B$3&gt;2</formula>
    </cfRule>
  </conditionalFormatting>
  <conditionalFormatting sqref="K19">
    <cfRule type="expression" dxfId="16" priority="2">
      <formula>$B$3&gt;2</formula>
    </cfRule>
  </conditionalFormatting>
  <conditionalFormatting sqref="H3">
    <cfRule type="expression" dxfId="15" priority="1">
      <formula>$B$3&gt;2</formula>
    </cfRule>
  </conditionalFormatting>
  <dataValidations count="1">
    <dataValidation type="list" allowBlank="1" showInputMessage="1" showErrorMessage="1" sqref="H4">
      <formula1>"max, min"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3" name="Drop Down 1">
              <controlPr defaultSize="0" autoLine="0" autoPict="0">
                <anchor moveWithCells="1">
                  <from>
                    <xdr:col>1</xdr:col>
                    <xdr:colOff>0</xdr:colOff>
                    <xdr:row>17</xdr:row>
                    <xdr:rowOff>4763</xdr:rowOff>
                  </from>
                  <to>
                    <xdr:col>5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5</xdr:col>
                    <xdr:colOff>0</xdr:colOff>
                    <xdr:row>3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Drop Down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4763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4763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IPE!$A$12:$A$64</xm:f>
          </x14:formula1>
          <xm:sqref>H13 H19 K13 K19</xm:sqref>
        </x14:dataValidation>
        <x14:dataValidation type="list" allowBlank="1" showInputMessage="1" showErrorMessage="1">
          <x14:formula1>
            <xm:f>HE!$A$12:$A$123</xm:f>
          </x14:formula1>
          <xm:sqref>H3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Riepilogo</vt:lpstr>
      <vt:lpstr>1-Rig-2tra</vt:lpstr>
      <vt:lpstr>1-Rig-1tra</vt:lpstr>
      <vt:lpstr>1-Def-2tra</vt:lpstr>
      <vt:lpstr>1-Def-1tra</vt:lpstr>
      <vt:lpstr>2-Rig-2tra</vt:lpstr>
      <vt:lpstr>2-Rig-1tra</vt:lpstr>
      <vt:lpstr>2-Def-2tra</vt:lpstr>
      <vt:lpstr>2-Def-1tra</vt:lpstr>
      <vt:lpstr>Rigidezza</vt:lpstr>
      <vt:lpstr>IPE</vt:lpstr>
      <vt:lpstr>HE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</cp:lastModifiedBy>
  <dcterms:created xsi:type="dcterms:W3CDTF">2017-03-21T10:35:30Z</dcterms:created>
  <dcterms:modified xsi:type="dcterms:W3CDTF">2017-03-24T09:20:41Z</dcterms:modified>
</cp:coreProperties>
</file>