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piegazioni" sheetId="8" r:id="rId1"/>
    <sheet name="Travi" sheetId="5" r:id="rId2"/>
    <sheet name="Tel-nn" sheetId="12" r:id="rId3"/>
    <sheet name="Tel-2x" sheetId="13" r:id="rId4"/>
  </sheets>
  <calcPr calcId="125725"/>
</workbook>
</file>

<file path=xl/calcChain.xml><?xml version="1.0" encoding="utf-8"?>
<calcChain xmlns="http://schemas.openxmlformats.org/spreadsheetml/2006/main">
  <c r="DJ203" i="13"/>
  <c r="CR203"/>
  <c r="BZ203"/>
  <c r="BH203"/>
  <c r="AP203"/>
  <c r="X203"/>
  <c r="F203"/>
  <c r="DJ175"/>
  <c r="CR175"/>
  <c r="BZ175"/>
  <c r="BH175"/>
  <c r="AP175"/>
  <c r="X175"/>
  <c r="F175"/>
  <c r="DJ147"/>
  <c r="CR147"/>
  <c r="BZ147"/>
  <c r="BH147"/>
  <c r="AP147"/>
  <c r="X147"/>
  <c r="F147"/>
  <c r="DJ119"/>
  <c r="CR119"/>
  <c r="BZ119"/>
  <c r="BH119"/>
  <c r="AP119"/>
  <c r="X119"/>
  <c r="F119"/>
  <c r="DJ91"/>
  <c r="CR91"/>
  <c r="BZ91"/>
  <c r="BH91"/>
  <c r="AP91"/>
  <c r="X91"/>
  <c r="F91"/>
  <c r="DJ63"/>
  <c r="CR63"/>
  <c r="BZ63"/>
  <c r="BH63"/>
  <c r="AP63"/>
  <c r="X63"/>
  <c r="F63"/>
  <c r="DJ35"/>
  <c r="CR35"/>
  <c r="BZ35"/>
  <c r="BH35"/>
  <c r="AP35"/>
  <c r="X35"/>
  <c r="F35"/>
  <c r="N3"/>
  <c r="I3"/>
  <c r="G3"/>
  <c r="N2"/>
  <c r="H2"/>
  <c r="DJ203" i="12"/>
  <c r="DJ175"/>
  <c r="DJ147"/>
  <c r="DJ119"/>
  <c r="DJ91"/>
  <c r="DJ63"/>
  <c r="DJ35"/>
  <c r="DF34"/>
  <c r="DN5"/>
  <c r="CR203"/>
  <c r="CR175"/>
  <c r="CR147"/>
  <c r="CR119"/>
  <c r="CR91"/>
  <c r="CR63"/>
  <c r="CR35"/>
  <c r="CN34"/>
  <c r="CV5"/>
  <c r="BZ203"/>
  <c r="BZ175"/>
  <c r="BZ147"/>
  <c r="BZ119"/>
  <c r="BZ91"/>
  <c r="BZ63"/>
  <c r="BZ35"/>
  <c r="BV34"/>
  <c r="CD5"/>
  <c r="BH203"/>
  <c r="BH175"/>
  <c r="BH147"/>
  <c r="BH119"/>
  <c r="BH91"/>
  <c r="BH63"/>
  <c r="BH35"/>
  <c r="BD34"/>
  <c r="BL5"/>
  <c r="AP203"/>
  <c r="AP175"/>
  <c r="AP147"/>
  <c r="AP119"/>
  <c r="AP91"/>
  <c r="AP63"/>
  <c r="AP35"/>
  <c r="AL34"/>
  <c r="AT5"/>
  <c r="N57"/>
  <c r="N56"/>
  <c r="M57"/>
  <c r="M56"/>
  <c r="B146"/>
  <c r="B118"/>
  <c r="B91"/>
  <c r="X203"/>
  <c r="F203"/>
  <c r="T202"/>
  <c r="S226" s="1"/>
  <c r="X175"/>
  <c r="F175"/>
  <c r="T174"/>
  <c r="S198" s="1"/>
  <c r="X147"/>
  <c r="F147"/>
  <c r="T146"/>
  <c r="S170" s="1"/>
  <c r="X119"/>
  <c r="F119"/>
  <c r="T118"/>
  <c r="S142" s="1"/>
  <c r="B96"/>
  <c r="X91"/>
  <c r="F91"/>
  <c r="T90"/>
  <c r="T91" s="1"/>
  <c r="B90"/>
  <c r="B63"/>
  <c r="X63"/>
  <c r="T63"/>
  <c r="T62"/>
  <c r="S86" s="1"/>
  <c r="S58"/>
  <c r="F63"/>
  <c r="X35"/>
  <c r="F35"/>
  <c r="N3"/>
  <c r="I3"/>
  <c r="G3"/>
  <c r="N2"/>
  <c r="H2"/>
  <c r="G5"/>
  <c r="G5" i="13"/>
  <c r="B8" l="1"/>
  <c r="C5"/>
  <c r="B5"/>
  <c r="B40"/>
  <c r="B34"/>
  <c r="CV5"/>
  <c r="BL5"/>
  <c r="AB5"/>
  <c r="AT5"/>
  <c r="DN5"/>
  <c r="J5"/>
  <c r="Y5" s="1"/>
  <c r="CD5"/>
  <c r="DF62" i="12"/>
  <c r="DF40"/>
  <c r="DE58"/>
  <c r="CN62"/>
  <c r="CN40"/>
  <c r="CM58"/>
  <c r="BV62"/>
  <c r="BV40"/>
  <c r="BU58"/>
  <c r="BD62"/>
  <c r="BD40"/>
  <c r="BC58"/>
  <c r="AL62"/>
  <c r="AL40"/>
  <c r="AK58"/>
  <c r="B147"/>
  <c r="B152"/>
  <c r="B153" s="1"/>
  <c r="B174"/>
  <c r="B175" s="1"/>
  <c r="B119"/>
  <c r="T208"/>
  <c r="T203"/>
  <c r="T180"/>
  <c r="T175"/>
  <c r="T152"/>
  <c r="T147"/>
  <c r="A170"/>
  <c r="B124"/>
  <c r="T124"/>
  <c r="T119"/>
  <c r="A142"/>
  <c r="S114"/>
  <c r="T96"/>
  <c r="B97"/>
  <c r="A114"/>
  <c r="T68"/>
  <c r="B8"/>
  <c r="Y5"/>
  <c r="C5"/>
  <c r="Q224" s="1"/>
  <c r="B5"/>
  <c r="P224" s="1"/>
  <c r="P57"/>
  <c r="B34"/>
  <c r="J5"/>
  <c r="AB5"/>
  <c r="AQ5" i="13" l="1"/>
  <c r="T5"/>
  <c r="T8"/>
  <c r="U5"/>
  <c r="B41"/>
  <c r="F8"/>
  <c r="E40" s="1"/>
  <c r="I8"/>
  <c r="H40" s="1"/>
  <c r="B9"/>
  <c r="G8"/>
  <c r="F40" s="1"/>
  <c r="E8"/>
  <c r="D40" s="1"/>
  <c r="H8"/>
  <c r="G40" s="1"/>
  <c r="J8"/>
  <c r="I40" s="1"/>
  <c r="C8"/>
  <c r="D8"/>
  <c r="Q224"/>
  <c r="Q196"/>
  <c r="Q168"/>
  <c r="Q140"/>
  <c r="Q84"/>
  <c r="Q56"/>
  <c r="Q112"/>
  <c r="P196"/>
  <c r="P224"/>
  <c r="P168"/>
  <c r="P140"/>
  <c r="P56"/>
  <c r="P84"/>
  <c r="A8"/>
  <c r="P112"/>
  <c r="A58"/>
  <c r="M57"/>
  <c r="N57"/>
  <c r="N56"/>
  <c r="B62"/>
  <c r="T34"/>
  <c r="M56"/>
  <c r="DF90" i="12"/>
  <c r="DE86"/>
  <c r="DF63"/>
  <c r="DF68"/>
  <c r="DF41"/>
  <c r="CN90"/>
  <c r="CM86"/>
  <c r="CN63"/>
  <c r="CN68"/>
  <c r="CN41"/>
  <c r="BU86"/>
  <c r="BV63"/>
  <c r="BV90"/>
  <c r="BV68"/>
  <c r="BV41"/>
  <c r="BD41"/>
  <c r="BD90"/>
  <c r="BC86"/>
  <c r="BD63"/>
  <c r="BD68"/>
  <c r="AQ5"/>
  <c r="BI5" s="1"/>
  <c r="CA5" s="1"/>
  <c r="CS5" s="1"/>
  <c r="AK86"/>
  <c r="AL63"/>
  <c r="AL90"/>
  <c r="AL68"/>
  <c r="AL41"/>
  <c r="U5"/>
  <c r="T5"/>
  <c r="A198"/>
  <c r="B202"/>
  <c r="B203" s="1"/>
  <c r="B180"/>
  <c r="B181" s="1"/>
  <c r="B182" s="1"/>
  <c r="T209"/>
  <c r="T181"/>
  <c r="Q168"/>
  <c r="Q196"/>
  <c r="P168"/>
  <c r="P196"/>
  <c r="B154"/>
  <c r="T153"/>
  <c r="B125"/>
  <c r="T125"/>
  <c r="Q112"/>
  <c r="Q140"/>
  <c r="P112"/>
  <c r="P140"/>
  <c r="T97"/>
  <c r="B98"/>
  <c r="T69"/>
  <c r="Q56"/>
  <c r="Q84"/>
  <c r="P56"/>
  <c r="P84"/>
  <c r="A8"/>
  <c r="T8"/>
  <c r="B9"/>
  <c r="G8"/>
  <c r="I8"/>
  <c r="C8"/>
  <c r="H8"/>
  <c r="J8"/>
  <c r="D8"/>
  <c r="E8"/>
  <c r="F8"/>
  <c r="B62"/>
  <c r="A58"/>
  <c r="T34"/>
  <c r="B40"/>
  <c r="P57" i="13" l="1"/>
  <c r="K40"/>
  <c r="M40" s="1"/>
  <c r="O40"/>
  <c r="T62"/>
  <c r="AL34"/>
  <c r="S58"/>
  <c r="T40"/>
  <c r="J40"/>
  <c r="B201"/>
  <c r="B173"/>
  <c r="B145"/>
  <c r="B89"/>
  <c r="B61"/>
  <c r="B117"/>
  <c r="B33"/>
  <c r="A56" s="1"/>
  <c r="S8"/>
  <c r="S6"/>
  <c r="B31"/>
  <c r="DF29"/>
  <c r="CN28"/>
  <c r="T31"/>
  <c r="B30"/>
  <c r="DF28"/>
  <c r="AL31"/>
  <c r="T30"/>
  <c r="B29"/>
  <c r="CN31"/>
  <c r="BV30"/>
  <c r="BD29"/>
  <c r="AL28"/>
  <c r="BD31"/>
  <c r="T29"/>
  <c r="B28"/>
  <c r="BD30"/>
  <c r="T28"/>
  <c r="BV28"/>
  <c r="CN30"/>
  <c r="BD28"/>
  <c r="CN29"/>
  <c r="AL30"/>
  <c r="DF30"/>
  <c r="BV31"/>
  <c r="AL29"/>
  <c r="DF31"/>
  <c r="BV29"/>
  <c r="V8"/>
  <c r="W8"/>
  <c r="Y8"/>
  <c r="Z8"/>
  <c r="T9"/>
  <c r="X8"/>
  <c r="AA8"/>
  <c r="AB8"/>
  <c r="U8"/>
  <c r="B42"/>
  <c r="B10"/>
  <c r="I9"/>
  <c r="H41" s="1"/>
  <c r="E9"/>
  <c r="D41" s="1"/>
  <c r="J9"/>
  <c r="I41" s="1"/>
  <c r="C9"/>
  <c r="D9"/>
  <c r="H9"/>
  <c r="G41" s="1"/>
  <c r="F9"/>
  <c r="E41" s="1"/>
  <c r="G9"/>
  <c r="F41" s="1"/>
  <c r="AL8"/>
  <c r="AM5"/>
  <c r="AL5"/>
  <c r="BI5"/>
  <c r="AI224"/>
  <c r="AI196"/>
  <c r="AI168"/>
  <c r="AI140"/>
  <c r="AI84"/>
  <c r="AI56"/>
  <c r="AI112"/>
  <c r="B63"/>
  <c r="B90"/>
  <c r="A86"/>
  <c r="B68"/>
  <c r="DK5" i="12"/>
  <c r="DF8" s="1"/>
  <c r="CN5"/>
  <c r="CO5"/>
  <c r="DF96"/>
  <c r="DE114"/>
  <c r="DF91"/>
  <c r="DF118"/>
  <c r="DF69"/>
  <c r="DF42"/>
  <c r="DF28"/>
  <c r="DF29"/>
  <c r="DF31"/>
  <c r="DF30"/>
  <c r="CN96"/>
  <c r="CM114"/>
  <c r="CN91"/>
  <c r="CN118"/>
  <c r="CN69"/>
  <c r="CN28"/>
  <c r="CN29"/>
  <c r="CN30"/>
  <c r="CN31"/>
  <c r="CN8"/>
  <c r="CN42"/>
  <c r="BW5"/>
  <c r="BV8"/>
  <c r="BV5"/>
  <c r="BV96"/>
  <c r="BV91"/>
  <c r="BU114"/>
  <c r="BV118"/>
  <c r="BV69"/>
  <c r="BV28"/>
  <c r="BV29"/>
  <c r="BV30"/>
  <c r="BV31"/>
  <c r="BV42"/>
  <c r="BD42"/>
  <c r="BD28"/>
  <c r="BD29"/>
  <c r="BD30"/>
  <c r="BD31"/>
  <c r="BD69"/>
  <c r="BE5"/>
  <c r="BD8"/>
  <c r="BD5"/>
  <c r="BD96"/>
  <c r="BD91"/>
  <c r="BD118"/>
  <c r="BC114"/>
  <c r="AL96"/>
  <c r="AK114"/>
  <c r="AL91"/>
  <c r="AL118"/>
  <c r="AL69"/>
  <c r="AL28"/>
  <c r="AL31"/>
  <c r="AL29"/>
  <c r="AL30"/>
  <c r="AL5"/>
  <c r="AM5"/>
  <c r="AL8"/>
  <c r="AL42"/>
  <c r="S8"/>
  <c r="B208"/>
  <c r="B209" s="1"/>
  <c r="B210" s="1"/>
  <c r="A226"/>
  <c r="T210"/>
  <c r="B173"/>
  <c r="N197" s="1"/>
  <c r="B201"/>
  <c r="N225" s="1"/>
  <c r="AI196"/>
  <c r="AI224"/>
  <c r="T182"/>
  <c r="B183"/>
  <c r="T154"/>
  <c r="B117"/>
  <c r="N141" s="1"/>
  <c r="B145"/>
  <c r="N169" s="1"/>
  <c r="AI140"/>
  <c r="AI168"/>
  <c r="B155"/>
  <c r="T126"/>
  <c r="B126"/>
  <c r="AI112"/>
  <c r="B89"/>
  <c r="N113" s="1"/>
  <c r="B99"/>
  <c r="T98"/>
  <c r="AI84"/>
  <c r="T70"/>
  <c r="AI56"/>
  <c r="B33"/>
  <c r="A56" s="1"/>
  <c r="B61"/>
  <c r="N85" s="1"/>
  <c r="S6"/>
  <c r="W8"/>
  <c r="T9"/>
  <c r="X8"/>
  <c r="Y8"/>
  <c r="AA8"/>
  <c r="Z8"/>
  <c r="AB8"/>
  <c r="U8"/>
  <c r="V8"/>
  <c r="J9"/>
  <c r="D9"/>
  <c r="H9"/>
  <c r="C9"/>
  <c r="E9"/>
  <c r="F9"/>
  <c r="G9"/>
  <c r="I9"/>
  <c r="B10"/>
  <c r="A86"/>
  <c r="B68"/>
  <c r="T40"/>
  <c r="B31"/>
  <c r="B29"/>
  <c r="B28"/>
  <c r="T31"/>
  <c r="T30"/>
  <c r="T29"/>
  <c r="T28"/>
  <c r="B30"/>
  <c r="G40"/>
  <c r="H40"/>
  <c r="I40"/>
  <c r="D40"/>
  <c r="E40"/>
  <c r="F40"/>
  <c r="B41"/>
  <c r="J41" i="13" l="1"/>
  <c r="K41"/>
  <c r="J31"/>
  <c r="C31"/>
  <c r="D31"/>
  <c r="G31"/>
  <c r="E31"/>
  <c r="F31"/>
  <c r="H31"/>
  <c r="I31"/>
  <c r="CA5"/>
  <c r="BD8"/>
  <c r="BD5"/>
  <c r="BE5"/>
  <c r="B43"/>
  <c r="BW28"/>
  <c r="BX28"/>
  <c r="BY28"/>
  <c r="CB28"/>
  <c r="BZ28"/>
  <c r="CD28"/>
  <c r="CA28"/>
  <c r="CC28"/>
  <c r="AA31"/>
  <c r="AB31"/>
  <c r="U31"/>
  <c r="X31"/>
  <c r="V31"/>
  <c r="W31"/>
  <c r="Y31"/>
  <c r="Z31"/>
  <c r="DN29"/>
  <c r="DG29"/>
  <c r="DH29"/>
  <c r="DK29"/>
  <c r="DI29"/>
  <c r="DJ29"/>
  <c r="DM29"/>
  <c r="DL29"/>
  <c r="M168"/>
  <c r="A168"/>
  <c r="N168"/>
  <c r="N169"/>
  <c r="M169"/>
  <c r="AK58"/>
  <c r="BD34"/>
  <c r="AL62"/>
  <c r="AL40"/>
  <c r="BZ31"/>
  <c r="CA31"/>
  <c r="CB31"/>
  <c r="BW31"/>
  <c r="CC31"/>
  <c r="CD31"/>
  <c r="BY31"/>
  <c r="BX31"/>
  <c r="AR31"/>
  <c r="AS31"/>
  <c r="AT31"/>
  <c r="AO31"/>
  <c r="AM31"/>
  <c r="AQ31"/>
  <c r="AN31"/>
  <c r="AP31"/>
  <c r="I30"/>
  <c r="J30"/>
  <c r="C30"/>
  <c r="F30"/>
  <c r="D30"/>
  <c r="E30"/>
  <c r="G30"/>
  <c r="H30"/>
  <c r="CV28"/>
  <c r="CO28"/>
  <c r="CP28"/>
  <c r="CS28"/>
  <c r="CQ28"/>
  <c r="CR28"/>
  <c r="CT28"/>
  <c r="CU28"/>
  <c r="M112"/>
  <c r="A112"/>
  <c r="N112"/>
  <c r="N113"/>
  <c r="M113"/>
  <c r="M197"/>
  <c r="N197"/>
  <c r="M196"/>
  <c r="N196"/>
  <c r="A196"/>
  <c r="DH31"/>
  <c r="DI31"/>
  <c r="DJ31"/>
  <c r="DM31"/>
  <c r="DK31"/>
  <c r="DG31"/>
  <c r="DL31"/>
  <c r="DN31"/>
  <c r="BH30"/>
  <c r="BI30"/>
  <c r="BJ30"/>
  <c r="BE30"/>
  <c r="BK30"/>
  <c r="BF30"/>
  <c r="BG30"/>
  <c r="BL30"/>
  <c r="Z30"/>
  <c r="AA30"/>
  <c r="AB30"/>
  <c r="W30"/>
  <c r="U30"/>
  <c r="Y30"/>
  <c r="V30"/>
  <c r="X30"/>
  <c r="O41"/>
  <c r="BX29"/>
  <c r="BY29"/>
  <c r="BZ29"/>
  <c r="CC29"/>
  <c r="CA29"/>
  <c r="CB29"/>
  <c r="CD29"/>
  <c r="BW29"/>
  <c r="X28"/>
  <c r="Y28"/>
  <c r="Z28"/>
  <c r="U28"/>
  <c r="W28"/>
  <c r="V28"/>
  <c r="AA28"/>
  <c r="AB28"/>
  <c r="B69"/>
  <c r="J10"/>
  <c r="I42" s="1"/>
  <c r="I50" s="1"/>
  <c r="B11"/>
  <c r="I10"/>
  <c r="H42" s="1"/>
  <c r="H50" s="1"/>
  <c r="C10"/>
  <c r="F10"/>
  <c r="E42" s="1"/>
  <c r="D10"/>
  <c r="E10"/>
  <c r="D42" s="1"/>
  <c r="G10"/>
  <c r="F42" s="1"/>
  <c r="H10"/>
  <c r="G42" s="1"/>
  <c r="CP30"/>
  <c r="CQ30"/>
  <c r="CR30"/>
  <c r="CU30"/>
  <c r="CS30"/>
  <c r="CO30"/>
  <c r="CT30"/>
  <c r="CV30"/>
  <c r="BI31"/>
  <c r="BJ31"/>
  <c r="BK31"/>
  <c r="BF31"/>
  <c r="BL31"/>
  <c r="BE31"/>
  <c r="BH31"/>
  <c r="BG31"/>
  <c r="BG29"/>
  <c r="BH29"/>
  <c r="BI29"/>
  <c r="BL29"/>
  <c r="BJ29"/>
  <c r="BF29"/>
  <c r="BE29"/>
  <c r="BK29"/>
  <c r="B118"/>
  <c r="A114"/>
  <c r="B91"/>
  <c r="B96"/>
  <c r="DM28"/>
  <c r="DN28"/>
  <c r="DG28"/>
  <c r="DJ28"/>
  <c r="DH28"/>
  <c r="DI28"/>
  <c r="DL28"/>
  <c r="DK28"/>
  <c r="N85"/>
  <c r="M84"/>
  <c r="A84"/>
  <c r="M85"/>
  <c r="N84"/>
  <c r="AQ30"/>
  <c r="AR30"/>
  <c r="AS30"/>
  <c r="AN30"/>
  <c r="AT30"/>
  <c r="AP30"/>
  <c r="AM30"/>
  <c r="AO30"/>
  <c r="H29"/>
  <c r="I29"/>
  <c r="J29"/>
  <c r="E29"/>
  <c r="G29"/>
  <c r="C29"/>
  <c r="D29"/>
  <c r="F29"/>
  <c r="AT8"/>
  <c r="AP8"/>
  <c r="AS8"/>
  <c r="AM8"/>
  <c r="AN8"/>
  <c r="AL9"/>
  <c r="AO8"/>
  <c r="AQ8"/>
  <c r="AR8"/>
  <c r="CO29"/>
  <c r="CP29"/>
  <c r="CQ29"/>
  <c r="CT29"/>
  <c r="CV29"/>
  <c r="CR29"/>
  <c r="CS29"/>
  <c r="CU29"/>
  <c r="BF28"/>
  <c r="BG28"/>
  <c r="BH28"/>
  <c r="BK28"/>
  <c r="BI28"/>
  <c r="BE28"/>
  <c r="BJ28"/>
  <c r="BL28"/>
  <c r="Y29"/>
  <c r="Z29"/>
  <c r="AA29"/>
  <c r="V29"/>
  <c r="X29"/>
  <c r="U29"/>
  <c r="W29"/>
  <c r="AB29"/>
  <c r="AO28"/>
  <c r="AP28"/>
  <c r="AQ28"/>
  <c r="AT28"/>
  <c r="AR28"/>
  <c r="AS28"/>
  <c r="AN28"/>
  <c r="AM28"/>
  <c r="T201"/>
  <c r="T173"/>
  <c r="T145"/>
  <c r="T117"/>
  <c r="T89"/>
  <c r="T33"/>
  <c r="T61"/>
  <c r="L40"/>
  <c r="N40" s="1"/>
  <c r="AK8"/>
  <c r="AK6"/>
  <c r="Z9"/>
  <c r="T10"/>
  <c r="AA9"/>
  <c r="U9"/>
  <c r="AB9"/>
  <c r="V9"/>
  <c r="W9"/>
  <c r="X9"/>
  <c r="Y9"/>
  <c r="T90"/>
  <c r="T63"/>
  <c r="S86"/>
  <c r="T68"/>
  <c r="AP29"/>
  <c r="AQ29"/>
  <c r="AR29"/>
  <c r="AM29"/>
  <c r="AS29"/>
  <c r="AT29"/>
  <c r="AO29"/>
  <c r="AN29"/>
  <c r="CQ31"/>
  <c r="CR31"/>
  <c r="CS31"/>
  <c r="CV31"/>
  <c r="CP31"/>
  <c r="CO31"/>
  <c r="CT31"/>
  <c r="CU31"/>
  <c r="T41"/>
  <c r="V40"/>
  <c r="W40"/>
  <c r="Z40"/>
  <c r="Y40"/>
  <c r="X40"/>
  <c r="AA40"/>
  <c r="BY30"/>
  <c r="BZ30"/>
  <c r="CA30"/>
  <c r="CD30"/>
  <c r="CB30"/>
  <c r="BX30"/>
  <c r="CC30"/>
  <c r="BW30"/>
  <c r="N140"/>
  <c r="N141"/>
  <c r="M140"/>
  <c r="A140"/>
  <c r="M141"/>
  <c r="BA168"/>
  <c r="BA196"/>
  <c r="BA140"/>
  <c r="BA224"/>
  <c r="BA112"/>
  <c r="BA56"/>
  <c r="BA84"/>
  <c r="DG30"/>
  <c r="DH30"/>
  <c r="DI30"/>
  <c r="DL30"/>
  <c r="DJ30"/>
  <c r="DN30"/>
  <c r="DK30"/>
  <c r="DM30"/>
  <c r="G28"/>
  <c r="H28"/>
  <c r="I28"/>
  <c r="D28"/>
  <c r="J28"/>
  <c r="F28"/>
  <c r="C28"/>
  <c r="E28"/>
  <c r="N225"/>
  <c r="M224"/>
  <c r="A224"/>
  <c r="N224"/>
  <c r="M225"/>
  <c r="DG5" i="12"/>
  <c r="DU84" s="1"/>
  <c r="DF5"/>
  <c r="DE6" s="1"/>
  <c r="DM29"/>
  <c r="DN29"/>
  <c r="DG29"/>
  <c r="DH29"/>
  <c r="DJ29"/>
  <c r="DI29"/>
  <c r="DK29"/>
  <c r="DL29"/>
  <c r="DF97"/>
  <c r="DE142"/>
  <c r="DF119"/>
  <c r="DF146"/>
  <c r="DF124"/>
  <c r="DN28"/>
  <c r="DG28"/>
  <c r="DH28"/>
  <c r="DI28"/>
  <c r="DK28"/>
  <c r="DJ28"/>
  <c r="DL28"/>
  <c r="DM28"/>
  <c r="DF70"/>
  <c r="DL30"/>
  <c r="DG30"/>
  <c r="DM30"/>
  <c r="DN30"/>
  <c r="DI30"/>
  <c r="DJ30"/>
  <c r="DH30"/>
  <c r="DK30"/>
  <c r="DF43"/>
  <c r="DK31"/>
  <c r="DL31"/>
  <c r="DM31"/>
  <c r="DN31"/>
  <c r="DH31"/>
  <c r="DJ31"/>
  <c r="DI31"/>
  <c r="DG31"/>
  <c r="DJ8"/>
  <c r="DI40" s="1"/>
  <c r="DM8"/>
  <c r="DL40" s="1"/>
  <c r="DK8"/>
  <c r="DJ40" s="1"/>
  <c r="DL8"/>
  <c r="DK40" s="1"/>
  <c r="DF9"/>
  <c r="DG8"/>
  <c r="DN8"/>
  <c r="DM40" s="1"/>
  <c r="DH8"/>
  <c r="DI8"/>
  <c r="DH40" s="1"/>
  <c r="CR8"/>
  <c r="CQ40" s="1"/>
  <c r="CS8"/>
  <c r="CR40" s="1"/>
  <c r="CU8"/>
  <c r="CT40" s="1"/>
  <c r="CT8"/>
  <c r="CS40" s="1"/>
  <c r="CN9"/>
  <c r="CO8"/>
  <c r="CV8"/>
  <c r="CU40" s="1"/>
  <c r="CP8"/>
  <c r="CQ8"/>
  <c r="CP40" s="1"/>
  <c r="CN43"/>
  <c r="CN70"/>
  <c r="CN97"/>
  <c r="CV28"/>
  <c r="CO28"/>
  <c r="CQ28"/>
  <c r="CP28"/>
  <c r="CS28"/>
  <c r="CR28"/>
  <c r="CU28"/>
  <c r="CT28"/>
  <c r="DC168"/>
  <c r="DC112"/>
  <c r="DC196"/>
  <c r="DC140"/>
  <c r="DC224"/>
  <c r="DC84"/>
  <c r="DC56"/>
  <c r="CT30"/>
  <c r="CU30"/>
  <c r="CO30"/>
  <c r="CV30"/>
  <c r="CQ30"/>
  <c r="CR30"/>
  <c r="CS30"/>
  <c r="CP30"/>
  <c r="CS31"/>
  <c r="CT31"/>
  <c r="CV31"/>
  <c r="CU31"/>
  <c r="CP31"/>
  <c r="CR31"/>
  <c r="CO31"/>
  <c r="CQ31"/>
  <c r="CM142"/>
  <c r="CN119"/>
  <c r="CN124"/>
  <c r="CN146"/>
  <c r="CM8"/>
  <c r="CM6"/>
  <c r="CU29"/>
  <c r="CP29"/>
  <c r="CV29"/>
  <c r="CO29"/>
  <c r="CR29"/>
  <c r="CQ29"/>
  <c r="CS29"/>
  <c r="CT29"/>
  <c r="BV70"/>
  <c r="CC29"/>
  <c r="CD29"/>
  <c r="BX29"/>
  <c r="BY29"/>
  <c r="BW29"/>
  <c r="CB29"/>
  <c r="BZ29"/>
  <c r="CA29"/>
  <c r="BZ8"/>
  <c r="BY40" s="1"/>
  <c r="CA8"/>
  <c r="BZ40" s="1"/>
  <c r="CB8"/>
  <c r="CA40" s="1"/>
  <c r="BY8"/>
  <c r="BX40" s="1"/>
  <c r="CC8"/>
  <c r="CB40" s="1"/>
  <c r="BX8"/>
  <c r="CD8"/>
  <c r="CC40" s="1"/>
  <c r="BW8"/>
  <c r="BV9"/>
  <c r="BU8"/>
  <c r="BU6"/>
  <c r="CA31"/>
  <c r="CD31"/>
  <c r="CB31"/>
  <c r="CC31"/>
  <c r="BW31"/>
  <c r="BZ31"/>
  <c r="BY31"/>
  <c r="BX31"/>
  <c r="BV97"/>
  <c r="CB30"/>
  <c r="CC30"/>
  <c r="CD30"/>
  <c r="BW30"/>
  <c r="CA30"/>
  <c r="BX30"/>
  <c r="BY30"/>
  <c r="BZ30"/>
  <c r="CD28"/>
  <c r="BY28"/>
  <c r="BZ28"/>
  <c r="BW28"/>
  <c r="BX28"/>
  <c r="CC28"/>
  <c r="CA28"/>
  <c r="CB28"/>
  <c r="BU142"/>
  <c r="BV119"/>
  <c r="BV146"/>
  <c r="BV124"/>
  <c r="CK168"/>
  <c r="CK112"/>
  <c r="CK84"/>
  <c r="CK196"/>
  <c r="CK56"/>
  <c r="CK224"/>
  <c r="CK140"/>
  <c r="BV43"/>
  <c r="BC142"/>
  <c r="BD119"/>
  <c r="BD146"/>
  <c r="BD124"/>
  <c r="BI31"/>
  <c r="BL31"/>
  <c r="BJ31"/>
  <c r="BK31"/>
  <c r="BH31"/>
  <c r="BF31"/>
  <c r="BG31"/>
  <c r="BE31"/>
  <c r="BK29"/>
  <c r="BF29"/>
  <c r="BL29"/>
  <c r="BE29"/>
  <c r="BJ29"/>
  <c r="BG29"/>
  <c r="BH29"/>
  <c r="BI29"/>
  <c r="BH8"/>
  <c r="BG40" s="1"/>
  <c r="BK8"/>
  <c r="BJ40" s="1"/>
  <c r="BI8"/>
  <c r="BH40" s="1"/>
  <c r="BJ8"/>
  <c r="BI40" s="1"/>
  <c r="BG8"/>
  <c r="BF40" s="1"/>
  <c r="BF8"/>
  <c r="BE8"/>
  <c r="BL8"/>
  <c r="BK40" s="1"/>
  <c r="BD9"/>
  <c r="BC8"/>
  <c r="BC6"/>
  <c r="BS168"/>
  <c r="BS196"/>
  <c r="BS112"/>
  <c r="BS84"/>
  <c r="BS56"/>
  <c r="BS224"/>
  <c r="BS140"/>
  <c r="BD97"/>
  <c r="BD70"/>
  <c r="BD43"/>
  <c r="BJ30"/>
  <c r="BK30"/>
  <c r="BE30"/>
  <c r="BL30"/>
  <c r="BI30"/>
  <c r="BH30"/>
  <c r="BF30"/>
  <c r="BG30"/>
  <c r="BL28"/>
  <c r="BG28"/>
  <c r="BE28"/>
  <c r="BF28"/>
  <c r="BK28"/>
  <c r="BJ28"/>
  <c r="BH28"/>
  <c r="BI28"/>
  <c r="AR30"/>
  <c r="AS30"/>
  <c r="AM30"/>
  <c r="AT30"/>
  <c r="AO30"/>
  <c r="AQ30"/>
  <c r="AN30"/>
  <c r="AP30"/>
  <c r="AQ31"/>
  <c r="AR31"/>
  <c r="AS31"/>
  <c r="AT31"/>
  <c r="AN31"/>
  <c r="AM31"/>
  <c r="AP31"/>
  <c r="AO31"/>
  <c r="AL43"/>
  <c r="AK6"/>
  <c r="AK8"/>
  <c r="AL70"/>
  <c r="BA168"/>
  <c r="BA196"/>
  <c r="BA112"/>
  <c r="BA140"/>
  <c r="BA224"/>
  <c r="BA56"/>
  <c r="BA84"/>
  <c r="AS29"/>
  <c r="AT29"/>
  <c r="AM29"/>
  <c r="AN29"/>
  <c r="AP29"/>
  <c r="AO29"/>
  <c r="AQ29"/>
  <c r="AR29"/>
  <c r="AT28"/>
  <c r="AM28"/>
  <c r="AO28"/>
  <c r="AN28"/>
  <c r="AQ28"/>
  <c r="AP28"/>
  <c r="AR28"/>
  <c r="AS28"/>
  <c r="AL97"/>
  <c r="AP8"/>
  <c r="AO40" s="1"/>
  <c r="AQ8"/>
  <c r="AP40" s="1"/>
  <c r="AS8"/>
  <c r="AR40" s="1"/>
  <c r="AR8"/>
  <c r="AQ40" s="1"/>
  <c r="AL9"/>
  <c r="AM8"/>
  <c r="AN8"/>
  <c r="AO8"/>
  <c r="AN40" s="1"/>
  <c r="AT8"/>
  <c r="AS40" s="1"/>
  <c r="AK142"/>
  <c r="AL119"/>
  <c r="AL146"/>
  <c r="AL124"/>
  <c r="M225"/>
  <c r="N224"/>
  <c r="A224"/>
  <c r="M224"/>
  <c r="M197"/>
  <c r="N196"/>
  <c r="A196"/>
  <c r="M196"/>
  <c r="M169"/>
  <c r="N168"/>
  <c r="A168"/>
  <c r="M168"/>
  <c r="M141"/>
  <c r="N140"/>
  <c r="A140"/>
  <c r="M140"/>
  <c r="M113"/>
  <c r="N112"/>
  <c r="A112"/>
  <c r="M112"/>
  <c r="M85"/>
  <c r="N84"/>
  <c r="A84"/>
  <c r="M84"/>
  <c r="T211"/>
  <c r="B211"/>
  <c r="T173"/>
  <c r="AF197" s="1"/>
  <c r="T201"/>
  <c r="AF225" s="1"/>
  <c r="T183"/>
  <c r="T155"/>
  <c r="T117"/>
  <c r="AF141" s="1"/>
  <c r="T145"/>
  <c r="B127"/>
  <c r="T127"/>
  <c r="T89"/>
  <c r="T99"/>
  <c r="T61"/>
  <c r="AF85" s="1"/>
  <c r="T71"/>
  <c r="F41"/>
  <c r="G41"/>
  <c r="H41"/>
  <c r="I41"/>
  <c r="B42"/>
  <c r="D41"/>
  <c r="E41"/>
  <c r="U28"/>
  <c r="V28"/>
  <c r="W28"/>
  <c r="X28"/>
  <c r="Z28"/>
  <c r="AB28"/>
  <c r="AA28"/>
  <c r="Y28"/>
  <c r="G31"/>
  <c r="H31"/>
  <c r="I31"/>
  <c r="J31"/>
  <c r="D31"/>
  <c r="F31"/>
  <c r="E31"/>
  <c r="C31"/>
  <c r="J40"/>
  <c r="X31"/>
  <c r="Y31"/>
  <c r="Z31"/>
  <c r="AA31"/>
  <c r="U31"/>
  <c r="V31"/>
  <c r="W31"/>
  <c r="AB31"/>
  <c r="T33"/>
  <c r="AF57" s="1"/>
  <c r="D28"/>
  <c r="E28"/>
  <c r="F28"/>
  <c r="G28"/>
  <c r="C28"/>
  <c r="H28"/>
  <c r="I28"/>
  <c r="J28"/>
  <c r="K40"/>
  <c r="C10"/>
  <c r="E10"/>
  <c r="G10"/>
  <c r="D10"/>
  <c r="B11"/>
  <c r="I10"/>
  <c r="F10"/>
  <c r="H10"/>
  <c r="J10"/>
  <c r="O40"/>
  <c r="V29"/>
  <c r="W29"/>
  <c r="X29"/>
  <c r="Y29"/>
  <c r="AA29"/>
  <c r="AB29"/>
  <c r="U29"/>
  <c r="Z29"/>
  <c r="W30"/>
  <c r="X30"/>
  <c r="Y30"/>
  <c r="Z30"/>
  <c r="AB30"/>
  <c r="U30"/>
  <c r="V30"/>
  <c r="AA30"/>
  <c r="Z40"/>
  <c r="AA40"/>
  <c r="W40"/>
  <c r="Y40"/>
  <c r="X40"/>
  <c r="T41"/>
  <c r="V40"/>
  <c r="E29"/>
  <c r="F29"/>
  <c r="G29"/>
  <c r="H29"/>
  <c r="D29"/>
  <c r="C29"/>
  <c r="I29"/>
  <c r="J29"/>
  <c r="T10"/>
  <c r="AA9"/>
  <c r="AB9"/>
  <c r="U9"/>
  <c r="W9"/>
  <c r="Y9"/>
  <c r="V9"/>
  <c r="X9"/>
  <c r="Z9"/>
  <c r="F30"/>
  <c r="G30"/>
  <c r="H30"/>
  <c r="I30"/>
  <c r="C30"/>
  <c r="E30"/>
  <c r="D30"/>
  <c r="J30"/>
  <c r="B69"/>
  <c r="P85" i="13" l="1"/>
  <c r="P225"/>
  <c r="P197"/>
  <c r="P169"/>
  <c r="L41"/>
  <c r="N41" s="1"/>
  <c r="P41" s="1"/>
  <c r="O42"/>
  <c r="G50"/>
  <c r="K50" s="1"/>
  <c r="K42"/>
  <c r="J42"/>
  <c r="F50"/>
  <c r="J50" s="1"/>
  <c r="P33"/>
  <c r="BS224"/>
  <c r="BS168"/>
  <c r="BS140"/>
  <c r="BS112"/>
  <c r="BS84"/>
  <c r="BS56"/>
  <c r="BS196"/>
  <c r="T42"/>
  <c r="V41"/>
  <c r="Y41"/>
  <c r="X41"/>
  <c r="Z41"/>
  <c r="W41"/>
  <c r="AA41"/>
  <c r="Q40"/>
  <c r="P40"/>
  <c r="AE225"/>
  <c r="S224"/>
  <c r="AE224"/>
  <c r="AF225"/>
  <c r="AF224"/>
  <c r="AG40"/>
  <c r="AL201"/>
  <c r="AL173"/>
  <c r="AL145"/>
  <c r="AL61"/>
  <c r="AL89"/>
  <c r="AL33"/>
  <c r="AL117"/>
  <c r="AF196"/>
  <c r="AF197"/>
  <c r="AE197"/>
  <c r="S196"/>
  <c r="AE196"/>
  <c r="B97"/>
  <c r="P113"/>
  <c r="P141"/>
  <c r="AE169"/>
  <c r="AF169"/>
  <c r="AE168"/>
  <c r="S168"/>
  <c r="AF168"/>
  <c r="AC40"/>
  <c r="S114"/>
  <c r="T118"/>
  <c r="T91"/>
  <c r="T96"/>
  <c r="T11"/>
  <c r="AA10"/>
  <c r="W10"/>
  <c r="AB10"/>
  <c r="V10"/>
  <c r="Z10"/>
  <c r="U10"/>
  <c r="X10"/>
  <c r="Y10"/>
  <c r="AE113"/>
  <c r="AF113"/>
  <c r="AE112"/>
  <c r="S112"/>
  <c r="AF112"/>
  <c r="AQ9"/>
  <c r="AT9"/>
  <c r="AP9"/>
  <c r="AR9"/>
  <c r="AM9"/>
  <c r="AL10"/>
  <c r="AS9"/>
  <c r="AN9"/>
  <c r="AO9"/>
  <c r="BV5"/>
  <c r="BV8"/>
  <c r="BW5"/>
  <c r="CS5"/>
  <c r="B70"/>
  <c r="AF141"/>
  <c r="S140"/>
  <c r="AE140"/>
  <c r="AE141"/>
  <c r="AF140"/>
  <c r="AB40"/>
  <c r="AF56"/>
  <c r="S56"/>
  <c r="AE56"/>
  <c r="AF57"/>
  <c r="AE57"/>
  <c r="BD62"/>
  <c r="BC58"/>
  <c r="BV34"/>
  <c r="BD40"/>
  <c r="BJ8"/>
  <c r="BE8"/>
  <c r="BD9"/>
  <c r="BK8"/>
  <c r="BI8"/>
  <c r="BL8"/>
  <c r="BF8"/>
  <c r="BG8"/>
  <c r="BH8"/>
  <c r="M41"/>
  <c r="T69"/>
  <c r="AL41"/>
  <c r="AN40"/>
  <c r="AO40"/>
  <c r="AP40"/>
  <c r="AS40"/>
  <c r="AQ40"/>
  <c r="AR40"/>
  <c r="AE85"/>
  <c r="S84"/>
  <c r="AE84"/>
  <c r="AF84"/>
  <c r="AF85"/>
  <c r="B146"/>
  <c r="B119"/>
  <c r="A142"/>
  <c r="B124"/>
  <c r="C11"/>
  <c r="D11"/>
  <c r="E11"/>
  <c r="D43" s="1"/>
  <c r="F11"/>
  <c r="E43" s="1"/>
  <c r="G11"/>
  <c r="F43" s="1"/>
  <c r="H11"/>
  <c r="G43" s="1"/>
  <c r="I11"/>
  <c r="H43" s="1"/>
  <c r="H51" s="1"/>
  <c r="J11"/>
  <c r="I43" s="1"/>
  <c r="I51" s="1"/>
  <c r="B12"/>
  <c r="AL90"/>
  <c r="AK86"/>
  <c r="AL63"/>
  <c r="AL68"/>
  <c r="BC6"/>
  <c r="BC8"/>
  <c r="DU168" i="12"/>
  <c r="DU112"/>
  <c r="DU140"/>
  <c r="DU196"/>
  <c r="DU224"/>
  <c r="DU56"/>
  <c r="DE8"/>
  <c r="DF61" s="1"/>
  <c r="DF71"/>
  <c r="DF147"/>
  <c r="DE170"/>
  <c r="DF152"/>
  <c r="DF174"/>
  <c r="DS40"/>
  <c r="DF125"/>
  <c r="DF98"/>
  <c r="DO40"/>
  <c r="DI9"/>
  <c r="DH41" s="1"/>
  <c r="DJ9"/>
  <c r="DI41" s="1"/>
  <c r="DK9"/>
  <c r="DJ41" s="1"/>
  <c r="DL9"/>
  <c r="DK41" s="1"/>
  <c r="DN9"/>
  <c r="DM41" s="1"/>
  <c r="DG9"/>
  <c r="DH9"/>
  <c r="DM9"/>
  <c r="DL41" s="1"/>
  <c r="DF10"/>
  <c r="DN40"/>
  <c r="CN89"/>
  <c r="CN173"/>
  <c r="CN201"/>
  <c r="CN145"/>
  <c r="CN117"/>
  <c r="CN61"/>
  <c r="CN33"/>
  <c r="CV40"/>
  <c r="CW40"/>
  <c r="CQ9"/>
  <c r="CP41" s="1"/>
  <c r="CR9"/>
  <c r="CQ41" s="1"/>
  <c r="CS9"/>
  <c r="CR41" s="1"/>
  <c r="CT9"/>
  <c r="CS41" s="1"/>
  <c r="CV9"/>
  <c r="CU41" s="1"/>
  <c r="CO9"/>
  <c r="CP9"/>
  <c r="CN10"/>
  <c r="CU9"/>
  <c r="CT41" s="1"/>
  <c r="DA40"/>
  <c r="CN98"/>
  <c r="CN71"/>
  <c r="CM170"/>
  <c r="CN147"/>
  <c r="CN152"/>
  <c r="CN174"/>
  <c r="CN125"/>
  <c r="BV89"/>
  <c r="BV33"/>
  <c r="BV173"/>
  <c r="BV145"/>
  <c r="BV117"/>
  <c r="BV201"/>
  <c r="BV61"/>
  <c r="CE40"/>
  <c r="CI40"/>
  <c r="CD40"/>
  <c r="BV71"/>
  <c r="BV125"/>
  <c r="BV98"/>
  <c r="BV147"/>
  <c r="BV174"/>
  <c r="BU170"/>
  <c r="BV152"/>
  <c r="BY9"/>
  <c r="BX41" s="1"/>
  <c r="BZ9"/>
  <c r="BY41" s="1"/>
  <c r="CB9"/>
  <c r="CA41" s="1"/>
  <c r="CA9"/>
  <c r="BZ41" s="1"/>
  <c r="BX9"/>
  <c r="CD9"/>
  <c r="CC41" s="1"/>
  <c r="BV10"/>
  <c r="BW9"/>
  <c r="CC9"/>
  <c r="CB41" s="1"/>
  <c r="BD98"/>
  <c r="BD147"/>
  <c r="BD174"/>
  <c r="BC170"/>
  <c r="BD152"/>
  <c r="BD89"/>
  <c r="BD173"/>
  <c r="BD145"/>
  <c r="BD201"/>
  <c r="BD61"/>
  <c r="BD33"/>
  <c r="BD117"/>
  <c r="BD125"/>
  <c r="BG9"/>
  <c r="BF41" s="1"/>
  <c r="BH9"/>
  <c r="BG41" s="1"/>
  <c r="BI9"/>
  <c r="BH41" s="1"/>
  <c r="BJ9"/>
  <c r="BI41" s="1"/>
  <c r="BF9"/>
  <c r="BL9"/>
  <c r="BK41" s="1"/>
  <c r="BD10"/>
  <c r="BE9"/>
  <c r="BK9"/>
  <c r="BJ41" s="1"/>
  <c r="BL40"/>
  <c r="BQ40"/>
  <c r="BD71"/>
  <c r="BM40"/>
  <c r="AL125"/>
  <c r="AL98"/>
  <c r="AY40"/>
  <c r="AT40"/>
  <c r="AO9"/>
  <c r="AN41" s="1"/>
  <c r="AP9"/>
  <c r="AO41" s="1"/>
  <c r="AQ9"/>
  <c r="AP41" s="1"/>
  <c r="AR9"/>
  <c r="AQ41" s="1"/>
  <c r="AT9"/>
  <c r="AS41" s="1"/>
  <c r="AN9"/>
  <c r="AS9"/>
  <c r="AR41" s="1"/>
  <c r="AM9"/>
  <c r="AL10"/>
  <c r="AL71"/>
  <c r="AL147"/>
  <c r="AK170"/>
  <c r="AL152"/>
  <c r="AL174"/>
  <c r="AU40"/>
  <c r="AL89"/>
  <c r="AL173"/>
  <c r="AL201"/>
  <c r="AL33"/>
  <c r="AL117"/>
  <c r="AL61"/>
  <c r="AL145"/>
  <c r="AE225"/>
  <c r="AF224"/>
  <c r="AE224"/>
  <c r="AE197"/>
  <c r="AF196"/>
  <c r="AE196"/>
  <c r="AF168"/>
  <c r="AF169"/>
  <c r="AE168"/>
  <c r="AE169"/>
  <c r="AE141"/>
  <c r="AF140"/>
  <c r="AE140"/>
  <c r="AF112"/>
  <c r="AF113"/>
  <c r="AE112"/>
  <c r="AE113"/>
  <c r="AE85"/>
  <c r="AF84"/>
  <c r="AE84"/>
  <c r="AE57"/>
  <c r="AF56"/>
  <c r="AE56"/>
  <c r="S224"/>
  <c r="S196"/>
  <c r="S168"/>
  <c r="S140"/>
  <c r="S112"/>
  <c r="S84"/>
  <c r="P225"/>
  <c r="S56"/>
  <c r="P197"/>
  <c r="P169"/>
  <c r="P141"/>
  <c r="P113"/>
  <c r="P85"/>
  <c r="M40"/>
  <c r="AC40"/>
  <c r="O41"/>
  <c r="Y41"/>
  <c r="Z41"/>
  <c r="AA41"/>
  <c r="T42"/>
  <c r="V41"/>
  <c r="W41"/>
  <c r="X41"/>
  <c r="D11"/>
  <c r="F11"/>
  <c r="H11"/>
  <c r="E11"/>
  <c r="G11"/>
  <c r="I11"/>
  <c r="J11"/>
  <c r="C11"/>
  <c r="B12"/>
  <c r="AG40"/>
  <c r="J41"/>
  <c r="K41"/>
  <c r="AB10"/>
  <c r="U10"/>
  <c r="V10"/>
  <c r="X10"/>
  <c r="W10"/>
  <c r="Z10"/>
  <c r="Y10"/>
  <c r="AA10"/>
  <c r="T11"/>
  <c r="AB40"/>
  <c r="B70"/>
  <c r="E42"/>
  <c r="F42"/>
  <c r="G42"/>
  <c r="H42"/>
  <c r="H50" s="1"/>
  <c r="D42"/>
  <c r="I42"/>
  <c r="I50" s="1"/>
  <c r="B43"/>
  <c r="L40"/>
  <c r="N40" s="1"/>
  <c r="Q225" i="13" l="1"/>
  <c r="Q197"/>
  <c r="M42"/>
  <c r="Q169"/>
  <c r="M50"/>
  <c r="Q41"/>
  <c r="Q85"/>
  <c r="AD40"/>
  <c r="AF40" s="1"/>
  <c r="Q141"/>
  <c r="P34"/>
  <c r="D51" s="1"/>
  <c r="O51" s="1"/>
  <c r="Q113"/>
  <c r="P35"/>
  <c r="P44" s="1"/>
  <c r="P52" s="1"/>
  <c r="P53" s="1"/>
  <c r="E58" s="1"/>
  <c r="F51"/>
  <c r="J51" s="1"/>
  <c r="J43"/>
  <c r="AT40"/>
  <c r="G51"/>
  <c r="K51" s="1"/>
  <c r="K43"/>
  <c r="AW224"/>
  <c r="AK224"/>
  <c r="AX224"/>
  <c r="AX225"/>
  <c r="AW225"/>
  <c r="AL118"/>
  <c r="AL91"/>
  <c r="AK114"/>
  <c r="AL96"/>
  <c r="T146"/>
  <c r="S142"/>
  <c r="T119"/>
  <c r="T124"/>
  <c r="AW196"/>
  <c r="AK196"/>
  <c r="AW197"/>
  <c r="AX197"/>
  <c r="AX196"/>
  <c r="AG41"/>
  <c r="AU40"/>
  <c r="BH9"/>
  <c r="BD10"/>
  <c r="BI9"/>
  <c r="BK9"/>
  <c r="BJ9"/>
  <c r="BL9"/>
  <c r="BG9"/>
  <c r="BE9"/>
  <c r="BF9"/>
  <c r="AW168"/>
  <c r="AK168"/>
  <c r="AX168"/>
  <c r="AW169"/>
  <c r="AX169"/>
  <c r="AC41"/>
  <c r="AA42"/>
  <c r="AA50" s="1"/>
  <c r="X42"/>
  <c r="AH33" s="1"/>
  <c r="V42"/>
  <c r="W42"/>
  <c r="T43"/>
  <c r="Y42"/>
  <c r="Z42"/>
  <c r="Z50" s="1"/>
  <c r="BU6"/>
  <c r="BU8"/>
  <c r="O43"/>
  <c r="AW84"/>
  <c r="AK84"/>
  <c r="AX84"/>
  <c r="AX85"/>
  <c r="AW85"/>
  <c r="B174"/>
  <c r="B147"/>
  <c r="A170"/>
  <c r="B152"/>
  <c r="AB11"/>
  <c r="U11"/>
  <c r="W11"/>
  <c r="X11"/>
  <c r="V11"/>
  <c r="AA11"/>
  <c r="Y11"/>
  <c r="Z11"/>
  <c r="T12"/>
  <c r="AL42"/>
  <c r="AN41"/>
  <c r="AO41"/>
  <c r="AR41"/>
  <c r="AQ41"/>
  <c r="AS41"/>
  <c r="AP41"/>
  <c r="CK224"/>
  <c r="CK196"/>
  <c r="CK168"/>
  <c r="CK112"/>
  <c r="CK84"/>
  <c r="CK56"/>
  <c r="CK140"/>
  <c r="AW56"/>
  <c r="AK56"/>
  <c r="AW57"/>
  <c r="AX57"/>
  <c r="AX56"/>
  <c r="G49"/>
  <c r="G48"/>
  <c r="I49"/>
  <c r="I48"/>
  <c r="H49"/>
  <c r="F48"/>
  <c r="F49"/>
  <c r="H48"/>
  <c r="AL69"/>
  <c r="AW112"/>
  <c r="AK112"/>
  <c r="AX112"/>
  <c r="AW113"/>
  <c r="AX113"/>
  <c r="BD173"/>
  <c r="BD145"/>
  <c r="BD201"/>
  <c r="BD117"/>
  <c r="BD89"/>
  <c r="BD61"/>
  <c r="BD33"/>
  <c r="AY40"/>
  <c r="T70"/>
  <c r="BV62"/>
  <c r="BU58"/>
  <c r="CN34"/>
  <c r="BV40"/>
  <c r="B71"/>
  <c r="DK5"/>
  <c r="CN5"/>
  <c r="CN8"/>
  <c r="CO5"/>
  <c r="AW141"/>
  <c r="AX141"/>
  <c r="AK140"/>
  <c r="AW140"/>
  <c r="AX140"/>
  <c r="L42"/>
  <c r="N42" s="1"/>
  <c r="G12"/>
  <c r="F68" s="1"/>
  <c r="H12"/>
  <c r="G68" s="1"/>
  <c r="I12"/>
  <c r="H68" s="1"/>
  <c r="D12"/>
  <c r="J12"/>
  <c r="I68" s="1"/>
  <c r="F12"/>
  <c r="E68" s="1"/>
  <c r="C12"/>
  <c r="E12"/>
  <c r="D68" s="1"/>
  <c r="B13"/>
  <c r="T97"/>
  <c r="AB41"/>
  <c r="BD90"/>
  <c r="BC86"/>
  <c r="BD63"/>
  <c r="BD68"/>
  <c r="BZ8"/>
  <c r="CD8"/>
  <c r="CA8"/>
  <c r="CB8"/>
  <c r="CC8"/>
  <c r="BV9"/>
  <c r="BW8"/>
  <c r="BX8"/>
  <c r="BY8"/>
  <c r="B98"/>
  <c r="B125"/>
  <c r="BG40"/>
  <c r="BH40"/>
  <c r="BI40"/>
  <c r="BK40"/>
  <c r="BJ40"/>
  <c r="BF40"/>
  <c r="BD41"/>
  <c r="AR10"/>
  <c r="AL11"/>
  <c r="AS10"/>
  <c r="AT10"/>
  <c r="AM10"/>
  <c r="AN10"/>
  <c r="AQ10"/>
  <c r="AO10"/>
  <c r="AP10"/>
  <c r="Q57"/>
  <c r="AE40"/>
  <c r="L50"/>
  <c r="N50" s="1"/>
  <c r="DQ40" i="12"/>
  <c r="DF201"/>
  <c r="DR225" s="1"/>
  <c r="DF33"/>
  <c r="DQ57" s="1"/>
  <c r="DF145"/>
  <c r="DE168" s="1"/>
  <c r="DF117"/>
  <c r="DQ140" s="1"/>
  <c r="DF89"/>
  <c r="DQ112" s="1"/>
  <c r="DF173"/>
  <c r="DE196" s="1"/>
  <c r="CY40"/>
  <c r="DF126"/>
  <c r="DN41"/>
  <c r="DO41"/>
  <c r="DF99"/>
  <c r="DR85"/>
  <c r="DQ84"/>
  <c r="DE84"/>
  <c r="DR84"/>
  <c r="DQ85"/>
  <c r="CF40"/>
  <c r="CH40" s="1"/>
  <c r="CK40" s="1"/>
  <c r="DF180"/>
  <c r="DE198"/>
  <c r="DF175"/>
  <c r="DF202"/>
  <c r="DH10"/>
  <c r="DI10"/>
  <c r="DH42" s="1"/>
  <c r="DK10"/>
  <c r="DJ42" s="1"/>
  <c r="DJ10"/>
  <c r="DI42" s="1"/>
  <c r="DM10"/>
  <c r="DL42" s="1"/>
  <c r="DL50" s="1"/>
  <c r="DG10"/>
  <c r="DL10"/>
  <c r="DK42" s="1"/>
  <c r="DN10"/>
  <c r="DM42" s="1"/>
  <c r="DM50" s="1"/>
  <c r="DF11"/>
  <c r="DS41"/>
  <c r="DF153"/>
  <c r="DP40"/>
  <c r="DR40" s="1"/>
  <c r="CN180"/>
  <c r="CM198"/>
  <c r="CN175"/>
  <c r="CN202"/>
  <c r="CW41"/>
  <c r="CY112"/>
  <c r="CM112"/>
  <c r="CZ112"/>
  <c r="CZ113"/>
  <c r="CY113"/>
  <c r="CY197"/>
  <c r="CY196"/>
  <c r="CM196"/>
  <c r="CZ196"/>
  <c r="CZ197"/>
  <c r="CZ224"/>
  <c r="CY225"/>
  <c r="CM224"/>
  <c r="CY224"/>
  <c r="CZ225"/>
  <c r="CY169"/>
  <c r="CZ169"/>
  <c r="CY168"/>
  <c r="CM168"/>
  <c r="CZ168"/>
  <c r="CM140"/>
  <c r="CY140"/>
  <c r="CY141"/>
  <c r="CZ141"/>
  <c r="CZ140"/>
  <c r="DA41"/>
  <c r="CZ85"/>
  <c r="CY84"/>
  <c r="CM84"/>
  <c r="CZ84"/>
  <c r="CY85"/>
  <c r="CP10"/>
  <c r="CS10"/>
  <c r="CR42" s="1"/>
  <c r="CQ10"/>
  <c r="CP42" s="1"/>
  <c r="CR10"/>
  <c r="CQ42" s="1"/>
  <c r="CU10"/>
  <c r="CT42" s="1"/>
  <c r="CT50" s="1"/>
  <c r="CO10"/>
  <c r="CT10"/>
  <c r="CS42" s="1"/>
  <c r="CV10"/>
  <c r="CU42" s="1"/>
  <c r="CU50" s="1"/>
  <c r="CN11"/>
  <c r="CN126"/>
  <c r="CY56"/>
  <c r="CM56"/>
  <c r="CZ56"/>
  <c r="CZ57"/>
  <c r="CY57"/>
  <c r="CN99"/>
  <c r="CN153"/>
  <c r="CV41"/>
  <c r="CX40"/>
  <c r="CZ40" s="1"/>
  <c r="CG112"/>
  <c r="BU112"/>
  <c r="CH113"/>
  <c r="CH112"/>
  <c r="CG113"/>
  <c r="CD41"/>
  <c r="BV126"/>
  <c r="CG57"/>
  <c r="CG56"/>
  <c r="BU56"/>
  <c r="CH56"/>
  <c r="CH57"/>
  <c r="BV99"/>
  <c r="CG196"/>
  <c r="BU196"/>
  <c r="CG197"/>
  <c r="CH197"/>
  <c r="CH196"/>
  <c r="CG169"/>
  <c r="CH169"/>
  <c r="CH168"/>
  <c r="CG168"/>
  <c r="BU168"/>
  <c r="BV153"/>
  <c r="BU224"/>
  <c r="CH225"/>
  <c r="CG224"/>
  <c r="CG225"/>
  <c r="CH224"/>
  <c r="CE41"/>
  <c r="BV180"/>
  <c r="BV202"/>
  <c r="BU198"/>
  <c r="BV175"/>
  <c r="BX10"/>
  <c r="BY10"/>
  <c r="BX42" s="1"/>
  <c r="BZ10"/>
  <c r="BY42" s="1"/>
  <c r="CA10"/>
  <c r="BZ42" s="1"/>
  <c r="BV11"/>
  <c r="BW10"/>
  <c r="CB10"/>
  <c r="CA42" s="1"/>
  <c r="CC10"/>
  <c r="CB42" s="1"/>
  <c r="CB50" s="1"/>
  <c r="CD10"/>
  <c r="CC42" s="1"/>
  <c r="CC50" s="1"/>
  <c r="BU140"/>
  <c r="CH140"/>
  <c r="CG140"/>
  <c r="CH141"/>
  <c r="CG141"/>
  <c r="CI41"/>
  <c r="CH85"/>
  <c r="CG85"/>
  <c r="BU84"/>
  <c r="CH84"/>
  <c r="CG84"/>
  <c r="BO40"/>
  <c r="AW40"/>
  <c r="CG40"/>
  <c r="BD180"/>
  <c r="BD202"/>
  <c r="BC198"/>
  <c r="BD175"/>
  <c r="BO140"/>
  <c r="BC140"/>
  <c r="BP140"/>
  <c r="BP141"/>
  <c r="BO141"/>
  <c r="BQ41"/>
  <c r="BD153"/>
  <c r="BP56"/>
  <c r="BO56"/>
  <c r="BC56"/>
  <c r="BP57"/>
  <c r="BO57"/>
  <c r="BO196"/>
  <c r="BC196"/>
  <c r="BO197"/>
  <c r="BP197"/>
  <c r="BP196"/>
  <c r="BM41"/>
  <c r="BD126"/>
  <c r="BO169"/>
  <c r="BP169"/>
  <c r="BP168"/>
  <c r="BO168"/>
  <c r="BC168"/>
  <c r="BF10"/>
  <c r="BG10"/>
  <c r="BF42" s="1"/>
  <c r="BI10"/>
  <c r="BH42" s="1"/>
  <c r="BH10"/>
  <c r="BG42" s="1"/>
  <c r="BD11"/>
  <c r="BE10"/>
  <c r="BL10"/>
  <c r="BK42" s="1"/>
  <c r="BK50" s="1"/>
  <c r="BJ10"/>
  <c r="BI42" s="1"/>
  <c r="BK10"/>
  <c r="BJ42" s="1"/>
  <c r="BJ50" s="1"/>
  <c r="BO224"/>
  <c r="BP225"/>
  <c r="BC224"/>
  <c r="BP224"/>
  <c r="BO225"/>
  <c r="BD99"/>
  <c r="BN40"/>
  <c r="BP40" s="1"/>
  <c r="BO112"/>
  <c r="BC112"/>
  <c r="BP113"/>
  <c r="BP112"/>
  <c r="BO113"/>
  <c r="BL41"/>
  <c r="BP85"/>
  <c r="BO85"/>
  <c r="BP84"/>
  <c r="BO84"/>
  <c r="BC84"/>
  <c r="AW197"/>
  <c r="AW196"/>
  <c r="AK196"/>
  <c r="AX196"/>
  <c r="AX197"/>
  <c r="AX224"/>
  <c r="AW225"/>
  <c r="AK224"/>
  <c r="AW224"/>
  <c r="AX225"/>
  <c r="AL126"/>
  <c r="AV40"/>
  <c r="AX40" s="1"/>
  <c r="AL153"/>
  <c r="AN10"/>
  <c r="AO10"/>
  <c r="AN42" s="1"/>
  <c r="AQ10"/>
  <c r="AP42" s="1"/>
  <c r="AP10"/>
  <c r="AO42" s="1"/>
  <c r="AS10"/>
  <c r="AR42" s="1"/>
  <c r="AR50" s="1"/>
  <c r="AM10"/>
  <c r="AR10"/>
  <c r="AQ42" s="1"/>
  <c r="AT10"/>
  <c r="AS42" s="1"/>
  <c r="AS50" s="1"/>
  <c r="AL11"/>
  <c r="AX85"/>
  <c r="AW84"/>
  <c r="AK84"/>
  <c r="AX84"/>
  <c r="AW85"/>
  <c r="AL180"/>
  <c r="AK198"/>
  <c r="AL175"/>
  <c r="AL202"/>
  <c r="AL99"/>
  <c r="AW112"/>
  <c r="AK112"/>
  <c r="AX112"/>
  <c r="AW113"/>
  <c r="AX113"/>
  <c r="AX56"/>
  <c r="AW56"/>
  <c r="AK56"/>
  <c r="AX57"/>
  <c r="AW57"/>
  <c r="AK140"/>
  <c r="AW140"/>
  <c r="AW141"/>
  <c r="AX141"/>
  <c r="AX140"/>
  <c r="AY41"/>
  <c r="AW169"/>
  <c r="AX169"/>
  <c r="AW168"/>
  <c r="AK168"/>
  <c r="AX168"/>
  <c r="AT41"/>
  <c r="AU41"/>
  <c r="Q225"/>
  <c r="Q197"/>
  <c r="Q169"/>
  <c r="Q141"/>
  <c r="Q113"/>
  <c r="Q85"/>
  <c r="Q57"/>
  <c r="AD40"/>
  <c r="AF40" s="1"/>
  <c r="AH40" s="1"/>
  <c r="M41"/>
  <c r="D43"/>
  <c r="E43"/>
  <c r="F43"/>
  <c r="G43"/>
  <c r="I43"/>
  <c r="I51" s="1"/>
  <c r="H43"/>
  <c r="H51" s="1"/>
  <c r="E12"/>
  <c r="D68" s="1"/>
  <c r="G12"/>
  <c r="F68" s="1"/>
  <c r="I12"/>
  <c r="H68" s="1"/>
  <c r="F12"/>
  <c r="E68" s="1"/>
  <c r="H12"/>
  <c r="G68" s="1"/>
  <c r="J12"/>
  <c r="I68" s="1"/>
  <c r="C12"/>
  <c r="D12"/>
  <c r="B13"/>
  <c r="AB41"/>
  <c r="AE40"/>
  <c r="F50"/>
  <c r="J50" s="1"/>
  <c r="J42"/>
  <c r="P33"/>
  <c r="G50"/>
  <c r="K50" s="1"/>
  <c r="K42"/>
  <c r="P40"/>
  <c r="Q40"/>
  <c r="B71"/>
  <c r="U11"/>
  <c r="AA11"/>
  <c r="V11"/>
  <c r="W11"/>
  <c r="Y11"/>
  <c r="X11"/>
  <c r="Z11"/>
  <c r="AB11"/>
  <c r="T12"/>
  <c r="X42"/>
  <c r="Y42"/>
  <c r="Z42"/>
  <c r="Z50" s="1"/>
  <c r="AA42"/>
  <c r="AA50" s="1"/>
  <c r="W42"/>
  <c r="V42"/>
  <c r="T43"/>
  <c r="AC41"/>
  <c r="O42"/>
  <c r="AG41"/>
  <c r="L41"/>
  <c r="N41" s="1"/>
  <c r="AI141" i="13" l="1"/>
  <c r="AI57"/>
  <c r="Q44"/>
  <c r="Q52" s="1"/>
  <c r="Q53" s="1"/>
  <c r="F58" s="1"/>
  <c r="AI40"/>
  <c r="AH40"/>
  <c r="E49"/>
  <c r="J49"/>
  <c r="O44"/>
  <c r="O45" s="1"/>
  <c r="D49"/>
  <c r="O49" s="1"/>
  <c r="D57" s="1"/>
  <c r="M43"/>
  <c r="AI197"/>
  <c r="D48"/>
  <c r="O48" s="1"/>
  <c r="D56" s="1"/>
  <c r="AI169"/>
  <c r="AI113"/>
  <c r="AI225"/>
  <c r="D50"/>
  <c r="O50" s="1"/>
  <c r="AW40"/>
  <c r="AA49"/>
  <c r="X49"/>
  <c r="X48"/>
  <c r="Z49"/>
  <c r="AI85"/>
  <c r="DR197" i="12"/>
  <c r="AD41" i="13"/>
  <c r="AF41" s="1"/>
  <c r="AI41" s="1"/>
  <c r="K49"/>
  <c r="L51"/>
  <c r="N51" s="1"/>
  <c r="K48"/>
  <c r="BQ40"/>
  <c r="K68"/>
  <c r="BP224"/>
  <c r="BO224"/>
  <c r="BC224"/>
  <c r="BO225"/>
  <c r="BP225"/>
  <c r="AC42"/>
  <c r="Y50"/>
  <c r="AC50" s="1"/>
  <c r="E48"/>
  <c r="E50"/>
  <c r="H13"/>
  <c r="G69" s="1"/>
  <c r="I13"/>
  <c r="H69" s="1"/>
  <c r="J13"/>
  <c r="I69" s="1"/>
  <c r="E13"/>
  <c r="D69" s="1"/>
  <c r="C13"/>
  <c r="D13"/>
  <c r="F13"/>
  <c r="E69" s="1"/>
  <c r="G13"/>
  <c r="F69" s="1"/>
  <c r="B14"/>
  <c r="J68"/>
  <c r="T71"/>
  <c r="BO169"/>
  <c r="BO168"/>
  <c r="BP168"/>
  <c r="BC168"/>
  <c r="BP169"/>
  <c r="AT41"/>
  <c r="B153"/>
  <c r="Z43"/>
  <c r="Z51" s="1"/>
  <c r="AA43"/>
  <c r="AA51" s="1"/>
  <c r="W43"/>
  <c r="AH35" s="1"/>
  <c r="W50" s="1"/>
  <c r="V43"/>
  <c r="AH34" s="1"/>
  <c r="X43"/>
  <c r="Y43"/>
  <c r="DE112" i="12"/>
  <c r="DR196"/>
  <c r="J48" i="13"/>
  <c r="M51"/>
  <c r="E51"/>
  <c r="BD69"/>
  <c r="BV63"/>
  <c r="BV90"/>
  <c r="BU86"/>
  <c r="BV68"/>
  <c r="BI10"/>
  <c r="BJ10"/>
  <c r="BL10"/>
  <c r="BE10"/>
  <c r="BD11"/>
  <c r="BK10"/>
  <c r="BF10"/>
  <c r="BG10"/>
  <c r="BH10"/>
  <c r="BD42"/>
  <c r="BF41"/>
  <c r="BG41"/>
  <c r="BH41"/>
  <c r="BK41"/>
  <c r="BJ41"/>
  <c r="BI41"/>
  <c r="BO113"/>
  <c r="BC112"/>
  <c r="BP113"/>
  <c r="BO112"/>
  <c r="BP112"/>
  <c r="S170"/>
  <c r="T174"/>
  <c r="T147"/>
  <c r="T152"/>
  <c r="AS11"/>
  <c r="AN11"/>
  <c r="AO11"/>
  <c r="AR11"/>
  <c r="AT11"/>
  <c r="AM11"/>
  <c r="AP11"/>
  <c r="AQ11"/>
  <c r="AL12"/>
  <c r="DF8"/>
  <c r="DF5"/>
  <c r="DG5"/>
  <c r="BL40"/>
  <c r="CM6"/>
  <c r="CM8"/>
  <c r="BP57"/>
  <c r="BO56"/>
  <c r="BC56"/>
  <c r="BP56"/>
  <c r="BO57"/>
  <c r="A198"/>
  <c r="B175"/>
  <c r="B202"/>
  <c r="B180"/>
  <c r="AB42"/>
  <c r="X50"/>
  <c r="AB50" s="1"/>
  <c r="P45"/>
  <c r="DR113" i="12"/>
  <c r="Z48" i="13"/>
  <c r="AL43"/>
  <c r="AN42"/>
  <c r="AQ42"/>
  <c r="AP42"/>
  <c r="AZ33" s="1"/>
  <c r="AO42"/>
  <c r="AR42"/>
  <c r="AR50" s="1"/>
  <c r="AS42"/>
  <c r="AS50" s="1"/>
  <c r="T98"/>
  <c r="AL70"/>
  <c r="BZ40"/>
  <c r="CA40"/>
  <c r="CB40"/>
  <c r="BX40"/>
  <c r="BY40"/>
  <c r="CC40"/>
  <c r="BV41"/>
  <c r="BP84"/>
  <c r="BO84"/>
  <c r="BO85"/>
  <c r="BP85"/>
  <c r="BC84"/>
  <c r="BV201"/>
  <c r="BV145"/>
  <c r="BV89"/>
  <c r="BV61"/>
  <c r="BV173"/>
  <c r="BV117"/>
  <c r="BV33"/>
  <c r="BM40"/>
  <c r="BD91"/>
  <c r="BD118"/>
  <c r="BC114"/>
  <c r="BD96"/>
  <c r="CP8"/>
  <c r="CQ8"/>
  <c r="CS8"/>
  <c r="CR8"/>
  <c r="CT8"/>
  <c r="CO8"/>
  <c r="CU8"/>
  <c r="CN9"/>
  <c r="CV8"/>
  <c r="AU41"/>
  <c r="AG42"/>
  <c r="T125"/>
  <c r="AH41"/>
  <c r="AE41"/>
  <c r="AV40"/>
  <c r="AX40" s="1"/>
  <c r="X12"/>
  <c r="W68" s="1"/>
  <c r="Y12"/>
  <c r="X68" s="1"/>
  <c r="Z12"/>
  <c r="Y68" s="1"/>
  <c r="U12"/>
  <c r="W12"/>
  <c r="V68" s="1"/>
  <c r="AA12"/>
  <c r="Z68" s="1"/>
  <c r="V12"/>
  <c r="AB12"/>
  <c r="AA68" s="1"/>
  <c r="T13"/>
  <c r="B126"/>
  <c r="BO140"/>
  <c r="BC140"/>
  <c r="BP140"/>
  <c r="BO141"/>
  <c r="BP141"/>
  <c r="AL97"/>
  <c r="CN62"/>
  <c r="DF34"/>
  <c r="CM58"/>
  <c r="CN40"/>
  <c r="AY41"/>
  <c r="Y48"/>
  <c r="AA48"/>
  <c r="B99"/>
  <c r="BY9"/>
  <c r="BV10"/>
  <c r="BZ9"/>
  <c r="CC9"/>
  <c r="BX9"/>
  <c r="CA9"/>
  <c r="CB9"/>
  <c r="CD9"/>
  <c r="BW9"/>
  <c r="O68"/>
  <c r="P42"/>
  <c r="Q42"/>
  <c r="DC196"/>
  <c r="DC224"/>
  <c r="DC140"/>
  <c r="DC168"/>
  <c r="DC56"/>
  <c r="DC112"/>
  <c r="DC84"/>
  <c r="BP197"/>
  <c r="BO196"/>
  <c r="BC196"/>
  <c r="BP196"/>
  <c r="BO197"/>
  <c r="AK142"/>
  <c r="AL146"/>
  <c r="AL119"/>
  <c r="AL124"/>
  <c r="L43"/>
  <c r="N43" s="1"/>
  <c r="DQ197" i="12"/>
  <c r="Y49" i="13"/>
  <c r="DQ169" i="12"/>
  <c r="DR168"/>
  <c r="DR57"/>
  <c r="DU57" s="1"/>
  <c r="DR56"/>
  <c r="DE56"/>
  <c r="DE140"/>
  <c r="DR140"/>
  <c r="DQ141"/>
  <c r="DR112"/>
  <c r="DQ56"/>
  <c r="DR141"/>
  <c r="DP41"/>
  <c r="DR41" s="1"/>
  <c r="DU41" s="1"/>
  <c r="DQ113"/>
  <c r="DR169"/>
  <c r="DE224"/>
  <c r="DQ225"/>
  <c r="DU225" s="1"/>
  <c r="DQ168"/>
  <c r="DU85"/>
  <c r="DQ224"/>
  <c r="DQ196"/>
  <c r="DR224"/>
  <c r="CJ40"/>
  <c r="DS42"/>
  <c r="DJ50"/>
  <c r="DN50" s="1"/>
  <c r="DN42"/>
  <c r="DT33"/>
  <c r="CX41"/>
  <c r="CZ41" s="1"/>
  <c r="DB41" s="1"/>
  <c r="DF127"/>
  <c r="DG11"/>
  <c r="DJ11"/>
  <c r="DI43" s="1"/>
  <c r="DH11"/>
  <c r="DI11"/>
  <c r="DH43" s="1"/>
  <c r="DL11"/>
  <c r="DK43" s="1"/>
  <c r="DK11"/>
  <c r="DJ43" s="1"/>
  <c r="DM11"/>
  <c r="DL43" s="1"/>
  <c r="DL51" s="1"/>
  <c r="DN11"/>
  <c r="DM43" s="1"/>
  <c r="DM51" s="1"/>
  <c r="DF12"/>
  <c r="DO42"/>
  <c r="DK50"/>
  <c r="DO50" s="1"/>
  <c r="DT40"/>
  <c r="DU40"/>
  <c r="DF181"/>
  <c r="DF154"/>
  <c r="DE226"/>
  <c r="DF203"/>
  <c r="DF208"/>
  <c r="DQ41"/>
  <c r="CN181"/>
  <c r="CW42"/>
  <c r="CS50"/>
  <c r="CW50" s="1"/>
  <c r="CF41"/>
  <c r="CH41" s="1"/>
  <c r="AI57"/>
  <c r="DB40"/>
  <c r="DC40"/>
  <c r="CM226"/>
  <c r="CN203"/>
  <c r="CN208"/>
  <c r="CR50"/>
  <c r="CV50" s="1"/>
  <c r="CX50" s="1"/>
  <c r="CZ50" s="1"/>
  <c r="CV42"/>
  <c r="DB33"/>
  <c r="AI141"/>
  <c r="CY41"/>
  <c r="CO11"/>
  <c r="CP11"/>
  <c r="CR11"/>
  <c r="CQ43" s="1"/>
  <c r="CQ11"/>
  <c r="CP43" s="1"/>
  <c r="CT11"/>
  <c r="CS43" s="1"/>
  <c r="CS11"/>
  <c r="CR43" s="1"/>
  <c r="CU11"/>
  <c r="CT43" s="1"/>
  <c r="CT51" s="1"/>
  <c r="CV11"/>
  <c r="CU43" s="1"/>
  <c r="CU51" s="1"/>
  <c r="CN12"/>
  <c r="CN127"/>
  <c r="DA42"/>
  <c r="CN154"/>
  <c r="BW11"/>
  <c r="BZ11"/>
  <c r="BY43" s="1"/>
  <c r="BX11"/>
  <c r="CA11"/>
  <c r="BZ43" s="1"/>
  <c r="BY11"/>
  <c r="BX43" s="1"/>
  <c r="CD11"/>
  <c r="CC43" s="1"/>
  <c r="CC51" s="1"/>
  <c r="CB11"/>
  <c r="CA43" s="1"/>
  <c r="CC11"/>
  <c r="CB43" s="1"/>
  <c r="CB51" s="1"/>
  <c r="BV12"/>
  <c r="BV181"/>
  <c r="BU226"/>
  <c r="BV203"/>
  <c r="BV208"/>
  <c r="BA113"/>
  <c r="AI169"/>
  <c r="BZ50"/>
  <c r="CD50" s="1"/>
  <c r="CD42"/>
  <c r="BV127"/>
  <c r="BN41"/>
  <c r="BP41" s="1"/>
  <c r="CE42"/>
  <c r="CA50"/>
  <c r="CE50" s="1"/>
  <c r="CI42"/>
  <c r="BV154"/>
  <c r="BA169"/>
  <c r="AI113"/>
  <c r="CJ33"/>
  <c r="CG41"/>
  <c r="BE11"/>
  <c r="BH11"/>
  <c r="BG43" s="1"/>
  <c r="BF11"/>
  <c r="BG11"/>
  <c r="BF43" s="1"/>
  <c r="BL11"/>
  <c r="BK43" s="1"/>
  <c r="BK51" s="1"/>
  <c r="BJ11"/>
  <c r="BI43" s="1"/>
  <c r="BI11"/>
  <c r="BH43" s="1"/>
  <c r="BK11"/>
  <c r="BJ43" s="1"/>
  <c r="BJ51" s="1"/>
  <c r="BD12"/>
  <c r="BD127"/>
  <c r="BC226"/>
  <c r="BD203"/>
  <c r="BD208"/>
  <c r="BM42"/>
  <c r="BI50"/>
  <c r="BM50" s="1"/>
  <c r="BR40"/>
  <c r="BS40"/>
  <c r="AV41"/>
  <c r="AX41" s="1"/>
  <c r="BA41" s="1"/>
  <c r="AI225"/>
  <c r="BS225"/>
  <c r="BD181"/>
  <c r="BD154"/>
  <c r="BQ42"/>
  <c r="BA225"/>
  <c r="BA197"/>
  <c r="BO41"/>
  <c r="BH50"/>
  <c r="BL50" s="1"/>
  <c r="BL42"/>
  <c r="BR33"/>
  <c r="AI85"/>
  <c r="AI197"/>
  <c r="BS85"/>
  <c r="AM11"/>
  <c r="AP11"/>
  <c r="AO43" s="1"/>
  <c r="AN11"/>
  <c r="AO11"/>
  <c r="AN43" s="1"/>
  <c r="AR11"/>
  <c r="AQ43" s="1"/>
  <c r="AS11"/>
  <c r="AR43" s="1"/>
  <c r="AR51" s="1"/>
  <c r="AT11"/>
  <c r="AS43" s="1"/>
  <c r="AS51" s="1"/>
  <c r="AQ11"/>
  <c r="AP43" s="1"/>
  <c r="AL12"/>
  <c r="AZ40"/>
  <c r="BA40"/>
  <c r="BS141"/>
  <c r="AK226"/>
  <c r="AL203"/>
  <c r="AL208"/>
  <c r="AY42"/>
  <c r="AL127"/>
  <c r="BS197"/>
  <c r="BA57"/>
  <c r="BS57"/>
  <c r="AP50"/>
  <c r="AT50" s="1"/>
  <c r="AT42"/>
  <c r="AZ33"/>
  <c r="AL154"/>
  <c r="AW41"/>
  <c r="BA85"/>
  <c r="BS113"/>
  <c r="BS169"/>
  <c r="AL181"/>
  <c r="AU42"/>
  <c r="AQ50"/>
  <c r="AU50" s="1"/>
  <c r="BA141"/>
  <c r="AE41"/>
  <c r="F48"/>
  <c r="F49"/>
  <c r="AI40"/>
  <c r="P35"/>
  <c r="E50" s="1"/>
  <c r="P34"/>
  <c r="D51" s="1"/>
  <c r="O51" s="1"/>
  <c r="M50"/>
  <c r="M42"/>
  <c r="J68"/>
  <c r="V12"/>
  <c r="X12"/>
  <c r="W68" s="1"/>
  <c r="AB12"/>
  <c r="AA68" s="1"/>
  <c r="W12"/>
  <c r="V68" s="1"/>
  <c r="Z12"/>
  <c r="Y68" s="1"/>
  <c r="Y12"/>
  <c r="X68" s="1"/>
  <c r="AA12"/>
  <c r="Z68" s="1"/>
  <c r="U12"/>
  <c r="T13"/>
  <c r="I48"/>
  <c r="G48"/>
  <c r="H48"/>
  <c r="I49"/>
  <c r="G49"/>
  <c r="H49"/>
  <c r="K68"/>
  <c r="Q41"/>
  <c r="P41"/>
  <c r="W43"/>
  <c r="X43"/>
  <c r="Y43"/>
  <c r="Z43"/>
  <c r="Z51" s="1"/>
  <c r="V43"/>
  <c r="AA43"/>
  <c r="AA51" s="1"/>
  <c r="O43"/>
  <c r="F13"/>
  <c r="E69" s="1"/>
  <c r="J13"/>
  <c r="I69" s="1"/>
  <c r="D13"/>
  <c r="G13"/>
  <c r="F69" s="1"/>
  <c r="H13"/>
  <c r="G69" s="1"/>
  <c r="I13"/>
  <c r="H69" s="1"/>
  <c r="C13"/>
  <c r="E13"/>
  <c r="D69" s="1"/>
  <c r="B14"/>
  <c r="O68"/>
  <c r="X50"/>
  <c r="AB50" s="1"/>
  <c r="AB42"/>
  <c r="AH33"/>
  <c r="F51"/>
  <c r="J51" s="1"/>
  <c r="J43"/>
  <c r="Y50"/>
  <c r="AC50" s="1"/>
  <c r="AC42"/>
  <c r="G51"/>
  <c r="K51" s="1"/>
  <c r="K43"/>
  <c r="L50"/>
  <c r="N50" s="1"/>
  <c r="AD41"/>
  <c r="AF41" s="1"/>
  <c r="AG42"/>
  <c r="L42"/>
  <c r="N42" s="1"/>
  <c r="O52" i="13" l="1"/>
  <c r="O53" s="1"/>
  <c r="D58" s="1"/>
  <c r="H58" s="1"/>
  <c r="J58" s="1"/>
  <c r="BA225"/>
  <c r="Q45"/>
  <c r="W48"/>
  <c r="BO40"/>
  <c r="BA57"/>
  <c r="AE50"/>
  <c r="DU197" i="12"/>
  <c r="L48" i="13"/>
  <c r="N48" s="1"/>
  <c r="P48" s="1"/>
  <c r="E56" s="1"/>
  <c r="DU113" i="12"/>
  <c r="M49" i="13"/>
  <c r="AW41"/>
  <c r="AI44"/>
  <c r="AI52" s="1"/>
  <c r="AI53" s="1"/>
  <c r="X58" s="1"/>
  <c r="M48"/>
  <c r="BA169"/>
  <c r="AB49"/>
  <c r="AB48"/>
  <c r="BA197"/>
  <c r="AQ48"/>
  <c r="AQ49"/>
  <c r="AS48"/>
  <c r="AR49"/>
  <c r="AP49"/>
  <c r="AS49"/>
  <c r="BA113"/>
  <c r="AC49"/>
  <c r="BA141"/>
  <c r="AH44"/>
  <c r="AH52" s="1"/>
  <c r="AH53" s="1"/>
  <c r="W58" s="1"/>
  <c r="BA85"/>
  <c r="M68"/>
  <c r="AD42"/>
  <c r="AF42" s="1"/>
  <c r="L49"/>
  <c r="N49" s="1"/>
  <c r="AC48"/>
  <c r="V50"/>
  <c r="AG50" s="1"/>
  <c r="AG44"/>
  <c r="AG52" s="1"/>
  <c r="AG53" s="1"/>
  <c r="V58" s="1"/>
  <c r="V48"/>
  <c r="AG48" s="1"/>
  <c r="V56" s="1"/>
  <c r="CS40"/>
  <c r="CT40"/>
  <c r="CU40"/>
  <c r="CN41"/>
  <c r="CP40"/>
  <c r="CQ40"/>
  <c r="CR40"/>
  <c r="Y13"/>
  <c r="X69" s="1"/>
  <c r="Z13"/>
  <c r="Y69" s="1"/>
  <c r="AA13"/>
  <c r="Z69" s="1"/>
  <c r="V13"/>
  <c r="U13"/>
  <c r="X13"/>
  <c r="W69" s="1"/>
  <c r="AB13"/>
  <c r="AA69" s="1"/>
  <c r="W13"/>
  <c r="V69" s="1"/>
  <c r="T14"/>
  <c r="T126"/>
  <c r="CP9"/>
  <c r="CT9"/>
  <c r="CO9"/>
  <c r="CQ9"/>
  <c r="CS9"/>
  <c r="CR9"/>
  <c r="CN10"/>
  <c r="CU9"/>
  <c r="CV9"/>
  <c r="BD97"/>
  <c r="CG196"/>
  <c r="BU196"/>
  <c r="CG197"/>
  <c r="CH196"/>
  <c r="CH197"/>
  <c r="CD40"/>
  <c r="B203"/>
  <c r="A226"/>
  <c r="B208"/>
  <c r="CN173"/>
  <c r="CN201"/>
  <c r="CN117"/>
  <c r="CN89"/>
  <c r="CN33"/>
  <c r="CN145"/>
  <c r="CN61"/>
  <c r="DU196"/>
  <c r="DU224"/>
  <c r="DU56"/>
  <c r="DU168"/>
  <c r="DU140"/>
  <c r="DU112"/>
  <c r="DU84"/>
  <c r="BL41"/>
  <c r="BJ11"/>
  <c r="BK11"/>
  <c r="BE11"/>
  <c r="BI11"/>
  <c r="BL11"/>
  <c r="BF11"/>
  <c r="BG11"/>
  <c r="BH11"/>
  <c r="BD12"/>
  <c r="AB43"/>
  <c r="X51"/>
  <c r="AB51" s="1"/>
  <c r="B154"/>
  <c r="O69"/>
  <c r="B127"/>
  <c r="AB68"/>
  <c r="CG141"/>
  <c r="CH140"/>
  <c r="BU140"/>
  <c r="CH141"/>
  <c r="CG140"/>
  <c r="CE40"/>
  <c r="AL71"/>
  <c r="B181"/>
  <c r="BV69"/>
  <c r="Y51"/>
  <c r="AC51" s="1"/>
  <c r="AC43"/>
  <c r="AP48"/>
  <c r="BN40"/>
  <c r="BP40" s="1"/>
  <c r="AE42"/>
  <c r="BD70"/>
  <c r="BZ10"/>
  <c r="BY10"/>
  <c r="CA10"/>
  <c r="CB10"/>
  <c r="BV11"/>
  <c r="CC10"/>
  <c r="CD10"/>
  <c r="BW10"/>
  <c r="BX10"/>
  <c r="AC68"/>
  <c r="T202"/>
  <c r="S198"/>
  <c r="T175"/>
  <c r="T180"/>
  <c r="AL125"/>
  <c r="CN90"/>
  <c r="CM86"/>
  <c r="CN63"/>
  <c r="CN68"/>
  <c r="AG68"/>
  <c r="CG225"/>
  <c r="CH224"/>
  <c r="CH225"/>
  <c r="BU224"/>
  <c r="CG224"/>
  <c r="AY42"/>
  <c r="T153"/>
  <c r="J69"/>
  <c r="Q50"/>
  <c r="P50"/>
  <c r="AD50"/>
  <c r="AF50" s="1"/>
  <c r="AI50" s="1"/>
  <c r="AV41"/>
  <c r="AX41" s="1"/>
  <c r="AZ40"/>
  <c r="BA40"/>
  <c r="CG85"/>
  <c r="CH84"/>
  <c r="CH85"/>
  <c r="BU84"/>
  <c r="CG84"/>
  <c r="DE8"/>
  <c r="DE6"/>
  <c r="AL174"/>
  <c r="AL147"/>
  <c r="AK170"/>
  <c r="AL152"/>
  <c r="T99"/>
  <c r="AS43"/>
  <c r="AS51" s="1"/>
  <c r="AP43"/>
  <c r="AO43"/>
  <c r="AQ43"/>
  <c r="AN43"/>
  <c r="AZ34" s="1"/>
  <c r="AN50" s="1"/>
  <c r="AY50" s="1"/>
  <c r="AR43"/>
  <c r="AR51" s="1"/>
  <c r="BM41"/>
  <c r="DE58"/>
  <c r="DF62"/>
  <c r="DF40"/>
  <c r="AL98"/>
  <c r="CH169"/>
  <c r="CH168"/>
  <c r="BU168"/>
  <c r="CG168"/>
  <c r="CG169"/>
  <c r="AU42"/>
  <c r="AQ50"/>
  <c r="AU50" s="1"/>
  <c r="AO12"/>
  <c r="AN68" s="1"/>
  <c r="AP12"/>
  <c r="AO68" s="1"/>
  <c r="AQ12"/>
  <c r="AP68" s="1"/>
  <c r="AT12"/>
  <c r="AS68" s="1"/>
  <c r="AR12"/>
  <c r="AQ68" s="1"/>
  <c r="AS12"/>
  <c r="AR68" s="1"/>
  <c r="AN12"/>
  <c r="AM12"/>
  <c r="AL13"/>
  <c r="BD43"/>
  <c r="BF42"/>
  <c r="BG42"/>
  <c r="BJ42"/>
  <c r="BJ50" s="1"/>
  <c r="BH42"/>
  <c r="BR33" s="1"/>
  <c r="BJ49" s="1"/>
  <c r="BI42"/>
  <c r="BK42"/>
  <c r="BK50" s="1"/>
  <c r="I14"/>
  <c r="H70" s="1"/>
  <c r="H78" s="1"/>
  <c r="J14"/>
  <c r="I70" s="1"/>
  <c r="I78" s="1"/>
  <c r="C14"/>
  <c r="F14"/>
  <c r="E70" s="1"/>
  <c r="H14"/>
  <c r="G70" s="1"/>
  <c r="D14"/>
  <c r="E14"/>
  <c r="D70" s="1"/>
  <c r="G14"/>
  <c r="F70" s="1"/>
  <c r="B15"/>
  <c r="K69"/>
  <c r="BV91"/>
  <c r="BU114"/>
  <c r="BV118"/>
  <c r="BV96"/>
  <c r="V51"/>
  <c r="AG51" s="1"/>
  <c r="AG43"/>
  <c r="V49"/>
  <c r="AG49" s="1"/>
  <c r="V57" s="1"/>
  <c r="CG56"/>
  <c r="BU56"/>
  <c r="CG57"/>
  <c r="CH56"/>
  <c r="CH57"/>
  <c r="CI40"/>
  <c r="AR48"/>
  <c r="P43"/>
  <c r="Q43"/>
  <c r="BD146"/>
  <c r="BC142"/>
  <c r="BD119"/>
  <c r="BD124"/>
  <c r="CH113"/>
  <c r="BU112"/>
  <c r="CG113"/>
  <c r="CH112"/>
  <c r="CG112"/>
  <c r="BY41"/>
  <c r="BZ41"/>
  <c r="CA41"/>
  <c r="CC41"/>
  <c r="CB41"/>
  <c r="BV42"/>
  <c r="BX41"/>
  <c r="AT42"/>
  <c r="AP50"/>
  <c r="AT50" s="1"/>
  <c r="DN8"/>
  <c r="DI8"/>
  <c r="DG8"/>
  <c r="DJ8"/>
  <c r="DM8"/>
  <c r="DH8"/>
  <c r="DK8"/>
  <c r="DL8"/>
  <c r="DF9"/>
  <c r="BQ41"/>
  <c r="Q51"/>
  <c r="P51"/>
  <c r="W51"/>
  <c r="W49"/>
  <c r="L68"/>
  <c r="N68" s="1"/>
  <c r="DT34" i="12"/>
  <c r="DH51" s="1"/>
  <c r="DS51" s="1"/>
  <c r="DU169"/>
  <c r="DP50"/>
  <c r="DR50" s="1"/>
  <c r="DB34"/>
  <c r="CP48" s="1"/>
  <c r="DA48" s="1"/>
  <c r="CP56" s="1"/>
  <c r="DU141"/>
  <c r="DQ42"/>
  <c r="DT41"/>
  <c r="DC41"/>
  <c r="DF209"/>
  <c r="DF182"/>
  <c r="DJ51"/>
  <c r="DN51" s="1"/>
  <c r="DN43"/>
  <c r="DP42"/>
  <c r="DR42" s="1"/>
  <c r="DF155"/>
  <c r="DL48"/>
  <c r="DJ48"/>
  <c r="DK48"/>
  <c r="DL49"/>
  <c r="DK49"/>
  <c r="DM49"/>
  <c r="DJ49"/>
  <c r="DM48"/>
  <c r="CX42"/>
  <c r="CZ42" s="1"/>
  <c r="DC42" s="1"/>
  <c r="DQ50"/>
  <c r="DK51"/>
  <c r="DO51" s="1"/>
  <c r="DO43"/>
  <c r="DN12"/>
  <c r="DM68" s="1"/>
  <c r="DG12"/>
  <c r="DH12"/>
  <c r="DI12"/>
  <c r="DH68" s="1"/>
  <c r="DK12"/>
  <c r="DJ68" s="1"/>
  <c r="DJ12"/>
  <c r="DI68" s="1"/>
  <c r="DL12"/>
  <c r="DK68" s="1"/>
  <c r="DM12"/>
  <c r="DL68" s="1"/>
  <c r="DF13"/>
  <c r="DS43"/>
  <c r="CF50"/>
  <c r="CH50" s="1"/>
  <c r="DT35"/>
  <c r="DA43"/>
  <c r="CU48"/>
  <c r="CR48"/>
  <c r="CT48"/>
  <c r="CS49"/>
  <c r="CU49"/>
  <c r="CT49"/>
  <c r="CS48"/>
  <c r="CR49"/>
  <c r="BN42"/>
  <c r="BP42" s="1"/>
  <c r="BS42" s="1"/>
  <c r="BO50"/>
  <c r="DB35"/>
  <c r="CQ51" s="1"/>
  <c r="CY42"/>
  <c r="CN155"/>
  <c r="CN182"/>
  <c r="CG42"/>
  <c r="CY50"/>
  <c r="CS51"/>
  <c r="CW51" s="1"/>
  <c r="CW43"/>
  <c r="CR51"/>
  <c r="CV51" s="1"/>
  <c r="CV43"/>
  <c r="CV12"/>
  <c r="CU68" s="1"/>
  <c r="CO12"/>
  <c r="CP12"/>
  <c r="CQ12"/>
  <c r="CP68" s="1"/>
  <c r="CS12"/>
  <c r="CR68" s="1"/>
  <c r="CT12"/>
  <c r="CS68" s="1"/>
  <c r="CR12"/>
  <c r="CQ68" s="1"/>
  <c r="CU12"/>
  <c r="CT68" s="1"/>
  <c r="CN13"/>
  <c r="CN209"/>
  <c r="CK41"/>
  <c r="CJ41"/>
  <c r="BV155"/>
  <c r="BV182"/>
  <c r="CB48"/>
  <c r="CB49"/>
  <c r="BZ48"/>
  <c r="CC48"/>
  <c r="CC49"/>
  <c r="BZ49"/>
  <c r="CA48"/>
  <c r="CA49"/>
  <c r="BV209"/>
  <c r="CF42"/>
  <c r="CH42" s="1"/>
  <c r="CG50"/>
  <c r="BS41"/>
  <c r="BR41"/>
  <c r="CI43"/>
  <c r="AW50"/>
  <c r="CJ35"/>
  <c r="BY51" s="1"/>
  <c r="CD12"/>
  <c r="CC68" s="1"/>
  <c r="BW12"/>
  <c r="BX12"/>
  <c r="BY12"/>
  <c r="BX68" s="1"/>
  <c r="CC12"/>
  <c r="CB68" s="1"/>
  <c r="CA12"/>
  <c r="BZ68" s="1"/>
  <c r="CB12"/>
  <c r="CA68" s="1"/>
  <c r="BZ12"/>
  <c r="BY68" s="1"/>
  <c r="BV13"/>
  <c r="BZ51"/>
  <c r="CD51" s="1"/>
  <c r="CD43"/>
  <c r="BR34"/>
  <c r="BF50" s="1"/>
  <c r="BQ50" s="1"/>
  <c r="CJ34"/>
  <c r="BX51" s="1"/>
  <c r="CI51" s="1"/>
  <c r="CA51"/>
  <c r="CE51" s="1"/>
  <c r="CE43"/>
  <c r="AZ41"/>
  <c r="BI48"/>
  <c r="BK48"/>
  <c r="BI49"/>
  <c r="BH49"/>
  <c r="BK49"/>
  <c r="BJ48"/>
  <c r="BJ49"/>
  <c r="BH48"/>
  <c r="BD182"/>
  <c r="BI51"/>
  <c r="BM51" s="1"/>
  <c r="BM43"/>
  <c r="BR35"/>
  <c r="BO42"/>
  <c r="BH51"/>
  <c r="BL51" s="1"/>
  <c r="BL43"/>
  <c r="BD155"/>
  <c r="BL12"/>
  <c r="BK68" s="1"/>
  <c r="BE12"/>
  <c r="BF12"/>
  <c r="BG12"/>
  <c r="BF68" s="1"/>
  <c r="BK12"/>
  <c r="BJ68" s="1"/>
  <c r="BH12"/>
  <c r="BG68" s="1"/>
  <c r="BI12"/>
  <c r="BH68" s="1"/>
  <c r="BJ12"/>
  <c r="BI68" s="1"/>
  <c r="BD13"/>
  <c r="BQ43"/>
  <c r="BD209"/>
  <c r="AV42"/>
  <c r="AX42" s="1"/>
  <c r="BA42" s="1"/>
  <c r="BN50"/>
  <c r="BP50" s="1"/>
  <c r="AQ48"/>
  <c r="AP48"/>
  <c r="AR48"/>
  <c r="AS49"/>
  <c r="AQ49"/>
  <c r="AS48"/>
  <c r="AR49"/>
  <c r="AP49"/>
  <c r="AQ51"/>
  <c r="AU51" s="1"/>
  <c r="AU43"/>
  <c r="CK57"/>
  <c r="AW42"/>
  <c r="AZ35"/>
  <c r="BA44" s="1"/>
  <c r="AL155"/>
  <c r="AY43"/>
  <c r="CK197"/>
  <c r="AL209"/>
  <c r="AT12"/>
  <c r="AS68" s="1"/>
  <c r="AM12"/>
  <c r="AO12"/>
  <c r="AN68" s="1"/>
  <c r="AN12"/>
  <c r="AQ12"/>
  <c r="AP68" s="1"/>
  <c r="AR12"/>
  <c r="AQ68" s="1"/>
  <c r="AS12"/>
  <c r="AR68" s="1"/>
  <c r="AP12"/>
  <c r="AO68" s="1"/>
  <c r="AL13"/>
  <c r="AL182"/>
  <c r="CK85"/>
  <c r="CK225"/>
  <c r="AP51"/>
  <c r="AT51" s="1"/>
  <c r="AT43"/>
  <c r="CK141"/>
  <c r="AZ34"/>
  <c r="AY44" s="1"/>
  <c r="AY52" s="1"/>
  <c r="AV50"/>
  <c r="AX50" s="1"/>
  <c r="AG68"/>
  <c r="AC68"/>
  <c r="AB68"/>
  <c r="E49"/>
  <c r="E51"/>
  <c r="E48"/>
  <c r="Q44"/>
  <c r="Q52" s="1"/>
  <c r="Q53" s="1"/>
  <c r="F58" s="1"/>
  <c r="P44"/>
  <c r="P45" s="1"/>
  <c r="J48"/>
  <c r="D48"/>
  <c r="O48" s="1"/>
  <c r="D56" s="1"/>
  <c r="O44"/>
  <c r="O45" s="1"/>
  <c r="D50"/>
  <c r="O50" s="1"/>
  <c r="M43"/>
  <c r="AH35"/>
  <c r="W48" s="1"/>
  <c r="Q50"/>
  <c r="AD50"/>
  <c r="AF50" s="1"/>
  <c r="D49"/>
  <c r="O49" s="1"/>
  <c r="D57" s="1"/>
  <c r="M68"/>
  <c r="J49"/>
  <c r="M51"/>
  <c r="AD42"/>
  <c r="AF42" s="1"/>
  <c r="AI42" s="1"/>
  <c r="J69"/>
  <c r="X51"/>
  <c r="AB51" s="1"/>
  <c r="AB43"/>
  <c r="L51"/>
  <c r="N51" s="1"/>
  <c r="K48"/>
  <c r="O69"/>
  <c r="AA48"/>
  <c r="Y48"/>
  <c r="X49"/>
  <c r="Z48"/>
  <c r="AA49"/>
  <c r="Y49"/>
  <c r="X48"/>
  <c r="Z49"/>
  <c r="AI41"/>
  <c r="AH41"/>
  <c r="K69"/>
  <c r="Y51"/>
  <c r="AC51" s="1"/>
  <c r="AC43"/>
  <c r="L43"/>
  <c r="N43" s="1"/>
  <c r="L68"/>
  <c r="N68" s="1"/>
  <c r="AH34"/>
  <c r="V49" s="1"/>
  <c r="AG49" s="1"/>
  <c r="V57" s="1"/>
  <c r="P50"/>
  <c r="K49"/>
  <c r="G14"/>
  <c r="F70" s="1"/>
  <c r="P61" s="1"/>
  <c r="E14"/>
  <c r="D70" s="1"/>
  <c r="H14"/>
  <c r="G70" s="1"/>
  <c r="I14"/>
  <c r="H70" s="1"/>
  <c r="H78" s="1"/>
  <c r="C14"/>
  <c r="J14"/>
  <c r="I70" s="1"/>
  <c r="I78" s="1"/>
  <c r="D14"/>
  <c r="F14"/>
  <c r="E70" s="1"/>
  <c r="B15"/>
  <c r="P42"/>
  <c r="Q42"/>
  <c r="AG43"/>
  <c r="W13"/>
  <c r="V69" s="1"/>
  <c r="Y13"/>
  <c r="X69" s="1"/>
  <c r="X13"/>
  <c r="W69" s="1"/>
  <c r="AA13"/>
  <c r="Z69" s="1"/>
  <c r="Z13"/>
  <c r="Y69" s="1"/>
  <c r="U13"/>
  <c r="AB13"/>
  <c r="AA69" s="1"/>
  <c r="V13"/>
  <c r="T14"/>
  <c r="AE50"/>
  <c r="AE42"/>
  <c r="M69" i="13" l="1"/>
  <c r="Q48"/>
  <c r="F56" s="1"/>
  <c r="G56" s="1"/>
  <c r="I56" s="1"/>
  <c r="BS225"/>
  <c r="BS113"/>
  <c r="AE68"/>
  <c r="AE49"/>
  <c r="BS169"/>
  <c r="AU48"/>
  <c r="AD49"/>
  <c r="AF49" s="1"/>
  <c r="AH49" s="1"/>
  <c r="W57" s="1"/>
  <c r="AT49"/>
  <c r="AI45"/>
  <c r="AH45"/>
  <c r="BS141"/>
  <c r="BS197"/>
  <c r="BS57"/>
  <c r="AD48"/>
  <c r="AF48" s="1"/>
  <c r="AH48" s="1"/>
  <c r="W56" s="1"/>
  <c r="AU49"/>
  <c r="BS85"/>
  <c r="CG40"/>
  <c r="AE51"/>
  <c r="AD43"/>
  <c r="AF43" s="1"/>
  <c r="Z58"/>
  <c r="AB58" s="1"/>
  <c r="AI42"/>
  <c r="AH42"/>
  <c r="AV42"/>
  <c r="AX42" s="1"/>
  <c r="AY44"/>
  <c r="AY52" s="1"/>
  <c r="AY53" s="1"/>
  <c r="AN58" s="1"/>
  <c r="Q49"/>
  <c r="F57" s="1"/>
  <c r="P49"/>
  <c r="E57" s="1"/>
  <c r="AE48"/>
  <c r="AV50"/>
  <c r="AX50" s="1"/>
  <c r="BK49"/>
  <c r="BO41"/>
  <c r="CE41"/>
  <c r="AP13"/>
  <c r="AO69" s="1"/>
  <c r="AQ13"/>
  <c r="AP69" s="1"/>
  <c r="AR13"/>
  <c r="AQ69" s="1"/>
  <c r="AM13"/>
  <c r="AS13"/>
  <c r="AR69" s="1"/>
  <c r="AO13"/>
  <c r="AN69" s="1"/>
  <c r="AT13"/>
  <c r="AS69" s="1"/>
  <c r="AN13"/>
  <c r="AL14"/>
  <c r="CY169"/>
  <c r="CY168"/>
  <c r="CM168"/>
  <c r="CZ169"/>
  <c r="CZ168"/>
  <c r="BF43"/>
  <c r="BR34" s="1"/>
  <c r="BF50" s="1"/>
  <c r="BQ50" s="1"/>
  <c r="BI43"/>
  <c r="BH43"/>
  <c r="BG43"/>
  <c r="BJ43"/>
  <c r="BJ51" s="1"/>
  <c r="BK43"/>
  <c r="BK51" s="1"/>
  <c r="DL40"/>
  <c r="DM40"/>
  <c r="DI40"/>
  <c r="DH40"/>
  <c r="DF41"/>
  <c r="DJ40"/>
  <c r="DK40"/>
  <c r="T181"/>
  <c r="CY85"/>
  <c r="CY84"/>
  <c r="CM84"/>
  <c r="CZ85"/>
  <c r="CZ84"/>
  <c r="T127"/>
  <c r="BQ42"/>
  <c r="AT68"/>
  <c r="AL99"/>
  <c r="BV70"/>
  <c r="B209"/>
  <c r="CV40"/>
  <c r="BJ48"/>
  <c r="BI49"/>
  <c r="BH49"/>
  <c r="BL49" s="1"/>
  <c r="BN41"/>
  <c r="BP41" s="1"/>
  <c r="AG45"/>
  <c r="AL202"/>
  <c r="AL175"/>
  <c r="AK198"/>
  <c r="AL180"/>
  <c r="DA40"/>
  <c r="DF201"/>
  <c r="DF145"/>
  <c r="DF173"/>
  <c r="DF61"/>
  <c r="DF117"/>
  <c r="DF33"/>
  <c r="DF89"/>
  <c r="CY197"/>
  <c r="CM196"/>
  <c r="CZ197"/>
  <c r="CZ196"/>
  <c r="CY196"/>
  <c r="AP51"/>
  <c r="AT51" s="1"/>
  <c r="AT43"/>
  <c r="CM114"/>
  <c r="CN118"/>
  <c r="CN91"/>
  <c r="CN96"/>
  <c r="BD71"/>
  <c r="CY225"/>
  <c r="CY224"/>
  <c r="CM224"/>
  <c r="CZ225"/>
  <c r="CZ224"/>
  <c r="CW40"/>
  <c r="BD174"/>
  <c r="BC170"/>
  <c r="BD147"/>
  <c r="BD152"/>
  <c r="BV97"/>
  <c r="BH50"/>
  <c r="BL50" s="1"/>
  <c r="BL42"/>
  <c r="CZ141"/>
  <c r="CZ140"/>
  <c r="CY141"/>
  <c r="CM140"/>
  <c r="CY140"/>
  <c r="Z14"/>
  <c r="Y70" s="1"/>
  <c r="AA14"/>
  <c r="Z70" s="1"/>
  <c r="Z78" s="1"/>
  <c r="AB14"/>
  <c r="AA70" s="1"/>
  <c r="AA78" s="1"/>
  <c r="W14"/>
  <c r="V70" s="1"/>
  <c r="U14"/>
  <c r="Y14"/>
  <c r="X70" s="1"/>
  <c r="V14"/>
  <c r="X14"/>
  <c r="W70" s="1"/>
  <c r="T15"/>
  <c r="AB69"/>
  <c r="DB44" i="12"/>
  <c r="DB52" s="1"/>
  <c r="DB53" s="1"/>
  <c r="CQ58" s="1"/>
  <c r="AH50" i="13"/>
  <c r="L69"/>
  <c r="N69" s="1"/>
  <c r="AN48"/>
  <c r="AY48" s="1"/>
  <c r="AN56" s="1"/>
  <c r="AD51"/>
  <c r="AF51" s="1"/>
  <c r="AI51" s="1"/>
  <c r="BD125"/>
  <c r="J15"/>
  <c r="I71" s="1"/>
  <c r="I79" s="1"/>
  <c r="C15"/>
  <c r="D15"/>
  <c r="G15"/>
  <c r="F71" s="1"/>
  <c r="E15"/>
  <c r="D71" s="1"/>
  <c r="I15"/>
  <c r="H71" s="1"/>
  <c r="H79" s="1"/>
  <c r="F15"/>
  <c r="E71" s="1"/>
  <c r="H15"/>
  <c r="G71" s="1"/>
  <c r="B16"/>
  <c r="DE86"/>
  <c r="DF90"/>
  <c r="DF63"/>
  <c r="DF68"/>
  <c r="AL126"/>
  <c r="CI41"/>
  <c r="BU142"/>
  <c r="BV146"/>
  <c r="BV119"/>
  <c r="BV124"/>
  <c r="AU68"/>
  <c r="O70"/>
  <c r="BI50"/>
  <c r="BM50" s="1"/>
  <c r="BM42"/>
  <c r="AU43"/>
  <c r="AQ51"/>
  <c r="AU51" s="1"/>
  <c r="BA41"/>
  <c r="AZ41"/>
  <c r="T203"/>
  <c r="S226"/>
  <c r="T208"/>
  <c r="B155"/>
  <c r="CY113"/>
  <c r="CY112"/>
  <c r="CM112"/>
  <c r="CZ113"/>
  <c r="CZ112"/>
  <c r="BD98"/>
  <c r="CQ10"/>
  <c r="CT10"/>
  <c r="CR10"/>
  <c r="CN11"/>
  <c r="CU10"/>
  <c r="CS10"/>
  <c r="CP10"/>
  <c r="CV10"/>
  <c r="CO10"/>
  <c r="AC69"/>
  <c r="DQ51" i="12"/>
  <c r="AW42" i="13"/>
  <c r="AT48"/>
  <c r="AE43"/>
  <c r="AY68"/>
  <c r="BV43"/>
  <c r="BX42"/>
  <c r="BY42"/>
  <c r="BZ42"/>
  <c r="CC42"/>
  <c r="CC50" s="1"/>
  <c r="CB42"/>
  <c r="CB50" s="1"/>
  <c r="CA42"/>
  <c r="AL153"/>
  <c r="BI48"/>
  <c r="BK48"/>
  <c r="BH48"/>
  <c r="BF12"/>
  <c r="BG12"/>
  <c r="BF68" s="1"/>
  <c r="BH12"/>
  <c r="BG68" s="1"/>
  <c r="BK12"/>
  <c r="BJ68" s="1"/>
  <c r="BI12"/>
  <c r="BH68" s="1"/>
  <c r="BE12"/>
  <c r="BJ12"/>
  <c r="BI68" s="1"/>
  <c r="BL12"/>
  <c r="BK68" s="1"/>
  <c r="BD13"/>
  <c r="P68"/>
  <c r="Q68"/>
  <c r="K70"/>
  <c r="G78"/>
  <c r="K78" s="1"/>
  <c r="T154"/>
  <c r="AG69"/>
  <c r="DG9"/>
  <c r="DJ9"/>
  <c r="DH9"/>
  <c r="DI9"/>
  <c r="DK9"/>
  <c r="DN9"/>
  <c r="DL9"/>
  <c r="DF10"/>
  <c r="DM9"/>
  <c r="CD41"/>
  <c r="F78"/>
  <c r="J78" s="1"/>
  <c r="J70"/>
  <c r="P61"/>
  <c r="AY43"/>
  <c r="AN51"/>
  <c r="AY51" s="1"/>
  <c r="AN49"/>
  <c r="AY49" s="1"/>
  <c r="AN57" s="1"/>
  <c r="CN69"/>
  <c r="CA11"/>
  <c r="BW11"/>
  <c r="CB11"/>
  <c r="CD11"/>
  <c r="CC11"/>
  <c r="BZ11"/>
  <c r="BX11"/>
  <c r="BY11"/>
  <c r="BV12"/>
  <c r="BS40"/>
  <c r="BR40"/>
  <c r="B182"/>
  <c r="CZ57"/>
  <c r="CZ56"/>
  <c r="CY56"/>
  <c r="CM56"/>
  <c r="CY57"/>
  <c r="CR41"/>
  <c r="CS41"/>
  <c r="CT41"/>
  <c r="CN42"/>
  <c r="CU41"/>
  <c r="CP41"/>
  <c r="CQ41"/>
  <c r="AW50"/>
  <c r="AZ35"/>
  <c r="AD68"/>
  <c r="AF68" s="1"/>
  <c r="CF40"/>
  <c r="CH40" s="1"/>
  <c r="DH49" i="12"/>
  <c r="DS49" s="1"/>
  <c r="DH57" s="1"/>
  <c r="DS44"/>
  <c r="DS52" s="1"/>
  <c r="DS53" s="1"/>
  <c r="DH58" s="1"/>
  <c r="DH50"/>
  <c r="DS50" s="1"/>
  <c r="DH48"/>
  <c r="DS48" s="1"/>
  <c r="DH56" s="1"/>
  <c r="CP49"/>
  <c r="DA49" s="1"/>
  <c r="CP57" s="1"/>
  <c r="CP51"/>
  <c r="DA51" s="1"/>
  <c r="DA44"/>
  <c r="DA52" s="1"/>
  <c r="DA53" s="1"/>
  <c r="CP58" s="1"/>
  <c r="CJ44"/>
  <c r="CJ52" s="1"/>
  <c r="CJ53" s="1"/>
  <c r="BY58" s="1"/>
  <c r="CP50"/>
  <c r="DA50" s="1"/>
  <c r="CV48"/>
  <c r="DQ43"/>
  <c r="BR42"/>
  <c r="BQ44"/>
  <c r="BQ52" s="1"/>
  <c r="BQ53" s="1"/>
  <c r="BF58" s="1"/>
  <c r="CW48"/>
  <c r="BL48"/>
  <c r="DO48"/>
  <c r="CG51"/>
  <c r="BY49"/>
  <c r="DO49"/>
  <c r="DI50"/>
  <c r="DI48"/>
  <c r="DF183"/>
  <c r="DO68"/>
  <c r="DU42"/>
  <c r="DT42"/>
  <c r="DN48"/>
  <c r="DI49"/>
  <c r="DB42"/>
  <c r="DU44"/>
  <c r="DU52" s="1"/>
  <c r="DU53" s="1"/>
  <c r="DJ58" s="1"/>
  <c r="DP51"/>
  <c r="DR51" s="1"/>
  <c r="DN68"/>
  <c r="DM13"/>
  <c r="DL69" s="1"/>
  <c r="DH13"/>
  <c r="DN13"/>
  <c r="DM69" s="1"/>
  <c r="DG13"/>
  <c r="DJ13"/>
  <c r="DI69" s="1"/>
  <c r="DL13"/>
  <c r="DK69" s="1"/>
  <c r="DK13"/>
  <c r="DJ69" s="1"/>
  <c r="DI13"/>
  <c r="DH69" s="1"/>
  <c r="DF14"/>
  <c r="DT44"/>
  <c r="DT52" s="1"/>
  <c r="DT53" s="1"/>
  <c r="DI58" s="1"/>
  <c r="CX51"/>
  <c r="CZ51" s="1"/>
  <c r="DC51" s="1"/>
  <c r="DN49"/>
  <c r="DS68"/>
  <c r="DF210"/>
  <c r="DP43"/>
  <c r="DR43" s="1"/>
  <c r="AV51"/>
  <c r="AX51" s="1"/>
  <c r="CX43"/>
  <c r="CZ43" s="1"/>
  <c r="DB43" s="1"/>
  <c r="DC44"/>
  <c r="DI51"/>
  <c r="CN183"/>
  <c r="CW49"/>
  <c r="CU13"/>
  <c r="CT69" s="1"/>
  <c r="CV13"/>
  <c r="CU69" s="1"/>
  <c r="CP13"/>
  <c r="CO13"/>
  <c r="CR13"/>
  <c r="CQ69" s="1"/>
  <c r="CT13"/>
  <c r="CS69" s="1"/>
  <c r="CS13"/>
  <c r="CR69" s="1"/>
  <c r="CQ13"/>
  <c r="CP69" s="1"/>
  <c r="CN14"/>
  <c r="CQ48"/>
  <c r="CQ50"/>
  <c r="AZ42"/>
  <c r="AT48"/>
  <c r="CF43"/>
  <c r="CH43" s="1"/>
  <c r="CJ43" s="1"/>
  <c r="CY51"/>
  <c r="CQ49"/>
  <c r="CN210"/>
  <c r="DA68"/>
  <c r="BM49"/>
  <c r="CY43"/>
  <c r="CV49"/>
  <c r="CW68"/>
  <c r="CV68"/>
  <c r="CI68"/>
  <c r="BX48"/>
  <c r="CI48" s="1"/>
  <c r="BX56" s="1"/>
  <c r="BX50"/>
  <c r="CI50" s="1"/>
  <c r="BV210"/>
  <c r="BV183"/>
  <c r="AO51"/>
  <c r="BN43"/>
  <c r="BP43" s="1"/>
  <c r="BS43" s="1"/>
  <c r="BO51"/>
  <c r="CD48"/>
  <c r="CK44"/>
  <c r="CK52" s="1"/>
  <c r="CK53" s="1"/>
  <c r="BZ58" s="1"/>
  <c r="CG43"/>
  <c r="CK169"/>
  <c r="BF51"/>
  <c r="BQ51" s="1"/>
  <c r="BX49"/>
  <c r="CI49" s="1"/>
  <c r="BX57" s="1"/>
  <c r="CD49"/>
  <c r="CI44"/>
  <c r="CI52" s="1"/>
  <c r="CI53" s="1"/>
  <c r="BX58" s="1"/>
  <c r="CD68"/>
  <c r="CC13"/>
  <c r="CB69" s="1"/>
  <c r="BX13"/>
  <c r="BY13"/>
  <c r="BX69" s="1"/>
  <c r="CD13"/>
  <c r="CC69" s="1"/>
  <c r="BW13"/>
  <c r="CB13"/>
  <c r="CA69" s="1"/>
  <c r="CA13"/>
  <c r="BZ69" s="1"/>
  <c r="BZ13"/>
  <c r="BY69" s="1"/>
  <c r="BV14"/>
  <c r="AN51"/>
  <c r="AY51" s="1"/>
  <c r="CK113"/>
  <c r="BF49"/>
  <c r="BQ49" s="1"/>
  <c r="BF57" s="1"/>
  <c r="BF48"/>
  <c r="BQ48" s="1"/>
  <c r="BF56" s="1"/>
  <c r="CE48"/>
  <c r="CE68"/>
  <c r="BY48"/>
  <c r="BY50"/>
  <c r="CK42"/>
  <c r="CJ42"/>
  <c r="CF51"/>
  <c r="CH51" s="1"/>
  <c r="CJ51" s="1"/>
  <c r="CE49"/>
  <c r="BM68"/>
  <c r="BK13"/>
  <c r="BJ69" s="1"/>
  <c r="BF13"/>
  <c r="BL13"/>
  <c r="BK69" s="1"/>
  <c r="BE13"/>
  <c r="BJ13"/>
  <c r="BI69" s="1"/>
  <c r="BG13"/>
  <c r="BF69" s="1"/>
  <c r="BH13"/>
  <c r="BG69" s="1"/>
  <c r="BI13"/>
  <c r="BH69" s="1"/>
  <c r="BD14"/>
  <c r="BG51"/>
  <c r="AO49"/>
  <c r="BO43"/>
  <c r="BM48"/>
  <c r="BG50"/>
  <c r="BG48"/>
  <c r="BD210"/>
  <c r="BQ68"/>
  <c r="BD183"/>
  <c r="AV43"/>
  <c r="AX43" s="1"/>
  <c r="BG49"/>
  <c r="AN49"/>
  <c r="AY49" s="1"/>
  <c r="AN57" s="1"/>
  <c r="BL49"/>
  <c r="BR44"/>
  <c r="BR52" s="1"/>
  <c r="BR53" s="1"/>
  <c r="BG58" s="1"/>
  <c r="BL68"/>
  <c r="BS44"/>
  <c r="BS52" s="1"/>
  <c r="BS53" s="1"/>
  <c r="BH58" s="1"/>
  <c r="BN51"/>
  <c r="BP51" s="1"/>
  <c r="BA45"/>
  <c r="BA52"/>
  <c r="BA53" s="1"/>
  <c r="AP58" s="1"/>
  <c r="AU68"/>
  <c r="DC169"/>
  <c r="AT49"/>
  <c r="AW43"/>
  <c r="DC113"/>
  <c r="AY68"/>
  <c r="AL183"/>
  <c r="AT68"/>
  <c r="DC225"/>
  <c r="AW51"/>
  <c r="AL210"/>
  <c r="AY45"/>
  <c r="AY53"/>
  <c r="AN58" s="1"/>
  <c r="AN50"/>
  <c r="AY50" s="1"/>
  <c r="AN48"/>
  <c r="AY48" s="1"/>
  <c r="AN56" s="1"/>
  <c r="AS13"/>
  <c r="AR69" s="1"/>
  <c r="AT13"/>
  <c r="AS69" s="1"/>
  <c r="AM13"/>
  <c r="AN13"/>
  <c r="AP13"/>
  <c r="AO69" s="1"/>
  <c r="AR13"/>
  <c r="AQ69" s="1"/>
  <c r="AO13"/>
  <c r="AN69" s="1"/>
  <c r="AQ13"/>
  <c r="AP69" s="1"/>
  <c r="AL14"/>
  <c r="AO48"/>
  <c r="AO50"/>
  <c r="DC197"/>
  <c r="AU48"/>
  <c r="AU49"/>
  <c r="AZ44"/>
  <c r="AD68"/>
  <c r="AF68" s="1"/>
  <c r="AH68" s="1"/>
  <c r="AG69"/>
  <c r="AB69"/>
  <c r="AC69"/>
  <c r="AE68"/>
  <c r="Q51"/>
  <c r="L48"/>
  <c r="N48" s="1"/>
  <c r="Q48" s="1"/>
  <c r="F56" s="1"/>
  <c r="P51"/>
  <c r="Q45"/>
  <c r="AI44"/>
  <c r="AI52" s="1"/>
  <c r="AI53" s="1"/>
  <c r="X58" s="1"/>
  <c r="P52"/>
  <c r="P53" s="1"/>
  <c r="E58" s="1"/>
  <c r="AE51"/>
  <c r="M48"/>
  <c r="L49"/>
  <c r="N49" s="1"/>
  <c r="Q49" s="1"/>
  <c r="F57" s="1"/>
  <c r="W51"/>
  <c r="AH42"/>
  <c r="W50"/>
  <c r="AH50" s="1"/>
  <c r="O52"/>
  <c r="O53" s="1"/>
  <c r="D58" s="1"/>
  <c r="AB48"/>
  <c r="AD43"/>
  <c r="AF43" s="1"/>
  <c r="AI43" s="1"/>
  <c r="W49"/>
  <c r="AH44"/>
  <c r="AH52" s="1"/>
  <c r="AH53" s="1"/>
  <c r="W58" s="1"/>
  <c r="M49"/>
  <c r="L69"/>
  <c r="N69" s="1"/>
  <c r="Q69" s="1"/>
  <c r="H76"/>
  <c r="F76"/>
  <c r="I77"/>
  <c r="H77"/>
  <c r="F77"/>
  <c r="G77"/>
  <c r="G76"/>
  <c r="I76"/>
  <c r="V50"/>
  <c r="AG50" s="1"/>
  <c r="V48"/>
  <c r="AG48" s="1"/>
  <c r="V56" s="1"/>
  <c r="M69"/>
  <c r="AC49"/>
  <c r="AG44"/>
  <c r="AG52" s="1"/>
  <c r="AG53" s="1"/>
  <c r="V58" s="1"/>
  <c r="O70"/>
  <c r="G78"/>
  <c r="K78" s="1"/>
  <c r="K70"/>
  <c r="AC48"/>
  <c r="J70"/>
  <c r="F78"/>
  <c r="J78" s="1"/>
  <c r="P68"/>
  <c r="Q68"/>
  <c r="AE43"/>
  <c r="AB49"/>
  <c r="H15"/>
  <c r="G71" s="1"/>
  <c r="J15"/>
  <c r="I71" s="1"/>
  <c r="I79" s="1"/>
  <c r="I15"/>
  <c r="H71" s="1"/>
  <c r="H79" s="1"/>
  <c r="C15"/>
  <c r="D15"/>
  <c r="E15"/>
  <c r="D71" s="1"/>
  <c r="F15"/>
  <c r="E71" s="1"/>
  <c r="P63" s="1"/>
  <c r="E76" s="1"/>
  <c r="G15"/>
  <c r="F71" s="1"/>
  <c r="B16"/>
  <c r="Q43"/>
  <c r="P43"/>
  <c r="X14"/>
  <c r="W70" s="1"/>
  <c r="Z14"/>
  <c r="Y70" s="1"/>
  <c r="Y14"/>
  <c r="X70" s="1"/>
  <c r="AA14"/>
  <c r="Z70" s="1"/>
  <c r="Z78" s="1"/>
  <c r="AB14"/>
  <c r="AA70" s="1"/>
  <c r="AA78" s="1"/>
  <c r="U14"/>
  <c r="V14"/>
  <c r="W14"/>
  <c r="V70" s="1"/>
  <c r="T15"/>
  <c r="V51"/>
  <c r="AG51" s="1"/>
  <c r="AD51"/>
  <c r="AF51" s="1"/>
  <c r="H56" i="13" l="1"/>
  <c r="J56" s="1"/>
  <c r="CK141"/>
  <c r="AY45"/>
  <c r="CK197"/>
  <c r="L78"/>
  <c r="N78" s="1"/>
  <c r="AW49"/>
  <c r="M70"/>
  <c r="AV49"/>
  <c r="AX49" s="1"/>
  <c r="BO42"/>
  <c r="CF41"/>
  <c r="CH41" s="1"/>
  <c r="CJ41" s="1"/>
  <c r="CK85"/>
  <c r="AI48"/>
  <c r="X56" s="1"/>
  <c r="Z56" s="1"/>
  <c r="AB56" s="1"/>
  <c r="CK169"/>
  <c r="AI49"/>
  <c r="X57" s="1"/>
  <c r="Y57" s="1"/>
  <c r="AA57" s="1"/>
  <c r="AH51"/>
  <c r="BM49"/>
  <c r="BN49" s="1"/>
  <c r="BP49" s="1"/>
  <c r="P63"/>
  <c r="E76" s="1"/>
  <c r="CK57"/>
  <c r="BL48"/>
  <c r="BN50"/>
  <c r="BP50" s="1"/>
  <c r="AW43"/>
  <c r="CK45" i="12"/>
  <c r="AW68" i="13"/>
  <c r="BA44"/>
  <c r="BA45" s="1"/>
  <c r="AV51"/>
  <c r="AX51" s="1"/>
  <c r="BA42"/>
  <c r="AZ42"/>
  <c r="AI43"/>
  <c r="AH43"/>
  <c r="CK113"/>
  <c r="BQ44"/>
  <c r="BQ52" s="1"/>
  <c r="BQ53" s="1"/>
  <c r="BF58" s="1"/>
  <c r="CK225"/>
  <c r="G57"/>
  <c r="I57" s="1"/>
  <c r="H57"/>
  <c r="J57" s="1"/>
  <c r="AE69"/>
  <c r="CX40"/>
  <c r="CZ40" s="1"/>
  <c r="AB70"/>
  <c r="X78"/>
  <c r="AB78" s="1"/>
  <c r="AH61"/>
  <c r="AK226"/>
  <c r="AL203"/>
  <c r="AL208"/>
  <c r="CA50"/>
  <c r="CE50" s="1"/>
  <c r="CE42"/>
  <c r="DQ141"/>
  <c r="DR141"/>
  <c r="DQ140"/>
  <c r="DE140"/>
  <c r="DR140"/>
  <c r="AU69"/>
  <c r="AO50"/>
  <c r="AO48"/>
  <c r="DE114"/>
  <c r="DF118"/>
  <c r="DF91"/>
  <c r="DF96"/>
  <c r="AH68"/>
  <c r="AI68"/>
  <c r="Y78"/>
  <c r="AC78" s="1"/>
  <c r="AC70"/>
  <c r="CK40"/>
  <c r="CJ40"/>
  <c r="B183"/>
  <c r="G76"/>
  <c r="F76"/>
  <c r="H76"/>
  <c r="F77"/>
  <c r="H77"/>
  <c r="I76"/>
  <c r="I77"/>
  <c r="G77"/>
  <c r="CI42"/>
  <c r="CR11"/>
  <c r="CU11"/>
  <c r="CV11"/>
  <c r="CQ11"/>
  <c r="CS11"/>
  <c r="CT11"/>
  <c r="CO11"/>
  <c r="CP11"/>
  <c r="CN12"/>
  <c r="DF69"/>
  <c r="O71"/>
  <c r="Q69"/>
  <c r="P69"/>
  <c r="CN146"/>
  <c r="CM142"/>
  <c r="CN119"/>
  <c r="CN124"/>
  <c r="DO40"/>
  <c r="AY69"/>
  <c r="AV68"/>
  <c r="AX68" s="1"/>
  <c r="L70"/>
  <c r="N70" s="1"/>
  <c r="DB45" i="12"/>
  <c r="BM48" i="13"/>
  <c r="AZ44"/>
  <c r="P62"/>
  <c r="O72" s="1"/>
  <c r="O80" s="1"/>
  <c r="AD69"/>
  <c r="AF69" s="1"/>
  <c r="CY40"/>
  <c r="BW12"/>
  <c r="BX12"/>
  <c r="BY12"/>
  <c r="BX68" s="1"/>
  <c r="CB12"/>
  <c r="CA68" s="1"/>
  <c r="BZ12"/>
  <c r="BY68" s="1"/>
  <c r="CD12"/>
  <c r="CC68" s="1"/>
  <c r="CA12"/>
  <c r="BZ68" s="1"/>
  <c r="CC12"/>
  <c r="CB68" s="1"/>
  <c r="BV13"/>
  <c r="AL154"/>
  <c r="DQ57"/>
  <c r="DQ56"/>
  <c r="DR56"/>
  <c r="DR57"/>
  <c r="DE56"/>
  <c r="DK41"/>
  <c r="DL41"/>
  <c r="DM41"/>
  <c r="DF42"/>
  <c r="DH41"/>
  <c r="DI41"/>
  <c r="DJ41"/>
  <c r="CQ42"/>
  <c r="CR42"/>
  <c r="DB33" s="1"/>
  <c r="CS42"/>
  <c r="CT42"/>
  <c r="CT50" s="1"/>
  <c r="CP42"/>
  <c r="CU42"/>
  <c r="CU50" s="1"/>
  <c r="CN43"/>
  <c r="BL68"/>
  <c r="BX43"/>
  <c r="BY43"/>
  <c r="CB43"/>
  <c r="CB51" s="1"/>
  <c r="CA43"/>
  <c r="CC43"/>
  <c r="CC51" s="1"/>
  <c r="BZ43"/>
  <c r="F79"/>
  <c r="J79" s="1"/>
  <c r="J71"/>
  <c r="DR112"/>
  <c r="DQ113"/>
  <c r="DE112"/>
  <c r="DQ112"/>
  <c r="DR113"/>
  <c r="DA41"/>
  <c r="BM68"/>
  <c r="BU170"/>
  <c r="BV174"/>
  <c r="BV147"/>
  <c r="BV152"/>
  <c r="AL127"/>
  <c r="BD202"/>
  <c r="BC198"/>
  <c r="BD175"/>
  <c r="BD180"/>
  <c r="DR225"/>
  <c r="DQ224"/>
  <c r="DE224"/>
  <c r="DR224"/>
  <c r="DQ225"/>
  <c r="BR41"/>
  <c r="BS41"/>
  <c r="T182"/>
  <c r="BF51"/>
  <c r="BQ51" s="1"/>
  <c r="BQ43"/>
  <c r="BF49"/>
  <c r="BQ49" s="1"/>
  <c r="BF57" s="1"/>
  <c r="BN42"/>
  <c r="BP42" s="1"/>
  <c r="AW51"/>
  <c r="AO51"/>
  <c r="AO49"/>
  <c r="BD153"/>
  <c r="DR85"/>
  <c r="DQ84"/>
  <c r="DE84"/>
  <c r="DR84"/>
  <c r="DQ85"/>
  <c r="BV71"/>
  <c r="DS40"/>
  <c r="T155"/>
  <c r="B210"/>
  <c r="AA15"/>
  <c r="Z71" s="1"/>
  <c r="Z79" s="1"/>
  <c r="AB15"/>
  <c r="AA71" s="1"/>
  <c r="AA79" s="1"/>
  <c r="U15"/>
  <c r="X15"/>
  <c r="W71" s="1"/>
  <c r="V15"/>
  <c r="W15"/>
  <c r="V71" s="1"/>
  <c r="Z15"/>
  <c r="Y71" s="1"/>
  <c r="Y15"/>
  <c r="X71" s="1"/>
  <c r="T16"/>
  <c r="AL181"/>
  <c r="DH10"/>
  <c r="DL10"/>
  <c r="DI10"/>
  <c r="DK10"/>
  <c r="DG10"/>
  <c r="DJ10"/>
  <c r="DF11"/>
  <c r="DM10"/>
  <c r="DN10"/>
  <c r="BZ50"/>
  <c r="CD50" s="1"/>
  <c r="CD42"/>
  <c r="AG70"/>
  <c r="CN97"/>
  <c r="DR168"/>
  <c r="DQ168"/>
  <c r="DQ169"/>
  <c r="DR169"/>
  <c r="DE168"/>
  <c r="BM43"/>
  <c r="BI51"/>
  <c r="BM51" s="1"/>
  <c r="BR35"/>
  <c r="BF48"/>
  <c r="BQ48" s="1"/>
  <c r="BF56" s="1"/>
  <c r="CG41"/>
  <c r="CV41"/>
  <c r="BQ68"/>
  <c r="C16"/>
  <c r="D16"/>
  <c r="E16"/>
  <c r="D96" s="1"/>
  <c r="H16"/>
  <c r="G96" s="1"/>
  <c r="J16"/>
  <c r="I96" s="1"/>
  <c r="F16"/>
  <c r="E96" s="1"/>
  <c r="G16"/>
  <c r="F96" s="1"/>
  <c r="I16"/>
  <c r="H96" s="1"/>
  <c r="B17"/>
  <c r="AT69"/>
  <c r="CW41"/>
  <c r="AV48"/>
  <c r="AX48" s="1"/>
  <c r="AW48"/>
  <c r="BD99"/>
  <c r="DN40"/>
  <c r="CN70"/>
  <c r="BG13"/>
  <c r="BF69" s="1"/>
  <c r="BH13"/>
  <c r="BG69" s="1"/>
  <c r="BI13"/>
  <c r="BH69" s="1"/>
  <c r="BL13"/>
  <c r="BK69" s="1"/>
  <c r="BE13"/>
  <c r="BF13"/>
  <c r="BJ13"/>
  <c r="BI69" s="1"/>
  <c r="BK13"/>
  <c r="BJ69" s="1"/>
  <c r="BD14"/>
  <c r="T209"/>
  <c r="BV125"/>
  <c r="G79"/>
  <c r="K79" s="1"/>
  <c r="K71"/>
  <c r="BD126"/>
  <c r="BV98"/>
  <c r="DQ197"/>
  <c r="DQ196"/>
  <c r="DE196"/>
  <c r="DR196"/>
  <c r="DR197"/>
  <c r="BL43"/>
  <c r="BH51"/>
  <c r="BL51" s="1"/>
  <c r="AQ14"/>
  <c r="AP70" s="1"/>
  <c r="AR14"/>
  <c r="AQ70" s="1"/>
  <c r="AS14"/>
  <c r="AR70" s="1"/>
  <c r="AR78" s="1"/>
  <c r="AN14"/>
  <c r="AT14"/>
  <c r="AS70" s="1"/>
  <c r="AS78" s="1"/>
  <c r="AM14"/>
  <c r="AO14"/>
  <c r="AN70" s="1"/>
  <c r="AP14"/>
  <c r="AO70" s="1"/>
  <c r="AL15"/>
  <c r="AV43"/>
  <c r="AX43" s="1"/>
  <c r="M78"/>
  <c r="BO50"/>
  <c r="CJ33"/>
  <c r="DP49" i="12"/>
  <c r="DR49" s="1"/>
  <c r="DU49" s="1"/>
  <c r="DJ57" s="1"/>
  <c r="DS45"/>
  <c r="DA45"/>
  <c r="CY48"/>
  <c r="DQ68"/>
  <c r="CJ45"/>
  <c r="BO48"/>
  <c r="BQ45"/>
  <c r="DQ48"/>
  <c r="CX49"/>
  <c r="CZ49" s="1"/>
  <c r="DB49" s="1"/>
  <c r="CQ57" s="1"/>
  <c r="DU45"/>
  <c r="BJ58"/>
  <c r="BL58" s="1"/>
  <c r="DP48"/>
  <c r="DR48" s="1"/>
  <c r="DT48" s="1"/>
  <c r="DI56" s="1"/>
  <c r="BA51"/>
  <c r="AZ51"/>
  <c r="CK51"/>
  <c r="AW48"/>
  <c r="CX48"/>
  <c r="CZ48" s="1"/>
  <c r="DC48" s="1"/>
  <c r="CR56" s="1"/>
  <c r="DB51"/>
  <c r="DC43"/>
  <c r="DQ49"/>
  <c r="DL58"/>
  <c r="DN58" s="1"/>
  <c r="DO69"/>
  <c r="DU50"/>
  <c r="DT50"/>
  <c r="DU43"/>
  <c r="DT43"/>
  <c r="DN69"/>
  <c r="DP68"/>
  <c r="DR68" s="1"/>
  <c r="DF211"/>
  <c r="DL14"/>
  <c r="DK70" s="1"/>
  <c r="DM14"/>
  <c r="DL70" s="1"/>
  <c r="DL78" s="1"/>
  <c r="DN14"/>
  <c r="DM70" s="1"/>
  <c r="DM78" s="1"/>
  <c r="DG14"/>
  <c r="DI14"/>
  <c r="DH70" s="1"/>
  <c r="DK14"/>
  <c r="DJ70" s="1"/>
  <c r="DH14"/>
  <c r="DJ14"/>
  <c r="DI70" s="1"/>
  <c r="DF15"/>
  <c r="DS69"/>
  <c r="DC52"/>
  <c r="DC53" s="1"/>
  <c r="CR58" s="1"/>
  <c r="CT58" s="1"/>
  <c r="CV58" s="1"/>
  <c r="DC45"/>
  <c r="CK43"/>
  <c r="DT45"/>
  <c r="DT51"/>
  <c r="DU51"/>
  <c r="CX68"/>
  <c r="CZ68" s="1"/>
  <c r="CT14"/>
  <c r="CS70" s="1"/>
  <c r="CU14"/>
  <c r="CT70" s="1"/>
  <c r="CT78" s="1"/>
  <c r="CV14"/>
  <c r="CU70" s="1"/>
  <c r="CU78" s="1"/>
  <c r="CO14"/>
  <c r="CQ14"/>
  <c r="CP70" s="1"/>
  <c r="CS14"/>
  <c r="CR70" s="1"/>
  <c r="CP14"/>
  <c r="CR14"/>
  <c r="CQ70" s="1"/>
  <c r="CN15"/>
  <c r="DC141"/>
  <c r="CG49"/>
  <c r="CF68"/>
  <c r="CH68" s="1"/>
  <c r="CJ68" s="1"/>
  <c r="CF48"/>
  <c r="CH48" s="1"/>
  <c r="CK48" s="1"/>
  <c r="BZ56" s="1"/>
  <c r="DA69"/>
  <c r="CN211"/>
  <c r="BN49"/>
  <c r="BP49" s="1"/>
  <c r="BR49" s="1"/>
  <c r="BG57" s="1"/>
  <c r="DC50"/>
  <c r="DB50"/>
  <c r="CW69"/>
  <c r="DC85"/>
  <c r="DC57"/>
  <c r="BN48"/>
  <c r="BP48" s="1"/>
  <c r="BR48" s="1"/>
  <c r="BG56" s="1"/>
  <c r="CV69"/>
  <c r="CY68"/>
  <c r="CY49"/>
  <c r="CB58"/>
  <c r="CB14"/>
  <c r="CA70" s="1"/>
  <c r="CC14"/>
  <c r="CB70" s="1"/>
  <c r="CB78" s="1"/>
  <c r="BX14"/>
  <c r="CD14"/>
  <c r="CC70" s="1"/>
  <c r="CC78" s="1"/>
  <c r="CA14"/>
  <c r="BZ70" s="1"/>
  <c r="CJ61" s="1"/>
  <c r="BW14"/>
  <c r="BY14"/>
  <c r="BX70" s="1"/>
  <c r="BZ14"/>
  <c r="BY70" s="1"/>
  <c r="BV15"/>
  <c r="CG68"/>
  <c r="BV211"/>
  <c r="CF49"/>
  <c r="CH49" s="1"/>
  <c r="BR43"/>
  <c r="BS45"/>
  <c r="CE69"/>
  <c r="BO68"/>
  <c r="CI45"/>
  <c r="CI69"/>
  <c r="CJ50"/>
  <c r="CK50"/>
  <c r="CD69"/>
  <c r="BO49"/>
  <c r="CG48"/>
  <c r="BQ69"/>
  <c r="AZ43"/>
  <c r="BA43"/>
  <c r="AV49"/>
  <c r="AX49" s="1"/>
  <c r="BA49" s="1"/>
  <c r="AP57" s="1"/>
  <c r="BM69"/>
  <c r="BD211"/>
  <c r="BL69"/>
  <c r="AW68"/>
  <c r="BN68"/>
  <c r="BP68" s="1"/>
  <c r="BR50"/>
  <c r="BS50"/>
  <c r="BR51"/>
  <c r="BS51"/>
  <c r="BJ14"/>
  <c r="BI70" s="1"/>
  <c r="BK14"/>
  <c r="BJ70" s="1"/>
  <c r="BJ78" s="1"/>
  <c r="BL14"/>
  <c r="BK70" s="1"/>
  <c r="BK78" s="1"/>
  <c r="BE14"/>
  <c r="BI14"/>
  <c r="BH70" s="1"/>
  <c r="BR61" s="1"/>
  <c r="BH76" s="1"/>
  <c r="BH14"/>
  <c r="BG70" s="1"/>
  <c r="BF14"/>
  <c r="BG14"/>
  <c r="BF70" s="1"/>
  <c r="BD15"/>
  <c r="BR45"/>
  <c r="AR14"/>
  <c r="AQ70" s="1"/>
  <c r="AS14"/>
  <c r="AR70" s="1"/>
  <c r="AR78" s="1"/>
  <c r="AM14"/>
  <c r="AT14"/>
  <c r="AS70" s="1"/>
  <c r="AS78" s="1"/>
  <c r="AO14"/>
  <c r="AN70" s="1"/>
  <c r="AN14"/>
  <c r="AP14"/>
  <c r="AO70" s="1"/>
  <c r="AQ14"/>
  <c r="AP70" s="1"/>
  <c r="AL15"/>
  <c r="AT69"/>
  <c r="AL211"/>
  <c r="BA50"/>
  <c r="AZ50"/>
  <c r="AZ45"/>
  <c r="AZ52"/>
  <c r="AZ53" s="1"/>
  <c r="AO58" s="1"/>
  <c r="AR58" s="1"/>
  <c r="AW49"/>
  <c r="AV68"/>
  <c r="AX68" s="1"/>
  <c r="AU69"/>
  <c r="AV48"/>
  <c r="AX48" s="1"/>
  <c r="BA48" s="1"/>
  <c r="AP56" s="1"/>
  <c r="AY69"/>
  <c r="AD69"/>
  <c r="AF69" s="1"/>
  <c r="AI69" s="1"/>
  <c r="AI68"/>
  <c r="AG70"/>
  <c r="AE69"/>
  <c r="AC70"/>
  <c r="Y78"/>
  <c r="AC78" s="1"/>
  <c r="AB70"/>
  <c r="X78"/>
  <c r="AB78" s="1"/>
  <c r="AH61"/>
  <c r="Z58"/>
  <c r="AB58" s="1"/>
  <c r="L70"/>
  <c r="N70" s="1"/>
  <c r="Q70" s="1"/>
  <c r="AI50"/>
  <c r="AI45"/>
  <c r="P49"/>
  <c r="E57" s="1"/>
  <c r="AH45"/>
  <c r="P48"/>
  <c r="E56" s="1"/>
  <c r="AI51"/>
  <c r="J77"/>
  <c r="H58"/>
  <c r="J58" s="1"/>
  <c r="AE48"/>
  <c r="K77"/>
  <c r="K76"/>
  <c r="P69"/>
  <c r="P72" s="1"/>
  <c r="P80" s="1"/>
  <c r="P81" s="1"/>
  <c r="E86" s="1"/>
  <c r="M78"/>
  <c r="AH43"/>
  <c r="AD49"/>
  <c r="AF49" s="1"/>
  <c r="AI49" s="1"/>
  <c r="X57" s="1"/>
  <c r="AH51"/>
  <c r="I16"/>
  <c r="H96" s="1"/>
  <c r="J16"/>
  <c r="I96" s="1"/>
  <c r="C16"/>
  <c r="E16"/>
  <c r="D96" s="1"/>
  <c r="D16"/>
  <c r="F16"/>
  <c r="E96" s="1"/>
  <c r="G16"/>
  <c r="F96" s="1"/>
  <c r="H16"/>
  <c r="G96" s="1"/>
  <c r="B17"/>
  <c r="G79"/>
  <c r="K79" s="1"/>
  <c r="K71"/>
  <c r="L78"/>
  <c r="N78" s="1"/>
  <c r="AE49"/>
  <c r="O71"/>
  <c r="P62"/>
  <c r="D77" s="1"/>
  <c r="O77" s="1"/>
  <c r="D85" s="1"/>
  <c r="AD48"/>
  <c r="AF48" s="1"/>
  <c r="E78"/>
  <c r="J76"/>
  <c r="Y15"/>
  <c r="X71" s="1"/>
  <c r="Z15"/>
  <c r="Y71" s="1"/>
  <c r="AA15"/>
  <c r="Z71" s="1"/>
  <c r="Z79" s="1"/>
  <c r="U15"/>
  <c r="AB15"/>
  <c r="AA71" s="1"/>
  <c r="AA79" s="1"/>
  <c r="V15"/>
  <c r="W15"/>
  <c r="V71" s="1"/>
  <c r="X15"/>
  <c r="W71" s="1"/>
  <c r="T16"/>
  <c r="E79"/>
  <c r="E77"/>
  <c r="M70"/>
  <c r="AG45"/>
  <c r="F79"/>
  <c r="J79" s="1"/>
  <c r="J71"/>
  <c r="Q72"/>
  <c r="Q80" s="1"/>
  <c r="Q81" s="1"/>
  <c r="F86" s="1"/>
  <c r="CF50" i="13" l="1"/>
  <c r="CH50" s="1"/>
  <c r="DC169"/>
  <c r="G58"/>
  <c r="BO49"/>
  <c r="J76"/>
  <c r="AE78"/>
  <c r="DU141"/>
  <c r="CK41"/>
  <c r="BQ45"/>
  <c r="Y56"/>
  <c r="AA56" s="1"/>
  <c r="DC85"/>
  <c r="CX41"/>
  <c r="CZ41" s="1"/>
  <c r="DC41" s="1"/>
  <c r="BO48"/>
  <c r="AV69"/>
  <c r="AX69" s="1"/>
  <c r="BA69" s="1"/>
  <c r="Z57"/>
  <c r="AB57" s="1"/>
  <c r="AH63"/>
  <c r="W77" s="1"/>
  <c r="DC197"/>
  <c r="BS44"/>
  <c r="BS52" s="1"/>
  <c r="BS53" s="1"/>
  <c r="BH58" s="1"/>
  <c r="E79"/>
  <c r="DC225"/>
  <c r="E78"/>
  <c r="E77"/>
  <c r="CJ34"/>
  <c r="BX48" s="1"/>
  <c r="CI48" s="1"/>
  <c r="BX56" s="1"/>
  <c r="DC141"/>
  <c r="M71"/>
  <c r="Q72"/>
  <c r="Q73" s="1"/>
  <c r="P72"/>
  <c r="P73" s="1"/>
  <c r="DB40"/>
  <c r="DC40"/>
  <c r="BO43"/>
  <c r="K77"/>
  <c r="BA52"/>
  <c r="BA53" s="1"/>
  <c r="AP58" s="1"/>
  <c r="CG42"/>
  <c r="BR44"/>
  <c r="BR52" s="1"/>
  <c r="BR53" s="1"/>
  <c r="BG58" s="1"/>
  <c r="M79"/>
  <c r="BN48"/>
  <c r="BP48" s="1"/>
  <c r="CJ35"/>
  <c r="BY50" s="1"/>
  <c r="BN68"/>
  <c r="BP68" s="1"/>
  <c r="BR68" s="1"/>
  <c r="DC113"/>
  <c r="DQ40"/>
  <c r="DC57"/>
  <c r="BN51"/>
  <c r="BP51" s="1"/>
  <c r="DU169"/>
  <c r="AE70"/>
  <c r="CT48"/>
  <c r="CU49"/>
  <c r="CU48"/>
  <c r="CS48"/>
  <c r="CS49"/>
  <c r="CT49"/>
  <c r="CR49"/>
  <c r="CR48"/>
  <c r="BM69"/>
  <c r="CM170"/>
  <c r="CN147"/>
  <c r="CN174"/>
  <c r="CN152"/>
  <c r="T210"/>
  <c r="K96"/>
  <c r="AG71"/>
  <c r="BZ51"/>
  <c r="CD51" s="1"/>
  <c r="CD43"/>
  <c r="DN41"/>
  <c r="AI69"/>
  <c r="AH69"/>
  <c r="Q70"/>
  <c r="P70"/>
  <c r="CB48"/>
  <c r="CC49"/>
  <c r="CA48"/>
  <c r="CC48"/>
  <c r="CA49"/>
  <c r="CB49"/>
  <c r="BZ48"/>
  <c r="BZ49"/>
  <c r="AY70"/>
  <c r="BH14"/>
  <c r="BG70" s="1"/>
  <c r="BI14"/>
  <c r="BH70" s="1"/>
  <c r="BR61" s="1"/>
  <c r="BJ14"/>
  <c r="BI70" s="1"/>
  <c r="BE14"/>
  <c r="BK14"/>
  <c r="BJ70" s="1"/>
  <c r="BJ78" s="1"/>
  <c r="BG14"/>
  <c r="BF70" s="1"/>
  <c r="BF14"/>
  <c r="BL14"/>
  <c r="BK70" s="1"/>
  <c r="BK78" s="1"/>
  <c r="BD15"/>
  <c r="BQ69"/>
  <c r="Y79"/>
  <c r="AC79" s="1"/>
  <c r="AC71"/>
  <c r="B211"/>
  <c r="BD154"/>
  <c r="BA51"/>
  <c r="AZ51"/>
  <c r="BD181"/>
  <c r="DF97"/>
  <c r="BO51"/>
  <c r="CF42"/>
  <c r="CH42" s="1"/>
  <c r="BN43"/>
  <c r="BP43" s="1"/>
  <c r="L79"/>
  <c r="N79" s="1"/>
  <c r="J77"/>
  <c r="AW69"/>
  <c r="CG50"/>
  <c r="CE68"/>
  <c r="X76"/>
  <c r="Z76"/>
  <c r="Y76"/>
  <c r="AA77"/>
  <c r="X77"/>
  <c r="Z77"/>
  <c r="AA76"/>
  <c r="Y77"/>
  <c r="BV99"/>
  <c r="BG48"/>
  <c r="BG50"/>
  <c r="X79"/>
  <c r="AB79" s="1"/>
  <c r="AB71"/>
  <c r="DO41"/>
  <c r="CV12"/>
  <c r="CU68" s="1"/>
  <c r="CO12"/>
  <c r="CP12"/>
  <c r="CS12"/>
  <c r="CR68" s="1"/>
  <c r="CU12"/>
  <c r="CT68" s="1"/>
  <c r="CQ12"/>
  <c r="CP68" s="1"/>
  <c r="CR12"/>
  <c r="CQ68" s="1"/>
  <c r="CT12"/>
  <c r="CS68" s="1"/>
  <c r="CN13"/>
  <c r="AL209"/>
  <c r="BA43"/>
  <c r="AZ43"/>
  <c r="BL69"/>
  <c r="J96"/>
  <c r="AU70"/>
  <c r="AQ78"/>
  <c r="AU78" s="1"/>
  <c r="CN71"/>
  <c r="CN98"/>
  <c r="DM11"/>
  <c r="DN11"/>
  <c r="DI11"/>
  <c r="DJ11"/>
  <c r="DK11"/>
  <c r="DL11"/>
  <c r="DG11"/>
  <c r="DH11"/>
  <c r="DF12"/>
  <c r="BV153"/>
  <c r="AL155"/>
  <c r="BX13"/>
  <c r="BY13"/>
  <c r="BX69" s="1"/>
  <c r="BZ13"/>
  <c r="BY69" s="1"/>
  <c r="CC13"/>
  <c r="CB69" s="1"/>
  <c r="CA13"/>
  <c r="BZ69" s="1"/>
  <c r="CB13"/>
  <c r="CA69" s="1"/>
  <c r="CD13"/>
  <c r="CC69" s="1"/>
  <c r="BW13"/>
  <c r="BV14"/>
  <c r="DU197"/>
  <c r="DU113"/>
  <c r="D77"/>
  <c r="O77" s="1"/>
  <c r="D85" s="1"/>
  <c r="O96"/>
  <c r="CP43"/>
  <c r="DB34" s="1"/>
  <c r="CP50" s="1"/>
  <c r="DA50" s="1"/>
  <c r="CQ43"/>
  <c r="CR43"/>
  <c r="CU43"/>
  <c r="CU51" s="1"/>
  <c r="CT43"/>
  <c r="CT51" s="1"/>
  <c r="CS43"/>
  <c r="O81"/>
  <c r="D86" s="1"/>
  <c r="O73"/>
  <c r="D76"/>
  <c r="O76" s="1"/>
  <c r="D84" s="1"/>
  <c r="D78"/>
  <c r="O78" s="1"/>
  <c r="DF119"/>
  <c r="DE142"/>
  <c r="DF146"/>
  <c r="DF124"/>
  <c r="BV126"/>
  <c r="CN125"/>
  <c r="AT70"/>
  <c r="AP78"/>
  <c r="AT78" s="1"/>
  <c r="AZ61"/>
  <c r="BD127"/>
  <c r="CS50"/>
  <c r="CW50" s="1"/>
  <c r="CW42"/>
  <c r="D17"/>
  <c r="E17"/>
  <c r="D97" s="1"/>
  <c r="F17"/>
  <c r="E97" s="1"/>
  <c r="I17"/>
  <c r="H97" s="1"/>
  <c r="G17"/>
  <c r="F97" s="1"/>
  <c r="C17"/>
  <c r="H17"/>
  <c r="G97" s="1"/>
  <c r="J17"/>
  <c r="I97" s="1"/>
  <c r="B18"/>
  <c r="AZ49"/>
  <c r="AO57" s="1"/>
  <c r="BA49"/>
  <c r="AP57" s="1"/>
  <c r="T183"/>
  <c r="DA42"/>
  <c r="DJ42"/>
  <c r="DK42"/>
  <c r="DL42"/>
  <c r="DL50" s="1"/>
  <c r="DH42"/>
  <c r="DI42"/>
  <c r="DM42"/>
  <c r="DM50" s="1"/>
  <c r="DF43"/>
  <c r="L71"/>
  <c r="N71" s="1"/>
  <c r="CY41"/>
  <c r="BO68"/>
  <c r="D79"/>
  <c r="O79" s="1"/>
  <c r="DP40"/>
  <c r="DR40" s="1"/>
  <c r="DU57"/>
  <c r="AD70"/>
  <c r="AF70" s="1"/>
  <c r="BA68"/>
  <c r="AZ68"/>
  <c r="AL182"/>
  <c r="BU198"/>
  <c r="BV202"/>
  <c r="BV175"/>
  <c r="BV180"/>
  <c r="CV42"/>
  <c r="CR50"/>
  <c r="CV50" s="1"/>
  <c r="CD68"/>
  <c r="BA50"/>
  <c r="AZ50"/>
  <c r="AR15"/>
  <c r="AQ71" s="1"/>
  <c r="AS15"/>
  <c r="AR71" s="1"/>
  <c r="AR79" s="1"/>
  <c r="AT15"/>
  <c r="AS71" s="1"/>
  <c r="AS79" s="1"/>
  <c r="AO15"/>
  <c r="AN71" s="1"/>
  <c r="AM15"/>
  <c r="AQ15"/>
  <c r="AP71" s="1"/>
  <c r="AN15"/>
  <c r="AP15"/>
  <c r="AO71" s="1"/>
  <c r="AL16"/>
  <c r="AB16"/>
  <c r="AA96" s="1"/>
  <c r="U16"/>
  <c r="V16"/>
  <c r="Y16"/>
  <c r="X96" s="1"/>
  <c r="W16"/>
  <c r="V96" s="1"/>
  <c r="AA16"/>
  <c r="Z96" s="1"/>
  <c r="X16"/>
  <c r="W96" s="1"/>
  <c r="Z16"/>
  <c r="Y96" s="1"/>
  <c r="T17"/>
  <c r="CI43"/>
  <c r="BA48"/>
  <c r="AP56" s="1"/>
  <c r="AZ48"/>
  <c r="AO56" s="1"/>
  <c r="BS42"/>
  <c r="BR42"/>
  <c r="BC226"/>
  <c r="BD203"/>
  <c r="BD208"/>
  <c r="CA51"/>
  <c r="CE51" s="1"/>
  <c r="CE43"/>
  <c r="DS41"/>
  <c r="CI68"/>
  <c r="AZ52"/>
  <c r="AZ53" s="1"/>
  <c r="AO58" s="1"/>
  <c r="AZ45"/>
  <c r="DF70"/>
  <c r="BG51"/>
  <c r="AH62"/>
  <c r="AG72" s="1"/>
  <c r="AG80" s="1"/>
  <c r="DU85"/>
  <c r="DU225"/>
  <c r="K76"/>
  <c r="BG49"/>
  <c r="AD78"/>
  <c r="AF78" s="1"/>
  <c r="DT49" i="12"/>
  <c r="DI57" s="1"/>
  <c r="DK57" s="1"/>
  <c r="DM57" s="1"/>
  <c r="CF69"/>
  <c r="CH69" s="1"/>
  <c r="CJ69" s="1"/>
  <c r="CX69"/>
  <c r="CZ69" s="1"/>
  <c r="DC69" s="1"/>
  <c r="DC49"/>
  <c r="CR57" s="1"/>
  <c r="CT57" s="1"/>
  <c r="CV57" s="1"/>
  <c r="DU48"/>
  <c r="DJ56" s="1"/>
  <c r="DL56" s="1"/>
  <c r="BS48"/>
  <c r="BH56" s="1"/>
  <c r="BI56" s="1"/>
  <c r="BK56" s="1"/>
  <c r="DB48"/>
  <c r="CQ56" s="1"/>
  <c r="CT56" s="1"/>
  <c r="DP69"/>
  <c r="DR69" s="1"/>
  <c r="DU69" s="1"/>
  <c r="DS70"/>
  <c r="DT68"/>
  <c r="DU68"/>
  <c r="DQ69"/>
  <c r="CJ48"/>
  <c r="BY56" s="1"/>
  <c r="CA56" s="1"/>
  <c r="CC56" s="1"/>
  <c r="DN70"/>
  <c r="DJ78"/>
  <c r="DN78" s="1"/>
  <c r="DT61"/>
  <c r="DB68"/>
  <c r="DC68"/>
  <c r="BS49"/>
  <c r="BH57" s="1"/>
  <c r="BJ57" s="1"/>
  <c r="BL57" s="1"/>
  <c r="DK15"/>
  <c r="DJ71" s="1"/>
  <c r="DN15"/>
  <c r="DM71" s="1"/>
  <c r="DM79" s="1"/>
  <c r="DL15"/>
  <c r="DK71" s="1"/>
  <c r="DM15"/>
  <c r="DL71" s="1"/>
  <c r="DL79" s="1"/>
  <c r="DH15"/>
  <c r="DG15"/>
  <c r="DI15"/>
  <c r="DH71" s="1"/>
  <c r="DJ15"/>
  <c r="DI71" s="1"/>
  <c r="DF16"/>
  <c r="DO70"/>
  <c r="DK78"/>
  <c r="DO78" s="1"/>
  <c r="DA70"/>
  <c r="CV70"/>
  <c r="CR78"/>
  <c r="CV78" s="1"/>
  <c r="DB61"/>
  <c r="CS15"/>
  <c r="CR71" s="1"/>
  <c r="CT15"/>
  <c r="CS71" s="1"/>
  <c r="CV15"/>
  <c r="CU71" s="1"/>
  <c r="CU79" s="1"/>
  <c r="CU15"/>
  <c r="CT71" s="1"/>
  <c r="CT79" s="1"/>
  <c r="CP15"/>
  <c r="CO15"/>
  <c r="CQ15"/>
  <c r="CP71" s="1"/>
  <c r="CR15"/>
  <c r="CQ71" s="1"/>
  <c r="CN16"/>
  <c r="CW70"/>
  <c r="CS78"/>
  <c r="CW78" s="1"/>
  <c r="CK68"/>
  <c r="CY69"/>
  <c r="CA76"/>
  <c r="CB76"/>
  <c r="CA77"/>
  <c r="CC77"/>
  <c r="CB77"/>
  <c r="CC76"/>
  <c r="BZ77"/>
  <c r="BZ76"/>
  <c r="CD58"/>
  <c r="CI70"/>
  <c r="AV69"/>
  <c r="AX69" s="1"/>
  <c r="BA69" s="1"/>
  <c r="BN69"/>
  <c r="BP69" s="1"/>
  <c r="BR69" s="1"/>
  <c r="CE70"/>
  <c r="CA78"/>
  <c r="CE78" s="1"/>
  <c r="CK49"/>
  <c r="BZ57" s="1"/>
  <c r="CJ49"/>
  <c r="BY57" s="1"/>
  <c r="AZ49"/>
  <c r="AO57" s="1"/>
  <c r="AR57" s="1"/>
  <c r="AT57" s="1"/>
  <c r="CA15"/>
  <c r="BZ71" s="1"/>
  <c r="BW15"/>
  <c r="CB15"/>
  <c r="CA71" s="1"/>
  <c r="CC15"/>
  <c r="CB71" s="1"/>
  <c r="CB79" s="1"/>
  <c r="CD15"/>
  <c r="CC71" s="1"/>
  <c r="CC79" s="1"/>
  <c r="BZ15"/>
  <c r="BY71" s="1"/>
  <c r="CJ63" s="1"/>
  <c r="BY78" s="1"/>
  <c r="BX15"/>
  <c r="BY15"/>
  <c r="BX71" s="1"/>
  <c r="CJ62" s="1"/>
  <c r="BV16"/>
  <c r="CD70"/>
  <c r="BZ78"/>
  <c r="CD78" s="1"/>
  <c r="CG69"/>
  <c r="BQ70"/>
  <c r="BI15"/>
  <c r="BH71" s="1"/>
  <c r="BL15"/>
  <c r="BK71" s="1"/>
  <c r="BK79" s="1"/>
  <c r="BJ15"/>
  <c r="BI71" s="1"/>
  <c r="BK15"/>
  <c r="BJ71" s="1"/>
  <c r="BJ79" s="1"/>
  <c r="BH15"/>
  <c r="BG71" s="1"/>
  <c r="BG15"/>
  <c r="BF71" s="1"/>
  <c r="BR62" s="1"/>
  <c r="BF76" s="1"/>
  <c r="BQ76" s="1"/>
  <c r="BF84" s="1"/>
  <c r="BE15"/>
  <c r="BF15"/>
  <c r="BD16"/>
  <c r="BM70"/>
  <c r="BI78"/>
  <c r="BM78" s="1"/>
  <c r="BH77"/>
  <c r="BI77"/>
  <c r="BI76"/>
  <c r="BO69"/>
  <c r="BL70"/>
  <c r="BH78"/>
  <c r="BL78" s="1"/>
  <c r="BK76"/>
  <c r="BJ76"/>
  <c r="BL76" s="1"/>
  <c r="BR68"/>
  <c r="BS68"/>
  <c r="BK77"/>
  <c r="BJ77"/>
  <c r="AU70"/>
  <c r="AQ78"/>
  <c r="AU78" s="1"/>
  <c r="AT70"/>
  <c r="AP78"/>
  <c r="AT78" s="1"/>
  <c r="BA68"/>
  <c r="AZ68"/>
  <c r="AZ61"/>
  <c r="AZ48"/>
  <c r="AO56" s="1"/>
  <c r="AT58"/>
  <c r="AW69"/>
  <c r="AQ15"/>
  <c r="AP71" s="1"/>
  <c r="AR15"/>
  <c r="AQ71" s="1"/>
  <c r="AS15"/>
  <c r="AR71" s="1"/>
  <c r="AR79" s="1"/>
  <c r="AT15"/>
  <c r="AS71" s="1"/>
  <c r="AS79" s="1"/>
  <c r="AN15"/>
  <c r="AM15"/>
  <c r="AO15"/>
  <c r="AN71" s="1"/>
  <c r="AP15"/>
  <c r="AO71" s="1"/>
  <c r="AL16"/>
  <c r="AY70"/>
  <c r="AE78"/>
  <c r="J96"/>
  <c r="K96"/>
  <c r="O96"/>
  <c r="AH69"/>
  <c r="AD70"/>
  <c r="AF70" s="1"/>
  <c r="AI70" s="1"/>
  <c r="AH62"/>
  <c r="V78" s="1"/>
  <c r="AG78" s="1"/>
  <c r="AH63"/>
  <c r="W76" s="1"/>
  <c r="X79"/>
  <c r="AB79" s="1"/>
  <c r="AB71"/>
  <c r="AA76"/>
  <c r="Y76"/>
  <c r="X76"/>
  <c r="Z77"/>
  <c r="AA77"/>
  <c r="Z76"/>
  <c r="X77"/>
  <c r="Y77"/>
  <c r="Y79"/>
  <c r="AC79" s="1"/>
  <c r="AC71"/>
  <c r="AE70"/>
  <c r="AD78"/>
  <c r="AF78" s="1"/>
  <c r="AG71"/>
  <c r="H57"/>
  <c r="J57" s="1"/>
  <c r="P70"/>
  <c r="G56"/>
  <c r="I56" s="1"/>
  <c r="H56"/>
  <c r="J56" s="1"/>
  <c r="G57"/>
  <c r="I57" s="1"/>
  <c r="AH49"/>
  <c r="W57" s="1"/>
  <c r="M77"/>
  <c r="L77"/>
  <c r="N77" s="1"/>
  <c r="P77" s="1"/>
  <c r="E85" s="1"/>
  <c r="L71"/>
  <c r="N71" s="1"/>
  <c r="L76"/>
  <c r="N76" s="1"/>
  <c r="Q76" s="1"/>
  <c r="F84" s="1"/>
  <c r="L79"/>
  <c r="N79" s="1"/>
  <c r="Q79" s="1"/>
  <c r="M76"/>
  <c r="P78"/>
  <c r="Q78"/>
  <c r="AI48"/>
  <c r="X56" s="1"/>
  <c r="AH48"/>
  <c r="W56" s="1"/>
  <c r="M71"/>
  <c r="Q73"/>
  <c r="D79"/>
  <c r="O79" s="1"/>
  <c r="P73"/>
  <c r="J17"/>
  <c r="I97" s="1"/>
  <c r="C17"/>
  <c r="D17"/>
  <c r="F17"/>
  <c r="E97" s="1"/>
  <c r="E17"/>
  <c r="D97" s="1"/>
  <c r="G17"/>
  <c r="F97" s="1"/>
  <c r="H17"/>
  <c r="G97" s="1"/>
  <c r="I17"/>
  <c r="H97" s="1"/>
  <c r="B18"/>
  <c r="Z16"/>
  <c r="Y96" s="1"/>
  <c r="V16"/>
  <c r="AA16"/>
  <c r="Z96" s="1"/>
  <c r="AB16"/>
  <c r="AA96" s="1"/>
  <c r="U16"/>
  <c r="W16"/>
  <c r="V96" s="1"/>
  <c r="X16"/>
  <c r="W96" s="1"/>
  <c r="Y16"/>
  <c r="X96" s="1"/>
  <c r="T17"/>
  <c r="D76"/>
  <c r="O76" s="1"/>
  <c r="D84" s="1"/>
  <c r="D78"/>
  <c r="O78" s="1"/>
  <c r="O72"/>
  <c r="O80" s="1"/>
  <c r="O81" s="1"/>
  <c r="D86" s="1"/>
  <c r="H86" s="1"/>
  <c r="M79"/>
  <c r="CJ50" i="13" l="1"/>
  <c r="Y58"/>
  <c r="M76"/>
  <c r="BS45"/>
  <c r="Q79"/>
  <c r="Q80"/>
  <c r="Q81" s="1"/>
  <c r="F86" s="1"/>
  <c r="AR58"/>
  <c r="AT58" s="1"/>
  <c r="CE48"/>
  <c r="AH72"/>
  <c r="AH73" s="1"/>
  <c r="W76"/>
  <c r="W79"/>
  <c r="W78"/>
  <c r="AH78" s="1"/>
  <c r="AB77"/>
  <c r="AC76"/>
  <c r="BX49"/>
  <c r="CI49" s="1"/>
  <c r="BX57" s="1"/>
  <c r="P79"/>
  <c r="M96"/>
  <c r="AZ69"/>
  <c r="CI44"/>
  <c r="CI45" s="1"/>
  <c r="DB41"/>
  <c r="DQ41"/>
  <c r="BO69"/>
  <c r="BI77"/>
  <c r="BK77"/>
  <c r="P78"/>
  <c r="Q78"/>
  <c r="BX51"/>
  <c r="CI51" s="1"/>
  <c r="BY51"/>
  <c r="P80"/>
  <c r="P81" s="1"/>
  <c r="E86" s="1"/>
  <c r="BR45"/>
  <c r="BY49"/>
  <c r="CK50"/>
  <c r="L76"/>
  <c r="N76" s="1"/>
  <c r="P76" s="1"/>
  <c r="E84" s="1"/>
  <c r="M77"/>
  <c r="AV70"/>
  <c r="AX70" s="1"/>
  <c r="BY48"/>
  <c r="CG43"/>
  <c r="BX50"/>
  <c r="CI50" s="1"/>
  <c r="CK44"/>
  <c r="CK52" s="1"/>
  <c r="CK53" s="1"/>
  <c r="BZ58" s="1"/>
  <c r="CJ44"/>
  <c r="AB76"/>
  <c r="AZ62"/>
  <c r="AN78" s="1"/>
  <c r="AY78" s="1"/>
  <c r="BJ58"/>
  <c r="BL58" s="1"/>
  <c r="CD49"/>
  <c r="CW48"/>
  <c r="CX48" s="1"/>
  <c r="CZ48" s="1"/>
  <c r="CF68"/>
  <c r="CH68" s="1"/>
  <c r="BS68"/>
  <c r="CY50"/>
  <c r="L77"/>
  <c r="N77" s="1"/>
  <c r="CV49"/>
  <c r="AZ63"/>
  <c r="AO76" s="1"/>
  <c r="CP48"/>
  <c r="DA48" s="1"/>
  <c r="CP56" s="1"/>
  <c r="CY42"/>
  <c r="AI72"/>
  <c r="AI80" s="1"/>
  <c r="AI81" s="1"/>
  <c r="X86" s="1"/>
  <c r="AE79"/>
  <c r="CV48"/>
  <c r="DA44"/>
  <c r="DA52" s="1"/>
  <c r="DA53" s="1"/>
  <c r="CP58" s="1"/>
  <c r="CW49"/>
  <c r="CG51"/>
  <c r="AW78"/>
  <c r="AC77"/>
  <c r="AE71"/>
  <c r="CE49"/>
  <c r="AG73"/>
  <c r="AG81"/>
  <c r="V86" s="1"/>
  <c r="V78"/>
  <c r="AG78" s="1"/>
  <c r="V76"/>
  <c r="AG76" s="1"/>
  <c r="V84" s="1"/>
  <c r="AR56"/>
  <c r="AT56" s="1"/>
  <c r="AQ56"/>
  <c r="AS56" s="1"/>
  <c r="AC96"/>
  <c r="AS16"/>
  <c r="AR96" s="1"/>
  <c r="AT16"/>
  <c r="AS96" s="1"/>
  <c r="AM16"/>
  <c r="AP16"/>
  <c r="AO96" s="1"/>
  <c r="AN16"/>
  <c r="AR16"/>
  <c r="AQ96" s="1"/>
  <c r="AO16"/>
  <c r="AN96" s="1"/>
  <c r="AQ16"/>
  <c r="AP96" s="1"/>
  <c r="AL17"/>
  <c r="AQ79"/>
  <c r="AU79" s="1"/>
  <c r="AU71"/>
  <c r="BV181"/>
  <c r="DS42"/>
  <c r="CD69"/>
  <c r="CO13"/>
  <c r="CP13"/>
  <c r="CQ13"/>
  <c r="CP69" s="1"/>
  <c r="CT13"/>
  <c r="CS69" s="1"/>
  <c r="CR13"/>
  <c r="CQ69" s="1"/>
  <c r="CV13"/>
  <c r="CU69" s="1"/>
  <c r="CS13"/>
  <c r="CR69" s="1"/>
  <c r="CU13"/>
  <c r="CT69" s="1"/>
  <c r="CN14"/>
  <c r="CJ42"/>
  <c r="CK42"/>
  <c r="T211"/>
  <c r="BD209"/>
  <c r="U17"/>
  <c r="V17"/>
  <c r="W17"/>
  <c r="V97" s="1"/>
  <c r="Z17"/>
  <c r="Y97" s="1"/>
  <c r="X17"/>
  <c r="W97" s="1"/>
  <c r="Y17"/>
  <c r="X97" s="1"/>
  <c r="AB17"/>
  <c r="AA97" s="1"/>
  <c r="AA17"/>
  <c r="Z97" s="1"/>
  <c r="T18"/>
  <c r="E18"/>
  <c r="D98" s="1"/>
  <c r="F18"/>
  <c r="E98" s="1"/>
  <c r="G18"/>
  <c r="F98" s="1"/>
  <c r="J18"/>
  <c r="I98" s="1"/>
  <c r="I106" s="1"/>
  <c r="D18"/>
  <c r="H18"/>
  <c r="G98" s="1"/>
  <c r="C18"/>
  <c r="I18"/>
  <c r="H98" s="1"/>
  <c r="H106" s="1"/>
  <c r="B19"/>
  <c r="CP51"/>
  <c r="DA51" s="1"/>
  <c r="DA43"/>
  <c r="CP49"/>
  <c r="DA49" s="1"/>
  <c r="CP57" s="1"/>
  <c r="CE69"/>
  <c r="BQ70"/>
  <c r="CN202"/>
  <c r="CM198"/>
  <c r="CN175"/>
  <c r="CN180"/>
  <c r="CX42"/>
  <c r="CZ42" s="1"/>
  <c r="AW70"/>
  <c r="BH76"/>
  <c r="DT40"/>
  <c r="DU40"/>
  <c r="CW68"/>
  <c r="O97"/>
  <c r="CN126"/>
  <c r="CN153"/>
  <c r="AH70"/>
  <c r="AI70"/>
  <c r="DI43"/>
  <c r="DJ43"/>
  <c r="DK43"/>
  <c r="DM43"/>
  <c r="DM51" s="1"/>
  <c r="DL43"/>
  <c r="DL51" s="1"/>
  <c r="DH43"/>
  <c r="BS49"/>
  <c r="BH57" s="1"/>
  <c r="BR49"/>
  <c r="BG57" s="1"/>
  <c r="AB96"/>
  <c r="BY14"/>
  <c r="BX70" s="1"/>
  <c r="BZ14"/>
  <c r="BY70" s="1"/>
  <c r="CA14"/>
  <c r="BZ70" s="1"/>
  <c r="CJ61" s="1"/>
  <c r="CD14"/>
  <c r="CC70" s="1"/>
  <c r="CC78" s="1"/>
  <c r="CB14"/>
  <c r="CA70" s="1"/>
  <c r="CC14"/>
  <c r="CB70" s="1"/>
  <c r="CB78" s="1"/>
  <c r="BX14"/>
  <c r="BW14"/>
  <c r="BV15"/>
  <c r="BS43"/>
  <c r="BR43"/>
  <c r="DF98"/>
  <c r="BI15"/>
  <c r="BH71" s="1"/>
  <c r="BJ15"/>
  <c r="BI71" s="1"/>
  <c r="BK15"/>
  <c r="BJ71" s="1"/>
  <c r="BJ79" s="1"/>
  <c r="BF15"/>
  <c r="BH15"/>
  <c r="BG71" s="1"/>
  <c r="BR63" s="1"/>
  <c r="BG76" s="1"/>
  <c r="BE15"/>
  <c r="BG15"/>
  <c r="BF71" s="1"/>
  <c r="BL15"/>
  <c r="BK71" s="1"/>
  <c r="BK79" s="1"/>
  <c r="BD16"/>
  <c r="BH77"/>
  <c r="AD79"/>
  <c r="AF79" s="1"/>
  <c r="CG68"/>
  <c r="V77"/>
  <c r="AG77" s="1"/>
  <c r="V85" s="1"/>
  <c r="K97"/>
  <c r="CN99"/>
  <c r="AY71"/>
  <c r="CV68"/>
  <c r="BR51"/>
  <c r="BS51"/>
  <c r="DF71"/>
  <c r="AG96"/>
  <c r="AT71"/>
  <c r="AP79"/>
  <c r="AT79" s="1"/>
  <c r="DN42"/>
  <c r="DJ50"/>
  <c r="DN50" s="1"/>
  <c r="DT33"/>
  <c r="J97"/>
  <c r="DE170"/>
  <c r="DF174"/>
  <c r="DF147"/>
  <c r="DF152"/>
  <c r="CI69"/>
  <c r="DM12"/>
  <c r="DL68" s="1"/>
  <c r="DN12"/>
  <c r="DM68" s="1"/>
  <c r="DG12"/>
  <c r="DJ12"/>
  <c r="DI68" s="1"/>
  <c r="DH12"/>
  <c r="DI12"/>
  <c r="DH68" s="1"/>
  <c r="DL12"/>
  <c r="DK68" s="1"/>
  <c r="DK12"/>
  <c r="DJ68" s="1"/>
  <c r="DF13"/>
  <c r="DA68"/>
  <c r="BH78"/>
  <c r="BL78" s="1"/>
  <c r="BL70"/>
  <c r="CX50"/>
  <c r="CZ50" s="1"/>
  <c r="DB69" i="12"/>
  <c r="BN69" i="13"/>
  <c r="BP69" s="1"/>
  <c r="AD71"/>
  <c r="AF71" s="1"/>
  <c r="CF51"/>
  <c r="CH51" s="1"/>
  <c r="AR76"/>
  <c r="AS76"/>
  <c r="AQ76"/>
  <c r="AS77"/>
  <c r="AP76"/>
  <c r="AR77"/>
  <c r="AQ77"/>
  <c r="AP77"/>
  <c r="Q71"/>
  <c r="P71"/>
  <c r="AQ57"/>
  <c r="AS57" s="1"/>
  <c r="AR57"/>
  <c r="AT57" s="1"/>
  <c r="BR48"/>
  <c r="BG56" s="1"/>
  <c r="BS48"/>
  <c r="BH56" s="1"/>
  <c r="BJ76"/>
  <c r="BK76"/>
  <c r="BV127"/>
  <c r="CR51"/>
  <c r="CV51" s="1"/>
  <c r="CV43"/>
  <c r="AL210"/>
  <c r="BR50"/>
  <c r="BS50"/>
  <c r="BD155"/>
  <c r="BV203"/>
  <c r="BU226"/>
  <c r="BV208"/>
  <c r="AL183"/>
  <c r="DO42"/>
  <c r="DK50"/>
  <c r="DO50" s="1"/>
  <c r="DF125"/>
  <c r="CS51"/>
  <c r="CW51" s="1"/>
  <c r="CW43"/>
  <c r="BV154"/>
  <c r="BD182"/>
  <c r="BI78"/>
  <c r="BM78" s="1"/>
  <c r="BM70"/>
  <c r="DP41"/>
  <c r="DR41" s="1"/>
  <c r="BI76"/>
  <c r="DB35"/>
  <c r="CQ49" s="1"/>
  <c r="V79"/>
  <c r="AG79" s="1"/>
  <c r="AV78"/>
  <c r="AX78" s="1"/>
  <c r="L96"/>
  <c r="N96" s="1"/>
  <c r="BJ77"/>
  <c r="CD48"/>
  <c r="CF43"/>
  <c r="CH43" s="1"/>
  <c r="DL57" i="12"/>
  <c r="DN57" s="1"/>
  <c r="CK69"/>
  <c r="CK72" s="1"/>
  <c r="CK80" s="1"/>
  <c r="CK81" s="1"/>
  <c r="BZ86" s="1"/>
  <c r="BJ56"/>
  <c r="BI58" s="1"/>
  <c r="CS57"/>
  <c r="CU57" s="1"/>
  <c r="DP70"/>
  <c r="DR70" s="1"/>
  <c r="DK56"/>
  <c r="DM56" s="1"/>
  <c r="CX78"/>
  <c r="CZ78" s="1"/>
  <c r="BI57"/>
  <c r="BK57" s="1"/>
  <c r="CS56"/>
  <c r="CU56" s="1"/>
  <c r="DT69"/>
  <c r="DQ78"/>
  <c r="DT63"/>
  <c r="DI77" s="1"/>
  <c r="CD76"/>
  <c r="BN70"/>
  <c r="BP70" s="1"/>
  <c r="BS70" s="1"/>
  <c r="CB56"/>
  <c r="CD56" s="1"/>
  <c r="DS71"/>
  <c r="DP78"/>
  <c r="DR78" s="1"/>
  <c r="DJ16"/>
  <c r="DI96" s="1"/>
  <c r="DK16"/>
  <c r="DJ96" s="1"/>
  <c r="DL16"/>
  <c r="DK96" s="1"/>
  <c r="DM16"/>
  <c r="DL96" s="1"/>
  <c r="DG16"/>
  <c r="DH16"/>
  <c r="DI16"/>
  <c r="DH96" s="1"/>
  <c r="DN16"/>
  <c r="DM96" s="1"/>
  <c r="DF17"/>
  <c r="DN71"/>
  <c r="DJ79"/>
  <c r="DN79" s="1"/>
  <c r="DT62"/>
  <c r="DS72" s="1"/>
  <c r="DS80" s="1"/>
  <c r="DO71"/>
  <c r="DK79"/>
  <c r="DO79" s="1"/>
  <c r="DN56"/>
  <c r="DK58"/>
  <c r="DJ76"/>
  <c r="DL77"/>
  <c r="DK76"/>
  <c r="DL76"/>
  <c r="DK77"/>
  <c r="DM77"/>
  <c r="DM76"/>
  <c r="DJ77"/>
  <c r="CX70"/>
  <c r="CZ70" s="1"/>
  <c r="DQ70"/>
  <c r="AQ57"/>
  <c r="AS57" s="1"/>
  <c r="BS69"/>
  <c r="DA71"/>
  <c r="CR16"/>
  <c r="CQ96" s="1"/>
  <c r="CS16"/>
  <c r="CR96" s="1"/>
  <c r="CT16"/>
  <c r="CS96" s="1"/>
  <c r="CU16"/>
  <c r="CT96" s="1"/>
  <c r="CO16"/>
  <c r="CP16"/>
  <c r="CQ16"/>
  <c r="CP96" s="1"/>
  <c r="CV16"/>
  <c r="CU96" s="1"/>
  <c r="CN17"/>
  <c r="CV71"/>
  <c r="CR79"/>
  <c r="CV79" s="1"/>
  <c r="BM77"/>
  <c r="CV56"/>
  <c r="CS58"/>
  <c r="CW71"/>
  <c r="CS79"/>
  <c r="CW79" s="1"/>
  <c r="CG70"/>
  <c r="CG78"/>
  <c r="CY70"/>
  <c r="DB63"/>
  <c r="CQ77" s="1"/>
  <c r="DB62"/>
  <c r="CP77" s="1"/>
  <c r="DA77" s="1"/>
  <c r="CP85" s="1"/>
  <c r="CS76"/>
  <c r="CR76"/>
  <c r="CU76"/>
  <c r="CR77"/>
  <c r="CU77"/>
  <c r="CS77"/>
  <c r="CT77"/>
  <c r="CT76"/>
  <c r="CY78"/>
  <c r="BX76"/>
  <c r="CI76" s="1"/>
  <c r="BX84" s="1"/>
  <c r="CI72"/>
  <c r="CI80" s="1"/>
  <c r="CI81" s="1"/>
  <c r="BX86" s="1"/>
  <c r="BX78"/>
  <c r="CI78" s="1"/>
  <c r="BZ16"/>
  <c r="BY96" s="1"/>
  <c r="CC16"/>
  <c r="CB96" s="1"/>
  <c r="CA16"/>
  <c r="BZ96" s="1"/>
  <c r="CB16"/>
  <c r="CA96" s="1"/>
  <c r="CD16"/>
  <c r="CC96" s="1"/>
  <c r="BY16"/>
  <c r="BX96" s="1"/>
  <c r="BW16"/>
  <c r="BX16"/>
  <c r="BV17"/>
  <c r="CE76"/>
  <c r="CE77"/>
  <c r="BY79"/>
  <c r="BY77"/>
  <c r="BX79"/>
  <c r="CI79" s="1"/>
  <c r="CI71"/>
  <c r="BX77"/>
  <c r="CI77" s="1"/>
  <c r="BX85" s="1"/>
  <c r="CD71"/>
  <c r="BZ79"/>
  <c r="CD79" s="1"/>
  <c r="CE71"/>
  <c r="CA79"/>
  <c r="CE79" s="1"/>
  <c r="CB57"/>
  <c r="CA57"/>
  <c r="CC57" s="1"/>
  <c r="BY76"/>
  <c r="CJ72"/>
  <c r="CJ80" s="1"/>
  <c r="CJ81" s="1"/>
  <c r="BY86" s="1"/>
  <c r="CD77"/>
  <c r="CF70"/>
  <c r="CH70" s="1"/>
  <c r="AZ69"/>
  <c r="BN78"/>
  <c r="BP78" s="1"/>
  <c r="CF78"/>
  <c r="CH78" s="1"/>
  <c r="CK78" s="1"/>
  <c r="BF79"/>
  <c r="BQ79" s="1"/>
  <c r="BQ71"/>
  <c r="BF77"/>
  <c r="BQ77" s="1"/>
  <c r="BF85" s="1"/>
  <c r="AW70"/>
  <c r="AW78"/>
  <c r="BL77"/>
  <c r="BF78"/>
  <c r="BQ78" s="1"/>
  <c r="BH16"/>
  <c r="BG96" s="1"/>
  <c r="BI16"/>
  <c r="BH96" s="1"/>
  <c r="BJ16"/>
  <c r="BI96" s="1"/>
  <c r="BK16"/>
  <c r="BJ96" s="1"/>
  <c r="BG16"/>
  <c r="BF96" s="1"/>
  <c r="BE16"/>
  <c r="BL16"/>
  <c r="BK96" s="1"/>
  <c r="BF16"/>
  <c r="BD17"/>
  <c r="BL71"/>
  <c r="BH79"/>
  <c r="BL79" s="1"/>
  <c r="BQ72"/>
  <c r="BQ80" s="1"/>
  <c r="BQ81" s="1"/>
  <c r="BF86" s="1"/>
  <c r="BO70"/>
  <c r="BM71"/>
  <c r="BI79"/>
  <c r="BM79" s="1"/>
  <c r="BM76"/>
  <c r="BO76" s="1"/>
  <c r="BR63"/>
  <c r="BO78"/>
  <c r="AQ76"/>
  <c r="AS76"/>
  <c r="AS77"/>
  <c r="AP76"/>
  <c r="AR76"/>
  <c r="AQ77"/>
  <c r="AP77"/>
  <c r="AR77"/>
  <c r="AP16"/>
  <c r="AO96" s="1"/>
  <c r="AQ16"/>
  <c r="AP96" s="1"/>
  <c r="AS16"/>
  <c r="AR96" s="1"/>
  <c r="AR16"/>
  <c r="AQ96" s="1"/>
  <c r="AM16"/>
  <c r="AO16"/>
  <c r="AN96" s="1"/>
  <c r="AN16"/>
  <c r="AT16"/>
  <c r="AS96" s="1"/>
  <c r="AL17"/>
  <c r="AP79"/>
  <c r="AT79" s="1"/>
  <c r="AT71"/>
  <c r="AV70"/>
  <c r="AX70" s="1"/>
  <c r="AU71"/>
  <c r="AQ79"/>
  <c r="AU79" s="1"/>
  <c r="AZ63"/>
  <c r="BA72" s="1"/>
  <c r="BA80" s="1"/>
  <c r="AV78"/>
  <c r="AX78" s="1"/>
  <c r="AY71"/>
  <c r="AR56"/>
  <c r="AQ56"/>
  <c r="AS56" s="1"/>
  <c r="AZ62"/>
  <c r="AY72" s="1"/>
  <c r="AY80" s="1"/>
  <c r="L96"/>
  <c r="N96" s="1"/>
  <c r="Q96" s="1"/>
  <c r="V77"/>
  <c r="AG77" s="1"/>
  <c r="V85" s="1"/>
  <c r="AB76"/>
  <c r="O97"/>
  <c r="M96"/>
  <c r="AB96"/>
  <c r="J97"/>
  <c r="AC96"/>
  <c r="AG96"/>
  <c r="K97"/>
  <c r="AC77"/>
  <c r="AI72"/>
  <c r="AI80" s="1"/>
  <c r="AI81" s="1"/>
  <c r="X86" s="1"/>
  <c r="AE79"/>
  <c r="W78"/>
  <c r="AI78" s="1"/>
  <c r="W79"/>
  <c r="AD71"/>
  <c r="AF71" s="1"/>
  <c r="AI71" s="1"/>
  <c r="AH70"/>
  <c r="V79"/>
  <c r="AG79" s="1"/>
  <c r="AC76"/>
  <c r="V76"/>
  <c r="AG76" s="1"/>
  <c r="V84" s="1"/>
  <c r="AG72"/>
  <c r="W77"/>
  <c r="AB77"/>
  <c r="AH72"/>
  <c r="AH80" s="1"/>
  <c r="AH81" s="1"/>
  <c r="W86" s="1"/>
  <c r="AD79"/>
  <c r="AF79" s="1"/>
  <c r="AE71"/>
  <c r="Y57"/>
  <c r="AA57" s="1"/>
  <c r="Z57"/>
  <c r="AB57" s="1"/>
  <c r="Z56"/>
  <c r="Y56"/>
  <c r="AA56" s="1"/>
  <c r="J86"/>
  <c r="G58"/>
  <c r="Q77"/>
  <c r="F85" s="1"/>
  <c r="P71"/>
  <c r="Q71"/>
  <c r="P76"/>
  <c r="E84" s="1"/>
  <c r="H84" s="1"/>
  <c r="J84" s="1"/>
  <c r="P79"/>
  <c r="O73"/>
  <c r="C18"/>
  <c r="E18"/>
  <c r="D98" s="1"/>
  <c r="D18"/>
  <c r="G18"/>
  <c r="F98" s="1"/>
  <c r="F18"/>
  <c r="E98" s="1"/>
  <c r="H18"/>
  <c r="G98" s="1"/>
  <c r="I18"/>
  <c r="H98" s="1"/>
  <c r="H106" s="1"/>
  <c r="J18"/>
  <c r="I98" s="1"/>
  <c r="I106" s="1"/>
  <c r="B19"/>
  <c r="AA17"/>
  <c r="Z97" s="1"/>
  <c r="W17"/>
  <c r="V97" s="1"/>
  <c r="AB17"/>
  <c r="AA97" s="1"/>
  <c r="U17"/>
  <c r="V17"/>
  <c r="X17"/>
  <c r="W97" s="1"/>
  <c r="Y17"/>
  <c r="X97" s="1"/>
  <c r="Z17"/>
  <c r="Y97" s="1"/>
  <c r="T18"/>
  <c r="AD76" i="13" l="1"/>
  <c r="AF76" s="1"/>
  <c r="AI76" s="1"/>
  <c r="X84" s="1"/>
  <c r="CY49"/>
  <c r="CI52"/>
  <c r="CI53" s="1"/>
  <c r="BX58" s="1"/>
  <c r="AI78"/>
  <c r="CJ51"/>
  <c r="AO79"/>
  <c r="H86"/>
  <c r="J86" s="1"/>
  <c r="CY51"/>
  <c r="AD96"/>
  <c r="AF96" s="1"/>
  <c r="AI96" s="1"/>
  <c r="AH80"/>
  <c r="AH81" s="1"/>
  <c r="W86" s="1"/>
  <c r="Z86" s="1"/>
  <c r="AE77"/>
  <c r="BM77"/>
  <c r="AE76"/>
  <c r="CG49"/>
  <c r="CF48"/>
  <c r="CH48" s="1"/>
  <c r="CK48" s="1"/>
  <c r="BZ56" s="1"/>
  <c r="BO70"/>
  <c r="DQ50"/>
  <c r="AY72"/>
  <c r="AY73" s="1"/>
  <c r="AN79"/>
  <c r="AY79" s="1"/>
  <c r="AN77"/>
  <c r="AY77" s="1"/>
  <c r="AN85" s="1"/>
  <c r="AI79"/>
  <c r="CK45"/>
  <c r="AO77"/>
  <c r="BA72"/>
  <c r="BA73" s="1"/>
  <c r="AO78"/>
  <c r="BA78" s="1"/>
  <c r="CX49"/>
  <c r="CZ49" s="1"/>
  <c r="DC49" s="1"/>
  <c r="CR57" s="1"/>
  <c r="Q76"/>
  <c r="F84" s="1"/>
  <c r="H84" s="1"/>
  <c r="J84" s="1"/>
  <c r="AZ72"/>
  <c r="CJ45"/>
  <c r="CJ52"/>
  <c r="CJ53" s="1"/>
  <c r="BY58" s="1"/>
  <c r="AU77"/>
  <c r="CY43"/>
  <c r="AT77"/>
  <c r="DT34"/>
  <c r="DH48" s="1"/>
  <c r="DS48" s="1"/>
  <c r="DH56" s="1"/>
  <c r="BA70"/>
  <c r="AZ70"/>
  <c r="AV71"/>
  <c r="AX71" s="1"/>
  <c r="CG48"/>
  <c r="CQ51"/>
  <c r="Q77"/>
  <c r="F85" s="1"/>
  <c r="P77"/>
  <c r="E85" s="1"/>
  <c r="AI73"/>
  <c r="AD77"/>
  <c r="AF77" s="1"/>
  <c r="AI77" s="1"/>
  <c r="X85" s="1"/>
  <c r="CG69"/>
  <c r="AN76"/>
  <c r="AY76" s="1"/>
  <c r="AN84" s="1"/>
  <c r="BO78"/>
  <c r="CY68"/>
  <c r="CK51"/>
  <c r="AQ58"/>
  <c r="CF49"/>
  <c r="CH49" s="1"/>
  <c r="CJ68"/>
  <c r="CK68"/>
  <c r="AW79"/>
  <c r="DQ42"/>
  <c r="M97"/>
  <c r="DA45"/>
  <c r="CY48"/>
  <c r="CA77"/>
  <c r="CB76"/>
  <c r="CC77"/>
  <c r="BZ77"/>
  <c r="CB77"/>
  <c r="CA76"/>
  <c r="CC76"/>
  <c r="BZ76"/>
  <c r="BV209"/>
  <c r="BJ56"/>
  <c r="BI56"/>
  <c r="BK56" s="1"/>
  <c r="DN68"/>
  <c r="DK51"/>
  <c r="DO51" s="1"/>
  <c r="DO43"/>
  <c r="Q96"/>
  <c r="P96"/>
  <c r="BS69"/>
  <c r="BR69"/>
  <c r="BR72" s="1"/>
  <c r="BR80" s="1"/>
  <c r="CW69"/>
  <c r="DE198"/>
  <c r="DF175"/>
  <c r="DF202"/>
  <c r="DF180"/>
  <c r="CN181"/>
  <c r="AB97"/>
  <c r="CX43"/>
  <c r="CZ43" s="1"/>
  <c r="BM76"/>
  <c r="AU76"/>
  <c r="BN78"/>
  <c r="BP78" s="1"/>
  <c r="CX68"/>
  <c r="CZ68" s="1"/>
  <c r="BG78"/>
  <c r="BD183"/>
  <c r="DL48"/>
  <c r="DM48"/>
  <c r="DK49"/>
  <c r="DJ48"/>
  <c r="DL49"/>
  <c r="DM49"/>
  <c r="DK48"/>
  <c r="DJ49"/>
  <c r="BD210"/>
  <c r="CP14"/>
  <c r="CQ14"/>
  <c r="CP70" s="1"/>
  <c r="CR14"/>
  <c r="CQ70" s="1"/>
  <c r="CU14"/>
  <c r="CT70" s="1"/>
  <c r="CT78" s="1"/>
  <c r="CO14"/>
  <c r="CS14"/>
  <c r="CR70" s="1"/>
  <c r="CT14"/>
  <c r="CS70" s="1"/>
  <c r="CV14"/>
  <c r="CU70" s="1"/>
  <c r="CU78" s="1"/>
  <c r="CN15"/>
  <c r="AT17"/>
  <c r="AS97" s="1"/>
  <c r="AM17"/>
  <c r="AN17"/>
  <c r="AQ17"/>
  <c r="AP97" s="1"/>
  <c r="AS17"/>
  <c r="AR97" s="1"/>
  <c r="AO17"/>
  <c r="AN97" s="1"/>
  <c r="AP17"/>
  <c r="AO97" s="1"/>
  <c r="AR17"/>
  <c r="AQ97" s="1"/>
  <c r="AL18"/>
  <c r="BJ16"/>
  <c r="BI96" s="1"/>
  <c r="BK16"/>
  <c r="BJ96" s="1"/>
  <c r="BL16"/>
  <c r="BK96" s="1"/>
  <c r="BG16"/>
  <c r="BF96" s="1"/>
  <c r="BE16"/>
  <c r="BF16"/>
  <c r="BI16"/>
  <c r="BH96" s="1"/>
  <c r="BH16"/>
  <c r="BG96" s="1"/>
  <c r="BD17"/>
  <c r="BZ78"/>
  <c r="CD78" s="1"/>
  <c r="CD70"/>
  <c r="CM226"/>
  <c r="CN203"/>
  <c r="CN208"/>
  <c r="AG97"/>
  <c r="BM71"/>
  <c r="BI79"/>
  <c r="BM79" s="1"/>
  <c r="CE70"/>
  <c r="CA78"/>
  <c r="CE78" s="1"/>
  <c r="CJ43"/>
  <c r="CK43"/>
  <c r="CQ48"/>
  <c r="DC44"/>
  <c r="DC52" s="1"/>
  <c r="DC53" s="1"/>
  <c r="CR58" s="1"/>
  <c r="CQ50"/>
  <c r="DF126"/>
  <c r="BG79"/>
  <c r="BG77"/>
  <c r="CN154"/>
  <c r="AU96"/>
  <c r="CX51"/>
  <c r="CZ51" s="1"/>
  <c r="BN70"/>
  <c r="BP70" s="1"/>
  <c r="BL76"/>
  <c r="O98"/>
  <c r="DA69"/>
  <c r="J98"/>
  <c r="F106"/>
  <c r="J106" s="1"/>
  <c r="P89"/>
  <c r="DS68"/>
  <c r="DF153"/>
  <c r="G106"/>
  <c r="K106" s="1"/>
  <c r="K98"/>
  <c r="CV69"/>
  <c r="BV182"/>
  <c r="AY96"/>
  <c r="L97"/>
  <c r="N97" s="1"/>
  <c r="AV79"/>
  <c r="AX79" s="1"/>
  <c r="AT76"/>
  <c r="DP42"/>
  <c r="DR42" s="1"/>
  <c r="AH79"/>
  <c r="BL77"/>
  <c r="DB44"/>
  <c r="DB52" s="1"/>
  <c r="DB53" s="1"/>
  <c r="CQ58" s="1"/>
  <c r="DU41"/>
  <c r="DT41"/>
  <c r="DN13"/>
  <c r="DM69" s="1"/>
  <c r="DG13"/>
  <c r="DH13"/>
  <c r="DK13"/>
  <c r="DJ69" s="1"/>
  <c r="DI13"/>
  <c r="DH69" s="1"/>
  <c r="DJ13"/>
  <c r="DI69" s="1"/>
  <c r="DM13"/>
  <c r="DL69" s="1"/>
  <c r="DL13"/>
  <c r="DK69" s="1"/>
  <c r="DF14"/>
  <c r="BL71"/>
  <c r="BH79"/>
  <c r="BL79" s="1"/>
  <c r="CN127"/>
  <c r="F19"/>
  <c r="E99" s="1"/>
  <c r="G19"/>
  <c r="F99" s="1"/>
  <c r="H19"/>
  <c r="G99" s="1"/>
  <c r="C19"/>
  <c r="E19"/>
  <c r="D99" s="1"/>
  <c r="D19"/>
  <c r="I19"/>
  <c r="H99" s="1"/>
  <c r="H107" s="1"/>
  <c r="J19"/>
  <c r="I99" s="1"/>
  <c r="I107" s="1"/>
  <c r="B20"/>
  <c r="BV155"/>
  <c r="AL211"/>
  <c r="AC97"/>
  <c r="AH71"/>
  <c r="AI71"/>
  <c r="DS43"/>
  <c r="DB42"/>
  <c r="DC42"/>
  <c r="DO68"/>
  <c r="BQ71"/>
  <c r="DF99"/>
  <c r="BZ15"/>
  <c r="BY71" s="1"/>
  <c r="CJ63" s="1"/>
  <c r="CA15"/>
  <c r="BZ71" s="1"/>
  <c r="CB15"/>
  <c r="CA71" s="1"/>
  <c r="BW15"/>
  <c r="CC15"/>
  <c r="CB71" s="1"/>
  <c r="CB79" s="1"/>
  <c r="CD15"/>
  <c r="CC71" s="1"/>
  <c r="CC79" s="1"/>
  <c r="BX15"/>
  <c r="BY15"/>
  <c r="BX71" s="1"/>
  <c r="BV16"/>
  <c r="CI70"/>
  <c r="BI57"/>
  <c r="BK57" s="1"/>
  <c r="BJ57"/>
  <c r="BL57" s="1"/>
  <c r="DJ51"/>
  <c r="DN51" s="1"/>
  <c r="DN43"/>
  <c r="V18"/>
  <c r="W18"/>
  <c r="V98" s="1"/>
  <c r="X18"/>
  <c r="W98" s="1"/>
  <c r="AA18"/>
  <c r="Z98" s="1"/>
  <c r="Z106" s="1"/>
  <c r="Y18"/>
  <c r="X98" s="1"/>
  <c r="Z18"/>
  <c r="Y98" s="1"/>
  <c r="AB18"/>
  <c r="AA98" s="1"/>
  <c r="AA106" s="1"/>
  <c r="U18"/>
  <c r="T19"/>
  <c r="AT96"/>
  <c r="AW71"/>
  <c r="DT35"/>
  <c r="DI51" s="1"/>
  <c r="DP50"/>
  <c r="DR50" s="1"/>
  <c r="BR62"/>
  <c r="BF79" s="1"/>
  <c r="BQ79" s="1"/>
  <c r="CF69"/>
  <c r="CH69" s="1"/>
  <c r="AE96"/>
  <c r="DT72" i="12"/>
  <c r="DT80" s="1"/>
  <c r="DT81" s="1"/>
  <c r="DI86" s="1"/>
  <c r="CF77"/>
  <c r="CH77" s="1"/>
  <c r="CK77" s="1"/>
  <c r="BZ85" s="1"/>
  <c r="CF71"/>
  <c r="CH71" s="1"/>
  <c r="CJ71" s="1"/>
  <c r="CG76"/>
  <c r="BL56"/>
  <c r="DT70"/>
  <c r="DU70"/>
  <c r="DI79"/>
  <c r="BS72"/>
  <c r="BS80" s="1"/>
  <c r="BS81" s="1"/>
  <c r="BH86" s="1"/>
  <c r="CV77"/>
  <c r="DQ71"/>
  <c r="DU72"/>
  <c r="DU73" s="1"/>
  <c r="AT76"/>
  <c r="DN77"/>
  <c r="CK73"/>
  <c r="DI76"/>
  <c r="CX79"/>
  <c r="CZ79" s="1"/>
  <c r="DQ79"/>
  <c r="DC72"/>
  <c r="DC80" s="1"/>
  <c r="DC81" s="1"/>
  <c r="CR86" s="1"/>
  <c r="DI78"/>
  <c r="DT78" s="1"/>
  <c r="DA72"/>
  <c r="DA80" s="1"/>
  <c r="DA81" s="1"/>
  <c r="CP86" s="1"/>
  <c r="CY71"/>
  <c r="CP79"/>
  <c r="DA79" s="1"/>
  <c r="DO77"/>
  <c r="DS73"/>
  <c r="DS81"/>
  <c r="DH86" s="1"/>
  <c r="DH78"/>
  <c r="DS78" s="1"/>
  <c r="DH76"/>
  <c r="DS76" s="1"/>
  <c r="DH84" s="1"/>
  <c r="DS96"/>
  <c r="DI17"/>
  <c r="DH97" s="1"/>
  <c r="DJ17"/>
  <c r="DI97" s="1"/>
  <c r="DL17"/>
  <c r="DK97" s="1"/>
  <c r="DK17"/>
  <c r="DJ97" s="1"/>
  <c r="DN17"/>
  <c r="DM97" s="1"/>
  <c r="DG17"/>
  <c r="DH17"/>
  <c r="DM17"/>
  <c r="DL97" s="1"/>
  <c r="DF18"/>
  <c r="BN77"/>
  <c r="BP77" s="1"/>
  <c r="BR72"/>
  <c r="BR80" s="1"/>
  <c r="BR81" s="1"/>
  <c r="BG86" s="1"/>
  <c r="DB72"/>
  <c r="DB80" s="1"/>
  <c r="DB81" s="1"/>
  <c r="CQ86" s="1"/>
  <c r="DN76"/>
  <c r="DH79"/>
  <c r="DS79" s="1"/>
  <c r="DN96"/>
  <c r="AW79"/>
  <c r="BR70"/>
  <c r="CF79"/>
  <c r="CH79" s="1"/>
  <c r="CK79" s="1"/>
  <c r="DP71"/>
  <c r="DR71" s="1"/>
  <c r="DC70"/>
  <c r="DB70"/>
  <c r="DO96"/>
  <c r="CW76"/>
  <c r="DO76"/>
  <c r="DP79"/>
  <c r="DR79" s="1"/>
  <c r="DH77"/>
  <c r="DS77" s="1"/>
  <c r="DH85" s="1"/>
  <c r="DA96"/>
  <c r="CQ17"/>
  <c r="CP97" s="1"/>
  <c r="CT17"/>
  <c r="CS97" s="1"/>
  <c r="CR17"/>
  <c r="CQ97" s="1"/>
  <c r="CS17"/>
  <c r="CR97" s="1"/>
  <c r="CV17"/>
  <c r="CU97" s="1"/>
  <c r="CO17"/>
  <c r="CP17"/>
  <c r="CU17"/>
  <c r="CT97" s="1"/>
  <c r="CN18"/>
  <c r="CI73"/>
  <c r="CY79"/>
  <c r="CW77"/>
  <c r="CW96"/>
  <c r="CQ76"/>
  <c r="CQ78"/>
  <c r="CV96"/>
  <c r="CP78"/>
  <c r="DA78" s="1"/>
  <c r="CP76"/>
  <c r="DA76" s="1"/>
  <c r="CP84" s="1"/>
  <c r="CV76"/>
  <c r="CX71"/>
  <c r="CZ71" s="1"/>
  <c r="CF76"/>
  <c r="CH76" s="1"/>
  <c r="CK76" s="1"/>
  <c r="BZ84" s="1"/>
  <c r="CJ78"/>
  <c r="CQ79"/>
  <c r="CD96"/>
  <c r="CG71"/>
  <c r="CG79"/>
  <c r="CJ73"/>
  <c r="CI96"/>
  <c r="CD57"/>
  <c r="CA58"/>
  <c r="CB86"/>
  <c r="BN71"/>
  <c r="BP71" s="1"/>
  <c r="BS71" s="1"/>
  <c r="CE96"/>
  <c r="CJ70"/>
  <c r="CK70"/>
  <c r="BN79"/>
  <c r="BP79" s="1"/>
  <c r="BY17"/>
  <c r="BX97" s="1"/>
  <c r="BZ17"/>
  <c r="BY97" s="1"/>
  <c r="CB17"/>
  <c r="CA97" s="1"/>
  <c r="CC17"/>
  <c r="CB97" s="1"/>
  <c r="CA17"/>
  <c r="BZ97" s="1"/>
  <c r="BX17"/>
  <c r="BW17"/>
  <c r="CD17"/>
  <c r="CC97" s="1"/>
  <c r="BV18"/>
  <c r="AU76"/>
  <c r="CG77"/>
  <c r="BG17"/>
  <c r="BF97" s="1"/>
  <c r="BH17"/>
  <c r="BG97" s="1"/>
  <c r="BJ17"/>
  <c r="BI97" s="1"/>
  <c r="BI17"/>
  <c r="BH97" s="1"/>
  <c r="BF17"/>
  <c r="BE17"/>
  <c r="BK17"/>
  <c r="BJ97" s="1"/>
  <c r="BL17"/>
  <c r="BK97" s="1"/>
  <c r="BD18"/>
  <c r="BO71"/>
  <c r="AW71"/>
  <c r="BO79"/>
  <c r="AU77"/>
  <c r="BN76"/>
  <c r="BP76" s="1"/>
  <c r="BL96"/>
  <c r="BG78"/>
  <c r="BG76"/>
  <c r="BQ96"/>
  <c r="BG79"/>
  <c r="AO79"/>
  <c r="AT77"/>
  <c r="BO77"/>
  <c r="BG77"/>
  <c r="BM96"/>
  <c r="AO77"/>
  <c r="BQ73"/>
  <c r="AY96"/>
  <c r="AN77"/>
  <c r="AY77" s="1"/>
  <c r="AN85" s="1"/>
  <c r="AO17"/>
  <c r="AN97" s="1"/>
  <c r="AR17"/>
  <c r="AQ97" s="1"/>
  <c r="AP17"/>
  <c r="AO97" s="1"/>
  <c r="AQ17"/>
  <c r="AP97" s="1"/>
  <c r="AT17"/>
  <c r="AS97" s="1"/>
  <c r="AN17"/>
  <c r="AS17"/>
  <c r="AR97" s="1"/>
  <c r="AM17"/>
  <c r="AL18"/>
  <c r="AZ70"/>
  <c r="BA70"/>
  <c r="AT96"/>
  <c r="AV79"/>
  <c r="AX79" s="1"/>
  <c r="AY73"/>
  <c r="AY81"/>
  <c r="AN86" s="1"/>
  <c r="AN78"/>
  <c r="AY78" s="1"/>
  <c r="AN76"/>
  <c r="AY76" s="1"/>
  <c r="AN84" s="1"/>
  <c r="AO76"/>
  <c r="AO78"/>
  <c r="AT56"/>
  <c r="AQ58"/>
  <c r="BA81"/>
  <c r="AP86" s="1"/>
  <c r="AV71"/>
  <c r="AX71" s="1"/>
  <c r="AZ72"/>
  <c r="AZ80" s="1"/>
  <c r="AZ81" s="1"/>
  <c r="AO86" s="1"/>
  <c r="AU96"/>
  <c r="AN79"/>
  <c r="AY79" s="1"/>
  <c r="BA73"/>
  <c r="AD96"/>
  <c r="AF96" s="1"/>
  <c r="AI96" s="1"/>
  <c r="P96"/>
  <c r="AE76"/>
  <c r="L97"/>
  <c r="N97" s="1"/>
  <c r="Q97" s="1"/>
  <c r="AE96"/>
  <c r="M97"/>
  <c r="AB97"/>
  <c r="F106"/>
  <c r="J106" s="1"/>
  <c r="J98"/>
  <c r="P89"/>
  <c r="AC97"/>
  <c r="AG97"/>
  <c r="O98"/>
  <c r="K98"/>
  <c r="G106"/>
  <c r="K106" s="1"/>
  <c r="AH79"/>
  <c r="AH73"/>
  <c r="AH71"/>
  <c r="AI73"/>
  <c r="AI79"/>
  <c r="AD77"/>
  <c r="AF77" s="1"/>
  <c r="AI77" s="1"/>
  <c r="X85" s="1"/>
  <c r="AD76"/>
  <c r="AF76" s="1"/>
  <c r="AH76" s="1"/>
  <c r="W84" s="1"/>
  <c r="AH78"/>
  <c r="AE77"/>
  <c r="AG73"/>
  <c r="AG80"/>
  <c r="AG81" s="1"/>
  <c r="V86" s="1"/>
  <c r="Z86" s="1"/>
  <c r="AB86" s="1"/>
  <c r="AB56"/>
  <c r="Y58"/>
  <c r="G84"/>
  <c r="I84" s="1"/>
  <c r="H85"/>
  <c r="J85" s="1"/>
  <c r="G85"/>
  <c r="I85" s="1"/>
  <c r="AB18"/>
  <c r="AA98" s="1"/>
  <c r="AA106" s="1"/>
  <c r="V18"/>
  <c r="X18"/>
  <c r="W98" s="1"/>
  <c r="U18"/>
  <c r="W18"/>
  <c r="V98" s="1"/>
  <c r="Y18"/>
  <c r="X98" s="1"/>
  <c r="Z18"/>
  <c r="Y98" s="1"/>
  <c r="AA18"/>
  <c r="Z98" s="1"/>
  <c r="Z106" s="1"/>
  <c r="T19"/>
  <c r="D19"/>
  <c r="F19"/>
  <c r="E99" s="1"/>
  <c r="E19"/>
  <c r="D99" s="1"/>
  <c r="G19"/>
  <c r="F99" s="1"/>
  <c r="H19"/>
  <c r="G99" s="1"/>
  <c r="I19"/>
  <c r="H99" s="1"/>
  <c r="H107" s="1"/>
  <c r="J19"/>
  <c r="I99" s="1"/>
  <c r="I107" s="1"/>
  <c r="C19"/>
  <c r="B20"/>
  <c r="AH76" i="13" l="1"/>
  <c r="W84" s="1"/>
  <c r="Z84" s="1"/>
  <c r="AB84" s="1"/>
  <c r="AH96"/>
  <c r="AZ78"/>
  <c r="CB58"/>
  <c r="CD58" s="1"/>
  <c r="G84"/>
  <c r="I84" s="1"/>
  <c r="BA79"/>
  <c r="DB49"/>
  <c r="CQ57" s="1"/>
  <c r="CT57" s="1"/>
  <c r="CV57" s="1"/>
  <c r="AY80"/>
  <c r="AY81" s="1"/>
  <c r="AN86" s="1"/>
  <c r="CJ48"/>
  <c r="BY56" s="1"/>
  <c r="DS44"/>
  <c r="DT44"/>
  <c r="DT52" s="1"/>
  <c r="DT53" s="1"/>
  <c r="DI58" s="1"/>
  <c r="AV77"/>
  <c r="AX77" s="1"/>
  <c r="BA77" s="1"/>
  <c r="AP85" s="1"/>
  <c r="CG70"/>
  <c r="DH51"/>
  <c r="DS51" s="1"/>
  <c r="M98"/>
  <c r="DH49"/>
  <c r="DS49" s="1"/>
  <c r="DH57" s="1"/>
  <c r="BA80"/>
  <c r="BA81" s="1"/>
  <c r="AP86" s="1"/>
  <c r="DH50"/>
  <c r="DS50" s="1"/>
  <c r="DQ77" i="12"/>
  <c r="DP51" i="13"/>
  <c r="DR51" s="1"/>
  <c r="DT51" s="1"/>
  <c r="AZ79"/>
  <c r="AH77"/>
  <c r="W85" s="1"/>
  <c r="Z85" s="1"/>
  <c r="AB85" s="1"/>
  <c r="CD77"/>
  <c r="DC51"/>
  <c r="AW77"/>
  <c r="DU44"/>
  <c r="DU52" s="1"/>
  <c r="DU53" s="1"/>
  <c r="DJ58" s="1"/>
  <c r="CE76"/>
  <c r="DB45"/>
  <c r="AZ73"/>
  <c r="AZ80"/>
  <c r="AZ81" s="1"/>
  <c r="AO86" s="1"/>
  <c r="BO71"/>
  <c r="M106"/>
  <c r="BA71"/>
  <c r="AZ71"/>
  <c r="DN48"/>
  <c r="DB51"/>
  <c r="DO48"/>
  <c r="BO76"/>
  <c r="CY69"/>
  <c r="DQ68"/>
  <c r="BO79"/>
  <c r="CD76"/>
  <c r="H85"/>
  <c r="G85"/>
  <c r="I85" s="1"/>
  <c r="AW76"/>
  <c r="CG78"/>
  <c r="AV96"/>
  <c r="AX96" s="1"/>
  <c r="DI49"/>
  <c r="CJ49"/>
  <c r="BY57" s="1"/>
  <c r="CK49"/>
  <c r="BZ57" s="1"/>
  <c r="DQ43"/>
  <c r="CT58"/>
  <c r="CV58" s="1"/>
  <c r="DC45"/>
  <c r="AD97"/>
  <c r="AF97" s="1"/>
  <c r="AH97" s="1"/>
  <c r="AY97"/>
  <c r="BF78"/>
  <c r="BQ78" s="1"/>
  <c r="BQ72"/>
  <c r="BQ80" s="1"/>
  <c r="BQ81" s="1"/>
  <c r="BF86" s="1"/>
  <c r="BF76"/>
  <c r="BQ76" s="1"/>
  <c r="BF84" s="1"/>
  <c r="AG98"/>
  <c r="O99"/>
  <c r="F104"/>
  <c r="H104"/>
  <c r="I105"/>
  <c r="I104"/>
  <c r="F105"/>
  <c r="G105"/>
  <c r="H105"/>
  <c r="G104"/>
  <c r="CN155"/>
  <c r="CR78"/>
  <c r="CV78" s="1"/>
  <c r="CV70"/>
  <c r="DB61"/>
  <c r="CN182"/>
  <c r="DF181"/>
  <c r="BS72"/>
  <c r="BS80" s="1"/>
  <c r="BS81" s="1"/>
  <c r="BH86" s="1"/>
  <c r="CX69"/>
  <c r="CZ69" s="1"/>
  <c r="BN77"/>
  <c r="BP77" s="1"/>
  <c r="BS77" s="1"/>
  <c r="BH85" s="1"/>
  <c r="BO77"/>
  <c r="BV183"/>
  <c r="CS78"/>
  <c r="CW78" s="1"/>
  <c r="CW70"/>
  <c r="CJ69"/>
  <c r="CJ72" s="1"/>
  <c r="CJ80" s="1"/>
  <c r="CK69"/>
  <c r="CK72" s="1"/>
  <c r="CK80" s="1"/>
  <c r="BL56"/>
  <c r="BI58"/>
  <c r="AB98"/>
  <c r="X106"/>
  <c r="AB106" s="1"/>
  <c r="AH89"/>
  <c r="CI71"/>
  <c r="BS70"/>
  <c r="BR70"/>
  <c r="DB48"/>
  <c r="CQ56" s="1"/>
  <c r="DC48"/>
  <c r="CR56" s="1"/>
  <c r="AU97"/>
  <c r="CQ15"/>
  <c r="CP71" s="1"/>
  <c r="CR15"/>
  <c r="CQ71" s="1"/>
  <c r="CS15"/>
  <c r="CR71" s="1"/>
  <c r="CV15"/>
  <c r="CU71" s="1"/>
  <c r="CU79" s="1"/>
  <c r="CT15"/>
  <c r="CS71" s="1"/>
  <c r="CP15"/>
  <c r="CO15"/>
  <c r="CU15"/>
  <c r="CT71" s="1"/>
  <c r="CT79" s="1"/>
  <c r="CN16"/>
  <c r="AB86"/>
  <c r="AC98"/>
  <c r="Y106"/>
  <c r="AC106" s="1"/>
  <c r="CA16"/>
  <c r="BZ96" s="1"/>
  <c r="CB16"/>
  <c r="CA96" s="1"/>
  <c r="CC16"/>
  <c r="CB96" s="1"/>
  <c r="BX16"/>
  <c r="CD16"/>
  <c r="CC96" s="1"/>
  <c r="BZ16"/>
  <c r="BY96" s="1"/>
  <c r="BW16"/>
  <c r="BY16"/>
  <c r="BX96" s="1"/>
  <c r="BV17"/>
  <c r="BY79"/>
  <c r="BY77"/>
  <c r="G20"/>
  <c r="F124" s="1"/>
  <c r="H20"/>
  <c r="G124" s="1"/>
  <c r="I20"/>
  <c r="H124" s="1"/>
  <c r="D20"/>
  <c r="F20"/>
  <c r="E124" s="1"/>
  <c r="C20"/>
  <c r="J20"/>
  <c r="I124" s="1"/>
  <c r="E20"/>
  <c r="D124" s="1"/>
  <c r="B21"/>
  <c r="P97"/>
  <c r="Q97"/>
  <c r="BQ96"/>
  <c r="AM18"/>
  <c r="AN18"/>
  <c r="AO18"/>
  <c r="AN98" s="1"/>
  <c r="AR18"/>
  <c r="AQ98" s="1"/>
  <c r="AT18"/>
  <c r="AS98" s="1"/>
  <c r="AS106" s="1"/>
  <c r="AP18"/>
  <c r="AO98" s="1"/>
  <c r="AQ18"/>
  <c r="AP98" s="1"/>
  <c r="AS18"/>
  <c r="AR98" s="1"/>
  <c r="AR106" s="1"/>
  <c r="AL19"/>
  <c r="DA70"/>
  <c r="BD211"/>
  <c r="BR73"/>
  <c r="BN71"/>
  <c r="BP71" s="1"/>
  <c r="CF70"/>
  <c r="CH70" s="1"/>
  <c r="DN49"/>
  <c r="BY76"/>
  <c r="DP43"/>
  <c r="DR43" s="1"/>
  <c r="BF77"/>
  <c r="BQ77" s="1"/>
  <c r="BF85" s="1"/>
  <c r="BR81"/>
  <c r="BG86" s="1"/>
  <c r="BN79"/>
  <c r="BP79" s="1"/>
  <c r="BR79" s="1"/>
  <c r="P90"/>
  <c r="D107" s="1"/>
  <c r="O107" s="1"/>
  <c r="DQ51"/>
  <c r="DN69"/>
  <c r="BM96"/>
  <c r="BV210"/>
  <c r="DS69"/>
  <c r="DF127"/>
  <c r="BZ79"/>
  <c r="CD79" s="1"/>
  <c r="CD71"/>
  <c r="J99"/>
  <c r="F107"/>
  <c r="J107" s="1"/>
  <c r="DO69"/>
  <c r="DC50"/>
  <c r="DB50"/>
  <c r="DC68"/>
  <c r="DB68"/>
  <c r="DI48"/>
  <c r="DI50"/>
  <c r="CA79"/>
  <c r="CE79" s="1"/>
  <c r="CE71"/>
  <c r="G107"/>
  <c r="K107" s="1"/>
  <c r="K99"/>
  <c r="DG14"/>
  <c r="DH14"/>
  <c r="DI14"/>
  <c r="DH70" s="1"/>
  <c r="DL14"/>
  <c r="DK70" s="1"/>
  <c r="DJ14"/>
  <c r="DI70" s="1"/>
  <c r="DN14"/>
  <c r="DM70" s="1"/>
  <c r="DM78" s="1"/>
  <c r="DK14"/>
  <c r="DJ70" s="1"/>
  <c r="DT61" s="1"/>
  <c r="DJ77" s="1"/>
  <c r="DM14"/>
  <c r="DL70" s="1"/>
  <c r="DL78" s="1"/>
  <c r="DF15"/>
  <c r="DF154"/>
  <c r="CN209"/>
  <c r="BR78"/>
  <c r="BS78"/>
  <c r="CJ62"/>
  <c r="BX79" s="1"/>
  <c r="CI79" s="1"/>
  <c r="AE97"/>
  <c r="BN76"/>
  <c r="BP76" s="1"/>
  <c r="AW96"/>
  <c r="P91"/>
  <c r="AV76"/>
  <c r="AX76" s="1"/>
  <c r="L98"/>
  <c r="N98" s="1"/>
  <c r="DO49"/>
  <c r="DP68"/>
  <c r="DR68" s="1"/>
  <c r="CE77"/>
  <c r="BK17"/>
  <c r="BJ97" s="1"/>
  <c r="BL17"/>
  <c r="BK97" s="1"/>
  <c r="BE17"/>
  <c r="BH17"/>
  <c r="BG97" s="1"/>
  <c r="BF17"/>
  <c r="BJ17"/>
  <c r="BI97" s="1"/>
  <c r="BG17"/>
  <c r="BF97" s="1"/>
  <c r="BI17"/>
  <c r="BH97" s="1"/>
  <c r="BD18"/>
  <c r="W19"/>
  <c r="V99" s="1"/>
  <c r="X19"/>
  <c r="W99" s="1"/>
  <c r="Y19"/>
  <c r="X99" s="1"/>
  <c r="AB19"/>
  <c r="AA99" s="1"/>
  <c r="AA107" s="1"/>
  <c r="Z19"/>
  <c r="Y99" s="1"/>
  <c r="AA19"/>
  <c r="Z99" s="1"/>
  <c r="Z107" s="1"/>
  <c r="V19"/>
  <c r="U19"/>
  <c r="T20"/>
  <c r="DU42"/>
  <c r="DT42"/>
  <c r="BL96"/>
  <c r="AT97"/>
  <c r="DB43"/>
  <c r="DC43"/>
  <c r="DE226"/>
  <c r="DF203"/>
  <c r="DF208"/>
  <c r="CF78"/>
  <c r="CH78" s="1"/>
  <c r="L106"/>
  <c r="N106" s="1"/>
  <c r="BY78"/>
  <c r="BS73" i="12"/>
  <c r="DT73"/>
  <c r="CJ77"/>
  <c r="BY85" s="1"/>
  <c r="CA85" s="1"/>
  <c r="CC85" s="1"/>
  <c r="CK71"/>
  <c r="CY77"/>
  <c r="DU80"/>
  <c r="DU81" s="1"/>
  <c r="DJ86" s="1"/>
  <c r="DL86" s="1"/>
  <c r="DN86" s="1"/>
  <c r="DC73"/>
  <c r="DT79"/>
  <c r="DP96"/>
  <c r="DR96" s="1"/>
  <c r="DT96" s="1"/>
  <c r="CX76"/>
  <c r="CZ76" s="1"/>
  <c r="DC76" s="1"/>
  <c r="CR84" s="1"/>
  <c r="AV77"/>
  <c r="AX77" s="1"/>
  <c r="AZ77" s="1"/>
  <c r="AO85" s="1"/>
  <c r="AV76"/>
  <c r="AX76" s="1"/>
  <c r="BA76" s="1"/>
  <c r="AP84" s="1"/>
  <c r="DP77"/>
  <c r="DR77" s="1"/>
  <c r="BR73"/>
  <c r="BR71"/>
  <c r="CX96"/>
  <c r="CZ96" s="1"/>
  <c r="DB96" s="1"/>
  <c r="DU78"/>
  <c r="CJ79"/>
  <c r="DA73"/>
  <c r="AW76"/>
  <c r="DP76"/>
  <c r="DR76" s="1"/>
  <c r="DU76" s="1"/>
  <c r="DJ84" s="1"/>
  <c r="DN97"/>
  <c r="DU79"/>
  <c r="DU71"/>
  <c r="DT71"/>
  <c r="DH18"/>
  <c r="DK18"/>
  <c r="DJ98" s="1"/>
  <c r="DT89" s="1"/>
  <c r="DJ105" s="1"/>
  <c r="DI18"/>
  <c r="DH98" s="1"/>
  <c r="DJ18"/>
  <c r="DI98" s="1"/>
  <c r="DM18"/>
  <c r="DL98" s="1"/>
  <c r="DL106" s="1"/>
  <c r="DL18"/>
  <c r="DK98" s="1"/>
  <c r="DN18"/>
  <c r="DM98" s="1"/>
  <c r="DM106" s="1"/>
  <c r="DG18"/>
  <c r="DF19"/>
  <c r="DS97"/>
  <c r="DQ96"/>
  <c r="CX77"/>
  <c r="CZ77" s="1"/>
  <c r="DC77" s="1"/>
  <c r="CR85" s="1"/>
  <c r="DB73"/>
  <c r="CJ76"/>
  <c r="BY84" s="1"/>
  <c r="CB84" s="1"/>
  <c r="CD84" s="1"/>
  <c r="DO97"/>
  <c r="DQ76"/>
  <c r="CV97"/>
  <c r="DC71"/>
  <c r="DB71"/>
  <c r="DB79"/>
  <c r="DC79"/>
  <c r="CT86"/>
  <c r="DC78"/>
  <c r="DB78"/>
  <c r="CP18"/>
  <c r="CQ18"/>
  <c r="CP98" s="1"/>
  <c r="CR18"/>
  <c r="CQ98" s="1"/>
  <c r="CS18"/>
  <c r="CR98" s="1"/>
  <c r="CU18"/>
  <c r="CT98" s="1"/>
  <c r="CT106" s="1"/>
  <c r="CT18"/>
  <c r="CS98" s="1"/>
  <c r="CV18"/>
  <c r="CU98" s="1"/>
  <c r="CU106" s="1"/>
  <c r="CO18"/>
  <c r="CN19"/>
  <c r="DA97"/>
  <c r="BA79"/>
  <c r="CF96"/>
  <c r="CH96" s="1"/>
  <c r="CK96" s="1"/>
  <c r="CW97"/>
  <c r="CY76"/>
  <c r="CY96"/>
  <c r="CI97"/>
  <c r="CD86"/>
  <c r="CD97"/>
  <c r="BJ86"/>
  <c r="BL86" s="1"/>
  <c r="CG96"/>
  <c r="CE97"/>
  <c r="BX18"/>
  <c r="CB18"/>
  <c r="CA98" s="1"/>
  <c r="BY18"/>
  <c r="BX98" s="1"/>
  <c r="BZ18"/>
  <c r="BY98" s="1"/>
  <c r="CA18"/>
  <c r="BZ98" s="1"/>
  <c r="CJ89" s="1"/>
  <c r="BW18"/>
  <c r="CC18"/>
  <c r="CB98" s="1"/>
  <c r="CB106" s="1"/>
  <c r="CD18"/>
  <c r="CC98" s="1"/>
  <c r="CC106" s="1"/>
  <c r="BV19"/>
  <c r="BO96"/>
  <c r="AZ79"/>
  <c r="BR79"/>
  <c r="BS79"/>
  <c r="BF18"/>
  <c r="BI18"/>
  <c r="BH98" s="1"/>
  <c r="BG18"/>
  <c r="BF98" s="1"/>
  <c r="BH18"/>
  <c r="BG98" s="1"/>
  <c r="BE18"/>
  <c r="BK18"/>
  <c r="BJ98" s="1"/>
  <c r="BJ106" s="1"/>
  <c r="BL18"/>
  <c r="BK98" s="1"/>
  <c r="BK106" s="1"/>
  <c r="BJ18"/>
  <c r="BI98" s="1"/>
  <c r="BD19"/>
  <c r="BQ97"/>
  <c r="BL97"/>
  <c r="BN96"/>
  <c r="BP96" s="1"/>
  <c r="BM97"/>
  <c r="BS78"/>
  <c r="BR78"/>
  <c r="BR77"/>
  <c r="BG85" s="1"/>
  <c r="BS77"/>
  <c r="BH85" s="1"/>
  <c r="BR76"/>
  <c r="BG84" s="1"/>
  <c r="BS76"/>
  <c r="BH84" s="1"/>
  <c r="AV96"/>
  <c r="AX96" s="1"/>
  <c r="AW77"/>
  <c r="BA71"/>
  <c r="AZ71"/>
  <c r="AT97"/>
  <c r="AN18"/>
  <c r="AO18"/>
  <c r="AN98" s="1"/>
  <c r="AP18"/>
  <c r="AO98" s="1"/>
  <c r="AQ18"/>
  <c r="AP98" s="1"/>
  <c r="AS18"/>
  <c r="AR98" s="1"/>
  <c r="AR106" s="1"/>
  <c r="AT18"/>
  <c r="AS98" s="1"/>
  <c r="AS106" s="1"/>
  <c r="AR18"/>
  <c r="AQ98" s="1"/>
  <c r="AM18"/>
  <c r="AL19"/>
  <c r="AY97"/>
  <c r="AR86"/>
  <c r="AZ73"/>
  <c r="BA78"/>
  <c r="AZ78"/>
  <c r="AU97"/>
  <c r="AW96"/>
  <c r="AH96"/>
  <c r="P90"/>
  <c r="D106" s="1"/>
  <c r="O106" s="1"/>
  <c r="M98"/>
  <c r="P97"/>
  <c r="AD97"/>
  <c r="AF97" s="1"/>
  <c r="AI97" s="1"/>
  <c r="L106"/>
  <c r="N106" s="1"/>
  <c r="Y106"/>
  <c r="AC106" s="1"/>
  <c r="AC98"/>
  <c r="AE97"/>
  <c r="K99"/>
  <c r="G107"/>
  <c r="K107" s="1"/>
  <c r="AB98"/>
  <c r="X106"/>
  <c r="AB106" s="1"/>
  <c r="AH89"/>
  <c r="L98"/>
  <c r="N98" s="1"/>
  <c r="O99"/>
  <c r="F104"/>
  <c r="G104"/>
  <c r="F105"/>
  <c r="H105"/>
  <c r="I105"/>
  <c r="H104"/>
  <c r="I104"/>
  <c r="G105"/>
  <c r="P91"/>
  <c r="E107" s="1"/>
  <c r="F107"/>
  <c r="J107" s="1"/>
  <c r="J99"/>
  <c r="AG98"/>
  <c r="M106"/>
  <c r="AI76"/>
  <c r="X84" s="1"/>
  <c r="Z84" s="1"/>
  <c r="AB84" s="1"/>
  <c r="AH77"/>
  <c r="W85" s="1"/>
  <c r="G86"/>
  <c r="U19"/>
  <c r="V19"/>
  <c r="W19"/>
  <c r="V99" s="1"/>
  <c r="X19"/>
  <c r="W99" s="1"/>
  <c r="Y19"/>
  <c r="X99" s="1"/>
  <c r="Z19"/>
  <c r="Y99" s="1"/>
  <c r="AA19"/>
  <c r="Z99" s="1"/>
  <c r="Z107" s="1"/>
  <c r="AB19"/>
  <c r="AA99" s="1"/>
  <c r="AA107" s="1"/>
  <c r="T20"/>
  <c r="E20"/>
  <c r="D124" s="1"/>
  <c r="F20"/>
  <c r="E124" s="1"/>
  <c r="G20"/>
  <c r="F124" s="1"/>
  <c r="H20"/>
  <c r="G124" s="1"/>
  <c r="I20"/>
  <c r="H124" s="1"/>
  <c r="J20"/>
  <c r="I124" s="1"/>
  <c r="C20"/>
  <c r="D20"/>
  <c r="B21"/>
  <c r="Y84" i="13" l="1"/>
  <c r="AA84" s="1"/>
  <c r="DU45"/>
  <c r="CS57"/>
  <c r="CU57" s="1"/>
  <c r="CG77"/>
  <c r="AI97"/>
  <c r="DS45"/>
  <c r="DS52"/>
  <c r="DS53" s="1"/>
  <c r="DH58" s="1"/>
  <c r="DL58" s="1"/>
  <c r="DN58" s="1"/>
  <c r="AR86"/>
  <c r="AT86" s="1"/>
  <c r="CA56"/>
  <c r="CC56" s="1"/>
  <c r="CB56"/>
  <c r="CD56" s="1"/>
  <c r="Y85"/>
  <c r="AA85" s="1"/>
  <c r="CF76"/>
  <c r="CH76" s="1"/>
  <c r="CJ76" s="1"/>
  <c r="BY84" s="1"/>
  <c r="DP48"/>
  <c r="DR48" s="1"/>
  <c r="DT48" s="1"/>
  <c r="DI56" s="1"/>
  <c r="AZ77"/>
  <c r="AO85" s="1"/>
  <c r="AR85" s="1"/>
  <c r="AT85" s="1"/>
  <c r="BO96"/>
  <c r="DT45"/>
  <c r="DQ69"/>
  <c r="CG76"/>
  <c r="M99"/>
  <c r="BR77"/>
  <c r="BG85" s="1"/>
  <c r="BJ85" s="1"/>
  <c r="BL85" s="1"/>
  <c r="D105"/>
  <c r="O105" s="1"/>
  <c r="D113" s="1"/>
  <c r="DQ48"/>
  <c r="CG79"/>
  <c r="DU51"/>
  <c r="O100"/>
  <c r="O108" s="1"/>
  <c r="O109" s="1"/>
  <c r="D114" s="1"/>
  <c r="CG71"/>
  <c r="P100"/>
  <c r="P108" s="1"/>
  <c r="P109" s="1"/>
  <c r="E114" s="1"/>
  <c r="Y86"/>
  <c r="DQ49"/>
  <c r="BX77"/>
  <c r="CI77" s="1"/>
  <c r="BX85" s="1"/>
  <c r="J104"/>
  <c r="CJ73"/>
  <c r="CY78"/>
  <c r="CY70"/>
  <c r="K105"/>
  <c r="AE98"/>
  <c r="J105"/>
  <c r="Q100"/>
  <c r="Q108" s="1"/>
  <c r="Q109" s="1"/>
  <c r="F114" s="1"/>
  <c r="AE106"/>
  <c r="AZ96"/>
  <c r="BA96"/>
  <c r="K104"/>
  <c r="CF71"/>
  <c r="CH71" s="1"/>
  <c r="AW97"/>
  <c r="CB57"/>
  <c r="CA57"/>
  <c r="CC57" s="1"/>
  <c r="J85"/>
  <c r="G86"/>
  <c r="L107"/>
  <c r="N107" s="1"/>
  <c r="CK73"/>
  <c r="X20"/>
  <c r="W124" s="1"/>
  <c r="Y20"/>
  <c r="X124" s="1"/>
  <c r="Z20"/>
  <c r="Y124" s="1"/>
  <c r="U20"/>
  <c r="AA20"/>
  <c r="Z124" s="1"/>
  <c r="AB20"/>
  <c r="AA124" s="1"/>
  <c r="W20"/>
  <c r="V124" s="1"/>
  <c r="V20"/>
  <c r="T21"/>
  <c r="BV211"/>
  <c r="E104"/>
  <c r="E106"/>
  <c r="DF155"/>
  <c r="CR16"/>
  <c r="CQ96" s="1"/>
  <c r="CS16"/>
  <c r="CR96" s="1"/>
  <c r="CT16"/>
  <c r="CS96" s="1"/>
  <c r="CO16"/>
  <c r="CQ16"/>
  <c r="CP96" s="1"/>
  <c r="CP16"/>
  <c r="CU16"/>
  <c r="CT96" s="1"/>
  <c r="CV16"/>
  <c r="CU96" s="1"/>
  <c r="CN17"/>
  <c r="DA71"/>
  <c r="CN183"/>
  <c r="AB99"/>
  <c r="X107"/>
  <c r="AB107" s="1"/>
  <c r="DS70"/>
  <c r="AN19"/>
  <c r="AO19"/>
  <c r="AN99" s="1"/>
  <c r="AP19"/>
  <c r="AO99" s="1"/>
  <c r="AS19"/>
  <c r="AR99" s="1"/>
  <c r="AR107" s="1"/>
  <c r="AQ19"/>
  <c r="AP99" s="1"/>
  <c r="AM19"/>
  <c r="AR19"/>
  <c r="AQ99" s="1"/>
  <c r="AT19"/>
  <c r="AS99" s="1"/>
  <c r="AS107" s="1"/>
  <c r="AL20"/>
  <c r="O124"/>
  <c r="DC69"/>
  <c r="DB69"/>
  <c r="BS79"/>
  <c r="BQ73"/>
  <c r="DL76"/>
  <c r="AH91"/>
  <c r="W107" s="1"/>
  <c r="DU43"/>
  <c r="DT43"/>
  <c r="CU76"/>
  <c r="CT76"/>
  <c r="CR76"/>
  <c r="CS76"/>
  <c r="CU77"/>
  <c r="CR77"/>
  <c r="CS77"/>
  <c r="CT77"/>
  <c r="DT68"/>
  <c r="DU68"/>
  <c r="AY98"/>
  <c r="DF182"/>
  <c r="BQ97"/>
  <c r="BX78"/>
  <c r="CI78" s="1"/>
  <c r="CI72"/>
  <c r="CI80" s="1"/>
  <c r="CI81" s="1"/>
  <c r="BX86" s="1"/>
  <c r="BX76"/>
  <c r="CI76" s="1"/>
  <c r="BX84" s="1"/>
  <c r="DT50"/>
  <c r="DU50"/>
  <c r="D104"/>
  <c r="O104" s="1"/>
  <c r="D112" s="1"/>
  <c r="D106"/>
  <c r="O106" s="1"/>
  <c r="AU98"/>
  <c r="AQ106"/>
  <c r="AU106" s="1"/>
  <c r="CI96"/>
  <c r="CW71"/>
  <c r="CS79"/>
  <c r="CW79" s="1"/>
  <c r="CS56"/>
  <c r="CU56" s="1"/>
  <c r="CT56"/>
  <c r="BJ86"/>
  <c r="BN96"/>
  <c r="BP96" s="1"/>
  <c r="DM77"/>
  <c r="CF79"/>
  <c r="CH79" s="1"/>
  <c r="CK79" s="1"/>
  <c r="DP49"/>
  <c r="DR49" s="1"/>
  <c r="AD106"/>
  <c r="AF106" s="1"/>
  <c r="AG99"/>
  <c r="DH15"/>
  <c r="DI15"/>
  <c r="DH71" s="1"/>
  <c r="DT62" s="1"/>
  <c r="DJ15"/>
  <c r="DI71" s="1"/>
  <c r="DT63" s="1"/>
  <c r="DI78" s="1"/>
  <c r="DM15"/>
  <c r="DL71" s="1"/>
  <c r="DL79" s="1"/>
  <c r="DK15"/>
  <c r="DJ71" s="1"/>
  <c r="DG15"/>
  <c r="DL15"/>
  <c r="DK71" s="1"/>
  <c r="DN15"/>
  <c r="DM71" s="1"/>
  <c r="DM79" s="1"/>
  <c r="DF16"/>
  <c r="BS71"/>
  <c r="BR71"/>
  <c r="DO70"/>
  <c r="DK78"/>
  <c r="DO78" s="1"/>
  <c r="CK70"/>
  <c r="CJ70"/>
  <c r="J124"/>
  <c r="AC99"/>
  <c r="Y107"/>
  <c r="AC107" s="1"/>
  <c r="K124"/>
  <c r="BL97"/>
  <c r="BA76"/>
  <c r="AP84" s="1"/>
  <c r="AZ76"/>
  <c r="AO84" s="1"/>
  <c r="CN210"/>
  <c r="DJ78"/>
  <c r="DN78" s="1"/>
  <c r="DN70"/>
  <c r="CB17"/>
  <c r="CA97" s="1"/>
  <c r="CC17"/>
  <c r="CB97" s="1"/>
  <c r="CD17"/>
  <c r="CC97" s="1"/>
  <c r="BY17"/>
  <c r="BX97" s="1"/>
  <c r="BW17"/>
  <c r="CA17"/>
  <c r="BZ97" s="1"/>
  <c r="BX17"/>
  <c r="BZ17"/>
  <c r="BY97" s="1"/>
  <c r="BV18"/>
  <c r="CD96"/>
  <c r="AA104"/>
  <c r="X104"/>
  <c r="Z104"/>
  <c r="Z105"/>
  <c r="Y104"/>
  <c r="AA105"/>
  <c r="Y105"/>
  <c r="X105"/>
  <c r="AD98"/>
  <c r="AF98" s="1"/>
  <c r="M107"/>
  <c r="E107"/>
  <c r="CK81"/>
  <c r="BZ86" s="1"/>
  <c r="CX78"/>
  <c r="CZ78" s="1"/>
  <c r="AH90"/>
  <c r="V105" s="1"/>
  <c r="AG105" s="1"/>
  <c r="V113" s="1"/>
  <c r="AT98"/>
  <c r="AP106"/>
  <c r="AT106" s="1"/>
  <c r="AZ89"/>
  <c r="DM76"/>
  <c r="DK76"/>
  <c r="H21"/>
  <c r="G125" s="1"/>
  <c r="I21"/>
  <c r="H125" s="1"/>
  <c r="J21"/>
  <c r="I125" s="1"/>
  <c r="E21"/>
  <c r="D125" s="1"/>
  <c r="C21"/>
  <c r="D21"/>
  <c r="G21"/>
  <c r="F125" s="1"/>
  <c r="F21"/>
  <c r="E125" s="1"/>
  <c r="B22"/>
  <c r="CR79"/>
  <c r="CV79" s="1"/>
  <c r="CV71"/>
  <c r="CJ78"/>
  <c r="CK78"/>
  <c r="DF209"/>
  <c r="BM97"/>
  <c r="BL18"/>
  <c r="BK98" s="1"/>
  <c r="BK106" s="1"/>
  <c r="BE18"/>
  <c r="BF18"/>
  <c r="BI18"/>
  <c r="BH98" s="1"/>
  <c r="BG18"/>
  <c r="BF98" s="1"/>
  <c r="BH18"/>
  <c r="BG98" s="1"/>
  <c r="BK18"/>
  <c r="BJ98" s="1"/>
  <c r="BJ106" s="1"/>
  <c r="BJ18"/>
  <c r="BI98" s="1"/>
  <c r="BD19"/>
  <c r="Q98"/>
  <c r="P98"/>
  <c r="BR76"/>
  <c r="BG84" s="1"/>
  <c r="BS76"/>
  <c r="BH84" s="1"/>
  <c r="CE96"/>
  <c r="DL77"/>
  <c r="DN77" s="1"/>
  <c r="DB62"/>
  <c r="DA72" s="1"/>
  <c r="DA80" s="1"/>
  <c r="DJ76"/>
  <c r="CF77"/>
  <c r="CH77" s="1"/>
  <c r="CJ77" s="1"/>
  <c r="BY85" s="1"/>
  <c r="AV97"/>
  <c r="AX97" s="1"/>
  <c r="DB63"/>
  <c r="CQ79" s="1"/>
  <c r="DK77"/>
  <c r="L99"/>
  <c r="N99" s="1"/>
  <c r="DP69"/>
  <c r="DR69" s="1"/>
  <c r="E105"/>
  <c r="CJ81"/>
  <c r="BY86" s="1"/>
  <c r="BS73"/>
  <c r="CX70"/>
  <c r="CZ70" s="1"/>
  <c r="DT76" i="12"/>
  <c r="DI84" s="1"/>
  <c r="DL84" s="1"/>
  <c r="DN84" s="1"/>
  <c r="CB85"/>
  <c r="CD85" s="1"/>
  <c r="DP97"/>
  <c r="DR97" s="1"/>
  <c r="DT97" s="1"/>
  <c r="BA77"/>
  <c r="AP85" s="1"/>
  <c r="AQ85" s="1"/>
  <c r="AS85" s="1"/>
  <c r="DB76"/>
  <c r="CQ84" s="1"/>
  <c r="CS84" s="1"/>
  <c r="CU84" s="1"/>
  <c r="AZ76"/>
  <c r="AO84" s="1"/>
  <c r="AQ84" s="1"/>
  <c r="AS84" s="1"/>
  <c r="DU96"/>
  <c r="CA84"/>
  <c r="CC84" s="1"/>
  <c r="DC96"/>
  <c r="DU77"/>
  <c r="DJ85" s="1"/>
  <c r="DT77"/>
  <c r="DI85" s="1"/>
  <c r="CF97"/>
  <c r="CH97" s="1"/>
  <c r="CJ97" s="1"/>
  <c r="DK106"/>
  <c r="DO106" s="1"/>
  <c r="DO98"/>
  <c r="BO97"/>
  <c r="DJ104"/>
  <c r="DL105"/>
  <c r="DN105" s="1"/>
  <c r="DJ106"/>
  <c r="DN106" s="1"/>
  <c r="DN98"/>
  <c r="DB77"/>
  <c r="CQ85" s="1"/>
  <c r="CT85" s="1"/>
  <c r="CX97"/>
  <c r="CZ97" s="1"/>
  <c r="DB97" s="1"/>
  <c r="DL104"/>
  <c r="DK104"/>
  <c r="DM104"/>
  <c r="DS98"/>
  <c r="DK105"/>
  <c r="DM105"/>
  <c r="DG19"/>
  <c r="DH19"/>
  <c r="DI19"/>
  <c r="DH99" s="1"/>
  <c r="DT90" s="1"/>
  <c r="DS100" s="1"/>
  <c r="DS108" s="1"/>
  <c r="DJ19"/>
  <c r="DI99" s="1"/>
  <c r="DT91" s="1"/>
  <c r="DI104" s="1"/>
  <c r="DL19"/>
  <c r="DK99" s="1"/>
  <c r="DK19"/>
  <c r="DJ99" s="1"/>
  <c r="DM19"/>
  <c r="DL99" s="1"/>
  <c r="DL107" s="1"/>
  <c r="DN19"/>
  <c r="DM99" s="1"/>
  <c r="DM107" s="1"/>
  <c r="DF20"/>
  <c r="DQ97"/>
  <c r="CA105"/>
  <c r="CA104"/>
  <c r="CR106"/>
  <c r="CV106" s="1"/>
  <c r="CV98"/>
  <c r="DB89"/>
  <c r="CY97"/>
  <c r="CS106"/>
  <c r="CW106" s="1"/>
  <c r="CW98"/>
  <c r="CV86"/>
  <c r="CO19"/>
  <c r="CP19"/>
  <c r="CR19"/>
  <c r="CQ99" s="1"/>
  <c r="CQ19"/>
  <c r="CP99" s="1"/>
  <c r="CT19"/>
  <c r="CS99" s="1"/>
  <c r="CU19"/>
  <c r="CT99" s="1"/>
  <c r="CT107" s="1"/>
  <c r="CS19"/>
  <c r="CR99" s="1"/>
  <c r="CV19"/>
  <c r="CU99" s="1"/>
  <c r="CU107" s="1"/>
  <c r="CN20"/>
  <c r="DA98"/>
  <c r="CJ96"/>
  <c r="CI98"/>
  <c r="CB105"/>
  <c r="BZ105"/>
  <c r="BZ104"/>
  <c r="CC104"/>
  <c r="CB104"/>
  <c r="BZ106"/>
  <c r="CD106" s="1"/>
  <c r="CD98"/>
  <c r="CG97"/>
  <c r="BW19"/>
  <c r="BZ19"/>
  <c r="BY99" s="1"/>
  <c r="CJ91" s="1"/>
  <c r="BY104" s="1"/>
  <c r="BX19"/>
  <c r="BY19"/>
  <c r="BX99" s="1"/>
  <c r="CJ90" s="1"/>
  <c r="BX106" s="1"/>
  <c r="CI106" s="1"/>
  <c r="CD19"/>
  <c r="CC99" s="1"/>
  <c r="CC107" s="1"/>
  <c r="CA19"/>
  <c r="BZ99" s="1"/>
  <c r="CB19"/>
  <c r="CA99" s="1"/>
  <c r="CC19"/>
  <c r="CB99" s="1"/>
  <c r="CB107" s="1"/>
  <c r="BV20"/>
  <c r="CA106"/>
  <c r="CE106" s="1"/>
  <c r="CE98"/>
  <c r="CC105"/>
  <c r="BI85"/>
  <c r="BK85" s="1"/>
  <c r="BJ85"/>
  <c r="BL85" s="1"/>
  <c r="BH106"/>
  <c r="BL106" s="1"/>
  <c r="BL98"/>
  <c r="BR89"/>
  <c r="BQ98"/>
  <c r="BJ84"/>
  <c r="BI84"/>
  <c r="BK84" s="1"/>
  <c r="BN97"/>
  <c r="BP97" s="1"/>
  <c r="BA96"/>
  <c r="AZ96"/>
  <c r="BS96"/>
  <c r="BR96"/>
  <c r="BI106"/>
  <c r="BM106" s="1"/>
  <c r="BM98"/>
  <c r="BE19"/>
  <c r="BF19"/>
  <c r="BG19"/>
  <c r="BF99" s="1"/>
  <c r="BH19"/>
  <c r="BG99" s="1"/>
  <c r="BL19"/>
  <c r="BK99" s="1"/>
  <c r="BK107" s="1"/>
  <c r="BI19"/>
  <c r="BH99" s="1"/>
  <c r="BJ19"/>
  <c r="BI99" s="1"/>
  <c r="BK19"/>
  <c r="BJ99" s="1"/>
  <c r="BJ107" s="1"/>
  <c r="BD20"/>
  <c r="AW97"/>
  <c r="AM19"/>
  <c r="AN19"/>
  <c r="AP19"/>
  <c r="AO99" s="1"/>
  <c r="AO19"/>
  <c r="AN99" s="1"/>
  <c r="AR19"/>
  <c r="AQ99" s="1"/>
  <c r="AS19"/>
  <c r="AR99" s="1"/>
  <c r="AR107" s="1"/>
  <c r="AT19"/>
  <c r="AS99" s="1"/>
  <c r="AS107" s="1"/>
  <c r="AQ19"/>
  <c r="AP99" s="1"/>
  <c r="AL20"/>
  <c r="AP106"/>
  <c r="AT106" s="1"/>
  <c r="AT98"/>
  <c r="AZ89"/>
  <c r="AQ106"/>
  <c r="AU106" s="1"/>
  <c r="AU98"/>
  <c r="AY98"/>
  <c r="AV97"/>
  <c r="AX97" s="1"/>
  <c r="AT86"/>
  <c r="O100"/>
  <c r="O108" s="1"/>
  <c r="O109" s="1"/>
  <c r="D114" s="1"/>
  <c r="D107"/>
  <c r="O107" s="1"/>
  <c r="D105"/>
  <c r="O105" s="1"/>
  <c r="D113" s="1"/>
  <c r="L107"/>
  <c r="N107" s="1"/>
  <c r="Q107" s="1"/>
  <c r="D104"/>
  <c r="O104" s="1"/>
  <c r="D112" s="1"/>
  <c r="AH90"/>
  <c r="V106" s="1"/>
  <c r="AG106" s="1"/>
  <c r="Q100"/>
  <c r="Q108" s="1"/>
  <c r="Q109" s="1"/>
  <c r="F114" s="1"/>
  <c r="AE98"/>
  <c r="K124"/>
  <c r="O124"/>
  <c r="P100"/>
  <c r="P108" s="1"/>
  <c r="P109" s="1"/>
  <c r="E114" s="1"/>
  <c r="AE106"/>
  <c r="K104"/>
  <c r="M99"/>
  <c r="J124"/>
  <c r="J105"/>
  <c r="AH97"/>
  <c r="AG99"/>
  <c r="L99"/>
  <c r="N99" s="1"/>
  <c r="Y107"/>
  <c r="AC107" s="1"/>
  <c r="AC99"/>
  <c r="M107"/>
  <c r="E105"/>
  <c r="AD98"/>
  <c r="AF98" s="1"/>
  <c r="P98"/>
  <c r="Q98"/>
  <c r="K105"/>
  <c r="AD106"/>
  <c r="AF106" s="1"/>
  <c r="X107"/>
  <c r="AB107" s="1"/>
  <c r="AB99"/>
  <c r="E106"/>
  <c r="E104"/>
  <c r="Y104"/>
  <c r="Z104"/>
  <c r="AA105"/>
  <c r="Z105"/>
  <c r="AA104"/>
  <c r="X105"/>
  <c r="Y105"/>
  <c r="X104"/>
  <c r="J104"/>
  <c r="AH91"/>
  <c r="W107" s="1"/>
  <c r="Y84"/>
  <c r="AA84" s="1"/>
  <c r="Z85"/>
  <c r="Y85"/>
  <c r="AA85" s="1"/>
  <c r="F21"/>
  <c r="E125" s="1"/>
  <c r="G21"/>
  <c r="F125" s="1"/>
  <c r="H21"/>
  <c r="G125" s="1"/>
  <c r="I21"/>
  <c r="H125" s="1"/>
  <c r="J21"/>
  <c r="I125" s="1"/>
  <c r="C21"/>
  <c r="D21"/>
  <c r="E21"/>
  <c r="D125" s="1"/>
  <c r="B22"/>
  <c r="V20"/>
  <c r="X20"/>
  <c r="W124" s="1"/>
  <c r="W20"/>
  <c r="V124" s="1"/>
  <c r="Z20"/>
  <c r="Y124" s="1"/>
  <c r="Y20"/>
  <c r="X124" s="1"/>
  <c r="AA20"/>
  <c r="Z124" s="1"/>
  <c r="AB20"/>
  <c r="AA124" s="1"/>
  <c r="U20"/>
  <c r="T21"/>
  <c r="CK76" i="13" l="1"/>
  <c r="BZ84" s="1"/>
  <c r="CA84" s="1"/>
  <c r="CC84" s="1"/>
  <c r="BI84"/>
  <c r="BK84" s="1"/>
  <c r="DU48"/>
  <c r="DJ56" s="1"/>
  <c r="DK56" s="1"/>
  <c r="DM56" s="1"/>
  <c r="DQ78"/>
  <c r="AV106"/>
  <c r="AX106" s="1"/>
  <c r="AQ85"/>
  <c r="AS85" s="1"/>
  <c r="M105"/>
  <c r="Q101"/>
  <c r="AR85" i="12"/>
  <c r="AT85" s="1"/>
  <c r="P101" i="13"/>
  <c r="V107"/>
  <c r="AG107" s="1"/>
  <c r="CQ77"/>
  <c r="M104"/>
  <c r="O101"/>
  <c r="BI85"/>
  <c r="BK85" s="1"/>
  <c r="CX71"/>
  <c r="CZ71" s="1"/>
  <c r="DB71" s="1"/>
  <c r="AH100"/>
  <c r="AH108" s="1"/>
  <c r="AH109" s="1"/>
  <c r="W114" s="1"/>
  <c r="DO77"/>
  <c r="DP77" s="1"/>
  <c r="DR77" s="1"/>
  <c r="L104"/>
  <c r="N104" s="1"/>
  <c r="Q104" s="1"/>
  <c r="F112" s="1"/>
  <c r="AB104"/>
  <c r="M124"/>
  <c r="CI73"/>
  <c r="CX79"/>
  <c r="CZ79" s="1"/>
  <c r="DC79" s="1"/>
  <c r="AI100"/>
  <c r="AI108" s="1"/>
  <c r="AI109" s="1"/>
  <c r="X114" s="1"/>
  <c r="CK77"/>
  <c r="BZ85" s="1"/>
  <c r="CB85" s="1"/>
  <c r="CD85" s="1"/>
  <c r="AZ91"/>
  <c r="AO104" s="1"/>
  <c r="DP70"/>
  <c r="DR70" s="1"/>
  <c r="DT70" s="1"/>
  <c r="L105"/>
  <c r="N105" s="1"/>
  <c r="P105" s="1"/>
  <c r="E113" s="1"/>
  <c r="CD57"/>
  <c r="CA58"/>
  <c r="DP106" i="12"/>
  <c r="DR106" s="1"/>
  <c r="AV98" i="13"/>
  <c r="AX98" s="1"/>
  <c r="BO97"/>
  <c r="AG100"/>
  <c r="AG108" s="1"/>
  <c r="AG109" s="1"/>
  <c r="V114" s="1"/>
  <c r="DC72"/>
  <c r="DC80" s="1"/>
  <c r="DC81" s="1"/>
  <c r="CR86" s="1"/>
  <c r="CF96"/>
  <c r="CH96" s="1"/>
  <c r="CK96" s="1"/>
  <c r="CT84" i="12"/>
  <c r="CV84" s="1"/>
  <c r="CJ79" i="13"/>
  <c r="AC104"/>
  <c r="AE99"/>
  <c r="CV77"/>
  <c r="CK71"/>
  <c r="CJ71"/>
  <c r="AE107"/>
  <c r="BJ84"/>
  <c r="BL84" s="1"/>
  <c r="BA97"/>
  <c r="AZ97"/>
  <c r="DJ79"/>
  <c r="DN79" s="1"/>
  <c r="DN71"/>
  <c r="AT99"/>
  <c r="AP107"/>
  <c r="AT107" s="1"/>
  <c r="DA96"/>
  <c r="Q106"/>
  <c r="P106"/>
  <c r="DB70"/>
  <c r="DC70"/>
  <c r="BH106"/>
  <c r="BL106" s="1"/>
  <c r="BL98"/>
  <c r="BR89"/>
  <c r="AP104"/>
  <c r="AQ105"/>
  <c r="AS105"/>
  <c r="AQ104"/>
  <c r="AP105"/>
  <c r="AR105"/>
  <c r="AR104"/>
  <c r="AS104"/>
  <c r="AQ84"/>
  <c r="AS84" s="1"/>
  <c r="AR84"/>
  <c r="BL86"/>
  <c r="AG124"/>
  <c r="CQ76"/>
  <c r="CQ78"/>
  <c r="BQ98"/>
  <c r="DF210"/>
  <c r="I22"/>
  <c r="H126" s="1"/>
  <c r="H134" s="1"/>
  <c r="J22"/>
  <c r="I126" s="1"/>
  <c r="I134" s="1"/>
  <c r="C22"/>
  <c r="F22"/>
  <c r="E126" s="1"/>
  <c r="D22"/>
  <c r="E22"/>
  <c r="D126" s="1"/>
  <c r="G22"/>
  <c r="F126" s="1"/>
  <c r="P117" s="1"/>
  <c r="G133" s="1"/>
  <c r="H22"/>
  <c r="G126" s="1"/>
  <c r="B23"/>
  <c r="K125"/>
  <c r="CD97"/>
  <c r="DK79"/>
  <c r="DO79" s="1"/>
  <c r="DO71"/>
  <c r="BS96"/>
  <c r="BR96"/>
  <c r="AU99"/>
  <c r="AQ107"/>
  <c r="AU107" s="1"/>
  <c r="DO76"/>
  <c r="DP78"/>
  <c r="DR78" s="1"/>
  <c r="DT78" s="1"/>
  <c r="DH76"/>
  <c r="DS76" s="1"/>
  <c r="DH84" s="1"/>
  <c r="AD99"/>
  <c r="AF99" s="1"/>
  <c r="DS72"/>
  <c r="DS80" s="1"/>
  <c r="DS81" s="1"/>
  <c r="DH86" s="1"/>
  <c r="CY71"/>
  <c r="CV76"/>
  <c r="AD107"/>
  <c r="AF107" s="1"/>
  <c r="AH107" s="1"/>
  <c r="CI97"/>
  <c r="AO20"/>
  <c r="AN124" s="1"/>
  <c r="AP20"/>
  <c r="AO124" s="1"/>
  <c r="AQ20"/>
  <c r="AP124" s="1"/>
  <c r="AT20"/>
  <c r="AS124" s="1"/>
  <c r="AR20"/>
  <c r="AQ124" s="1"/>
  <c r="AN20"/>
  <c r="AM20"/>
  <c r="AS20"/>
  <c r="AR124" s="1"/>
  <c r="AL21"/>
  <c r="DU69"/>
  <c r="DT69"/>
  <c r="DT72" s="1"/>
  <c r="DT80" s="1"/>
  <c r="DA73"/>
  <c r="DA81"/>
  <c r="CP86" s="1"/>
  <c r="CP76"/>
  <c r="DA76" s="1"/>
  <c r="CP84" s="1"/>
  <c r="CP78"/>
  <c r="DA78" s="1"/>
  <c r="BI106"/>
  <c r="BM106" s="1"/>
  <c r="BM98"/>
  <c r="O125"/>
  <c r="CC18"/>
  <c r="CB98" s="1"/>
  <c r="CB106" s="1"/>
  <c r="CD18"/>
  <c r="CC98" s="1"/>
  <c r="CC106" s="1"/>
  <c r="BW18"/>
  <c r="BZ18"/>
  <c r="BY98" s="1"/>
  <c r="BX18"/>
  <c r="CB18"/>
  <c r="CA98" s="1"/>
  <c r="BY18"/>
  <c r="BX98" s="1"/>
  <c r="CA18"/>
  <c r="BZ98" s="1"/>
  <c r="CJ89" s="1"/>
  <c r="BV19"/>
  <c r="CE97"/>
  <c r="DH79"/>
  <c r="DS79" s="1"/>
  <c r="DS71"/>
  <c r="DH77"/>
  <c r="DS77" s="1"/>
  <c r="DH85" s="1"/>
  <c r="CV56"/>
  <c r="CS58"/>
  <c r="AY99"/>
  <c r="CV96"/>
  <c r="AC124"/>
  <c r="H114"/>
  <c r="CW76"/>
  <c r="CG96"/>
  <c r="AC105"/>
  <c r="L124"/>
  <c r="N124" s="1"/>
  <c r="DB72"/>
  <c r="CP79"/>
  <c r="DA79" s="1"/>
  <c r="P107"/>
  <c r="Q107"/>
  <c r="Y21"/>
  <c r="X125" s="1"/>
  <c r="Z21"/>
  <c r="Y125" s="1"/>
  <c r="AA21"/>
  <c r="Z125" s="1"/>
  <c r="V21"/>
  <c r="AB21"/>
  <c r="AA125" s="1"/>
  <c r="X21"/>
  <c r="W125" s="1"/>
  <c r="U21"/>
  <c r="W21"/>
  <c r="V125" s="1"/>
  <c r="T22"/>
  <c r="BE19"/>
  <c r="BF19"/>
  <c r="BG19"/>
  <c r="BF99" s="1"/>
  <c r="BJ19"/>
  <c r="BI99" s="1"/>
  <c r="BH19"/>
  <c r="BG99" s="1"/>
  <c r="BL19"/>
  <c r="BK99" s="1"/>
  <c r="BK107" s="1"/>
  <c r="BI19"/>
  <c r="BH99" s="1"/>
  <c r="BK19"/>
  <c r="BJ99" s="1"/>
  <c r="BJ107" s="1"/>
  <c r="BD20"/>
  <c r="V104"/>
  <c r="AG104" s="1"/>
  <c r="V112" s="1"/>
  <c r="V106"/>
  <c r="AG106" s="1"/>
  <c r="DI79"/>
  <c r="DI77"/>
  <c r="DT49"/>
  <c r="DI57" s="1"/>
  <c r="DU49"/>
  <c r="DJ57" s="1"/>
  <c r="DF183"/>
  <c r="W104"/>
  <c r="W106"/>
  <c r="CW96"/>
  <c r="DI76"/>
  <c r="DN76"/>
  <c r="AB105"/>
  <c r="AW98"/>
  <c r="AZ90"/>
  <c r="AN107" s="1"/>
  <c r="AY107" s="1"/>
  <c r="CW77"/>
  <c r="DH78"/>
  <c r="DS78" s="1"/>
  <c r="W105"/>
  <c r="J125"/>
  <c r="Q99"/>
  <c r="P99"/>
  <c r="DI16"/>
  <c r="DH96" s="1"/>
  <c r="DJ16"/>
  <c r="DI96" s="1"/>
  <c r="DK16"/>
  <c r="DJ96" s="1"/>
  <c r="DN16"/>
  <c r="DM96" s="1"/>
  <c r="DL16"/>
  <c r="DK96" s="1"/>
  <c r="DM16"/>
  <c r="DL96" s="1"/>
  <c r="DG16"/>
  <c r="DH16"/>
  <c r="DF17"/>
  <c r="CS17"/>
  <c r="CR97" s="1"/>
  <c r="CT17"/>
  <c r="CS97" s="1"/>
  <c r="CU17"/>
  <c r="CT97" s="1"/>
  <c r="CP17"/>
  <c r="CV17"/>
  <c r="CU97" s="1"/>
  <c r="CO17"/>
  <c r="CR17"/>
  <c r="CQ97" s="1"/>
  <c r="CQ17"/>
  <c r="CP97" s="1"/>
  <c r="CN18"/>
  <c r="AB124"/>
  <c r="AH98"/>
  <c r="AI98"/>
  <c r="CN211"/>
  <c r="CY79"/>
  <c r="CB86"/>
  <c r="BN97"/>
  <c r="BP97" s="1"/>
  <c r="DQ70"/>
  <c r="AW106"/>
  <c r="CP77"/>
  <c r="DA77" s="1"/>
  <c r="CP85" s="1"/>
  <c r="DP98" i="12"/>
  <c r="DR98" s="1"/>
  <c r="DU98" s="1"/>
  <c r="DK84"/>
  <c r="DM84" s="1"/>
  <c r="CS85"/>
  <c r="CU85" s="1"/>
  <c r="CA86"/>
  <c r="BO106"/>
  <c r="DU97"/>
  <c r="DU100" s="1"/>
  <c r="DU108" s="1"/>
  <c r="DU109" s="1"/>
  <c r="DJ114" s="1"/>
  <c r="AR84"/>
  <c r="AT84" s="1"/>
  <c r="CK97"/>
  <c r="CK100" s="1"/>
  <c r="CK108" s="1"/>
  <c r="CK109" s="1"/>
  <c r="BZ114" s="1"/>
  <c r="DO104"/>
  <c r="DL85"/>
  <c r="DK85"/>
  <c r="DM85" s="1"/>
  <c r="CE104"/>
  <c r="DB90"/>
  <c r="CP104" s="1"/>
  <c r="DA104" s="1"/>
  <c r="CP112" s="1"/>
  <c r="AW106"/>
  <c r="CV85"/>
  <c r="DN99"/>
  <c r="DJ107"/>
  <c r="DN107" s="1"/>
  <c r="DH104"/>
  <c r="DS104" s="1"/>
  <c r="DH112" s="1"/>
  <c r="DQ106"/>
  <c r="DO105"/>
  <c r="DQ105" s="1"/>
  <c r="DQ98"/>
  <c r="DO99"/>
  <c r="DK107"/>
  <c r="DO107" s="1"/>
  <c r="CX106"/>
  <c r="CZ106" s="1"/>
  <c r="DS101"/>
  <c r="DS109"/>
  <c r="DH114" s="1"/>
  <c r="DN20"/>
  <c r="DM124" s="1"/>
  <c r="DG20"/>
  <c r="DI20"/>
  <c r="DH124" s="1"/>
  <c r="DH20"/>
  <c r="DK20"/>
  <c r="DJ124" s="1"/>
  <c r="DM20"/>
  <c r="DL124" s="1"/>
  <c r="DL20"/>
  <c r="DK124" s="1"/>
  <c r="DJ20"/>
  <c r="DI124" s="1"/>
  <c r="DF21"/>
  <c r="DS99"/>
  <c r="DH107"/>
  <c r="DS107" s="1"/>
  <c r="DH105"/>
  <c r="DS105" s="1"/>
  <c r="DH113" s="1"/>
  <c r="CX98"/>
  <c r="CZ98" s="1"/>
  <c r="DB98" s="1"/>
  <c r="DI106"/>
  <c r="DI107"/>
  <c r="DI105"/>
  <c r="BR91"/>
  <c r="BG107" s="1"/>
  <c r="DC97"/>
  <c r="DB91"/>
  <c r="CQ107" s="1"/>
  <c r="DH106"/>
  <c r="DS106" s="1"/>
  <c r="DT100"/>
  <c r="DT108" s="1"/>
  <c r="DT109" s="1"/>
  <c r="DI114" s="1"/>
  <c r="DN104"/>
  <c r="CW99"/>
  <c r="CS107"/>
  <c r="CW107" s="1"/>
  <c r="CV20"/>
  <c r="CU124" s="1"/>
  <c r="CQ20"/>
  <c r="CP124" s="1"/>
  <c r="CO20"/>
  <c r="CP20"/>
  <c r="CS20"/>
  <c r="CR124" s="1"/>
  <c r="CU20"/>
  <c r="CT124" s="1"/>
  <c r="CR20"/>
  <c r="CQ124" s="1"/>
  <c r="CT20"/>
  <c r="CS124" s="1"/>
  <c r="CN21"/>
  <c r="BO98"/>
  <c r="CD105"/>
  <c r="DA99"/>
  <c r="CV99"/>
  <c r="CR107"/>
  <c r="CV107" s="1"/>
  <c r="CR104"/>
  <c r="CT104"/>
  <c r="CS104"/>
  <c r="CT105"/>
  <c r="CU105"/>
  <c r="CU104"/>
  <c r="CR105"/>
  <c r="CS105"/>
  <c r="CF106"/>
  <c r="CH106" s="1"/>
  <c r="CY106"/>
  <c r="CE105"/>
  <c r="CF98"/>
  <c r="CH98" s="1"/>
  <c r="BY106"/>
  <c r="CY98"/>
  <c r="CD20"/>
  <c r="CC124" s="1"/>
  <c r="BW20"/>
  <c r="BY20"/>
  <c r="BX124" s="1"/>
  <c r="BZ20"/>
  <c r="BY124" s="1"/>
  <c r="BX20"/>
  <c r="CC20"/>
  <c r="CB124" s="1"/>
  <c r="CA20"/>
  <c r="BZ124" s="1"/>
  <c r="CB20"/>
  <c r="CA124" s="1"/>
  <c r="BV21"/>
  <c r="CI100"/>
  <c r="CI108" s="1"/>
  <c r="CI109" s="1"/>
  <c r="BX114" s="1"/>
  <c r="CJ100"/>
  <c r="CJ108" s="1"/>
  <c r="CJ109" s="1"/>
  <c r="BY114" s="1"/>
  <c r="BY107"/>
  <c r="BY105"/>
  <c r="BX104"/>
  <c r="CI104" s="1"/>
  <c r="BX112" s="1"/>
  <c r="CG106"/>
  <c r="CA107"/>
  <c r="CE107" s="1"/>
  <c r="CE99"/>
  <c r="CG98"/>
  <c r="CD104"/>
  <c r="CD99"/>
  <c r="BZ107"/>
  <c r="CD107" s="1"/>
  <c r="CI99"/>
  <c r="BX107"/>
  <c r="CI107" s="1"/>
  <c r="BX105"/>
  <c r="CI105" s="1"/>
  <c r="BX113" s="1"/>
  <c r="BH107"/>
  <c r="BL107" s="1"/>
  <c r="BL99"/>
  <c r="BL84"/>
  <c r="BI86"/>
  <c r="BI107"/>
  <c r="BM107" s="1"/>
  <c r="BM99"/>
  <c r="BN106"/>
  <c r="BP106" s="1"/>
  <c r="BH104"/>
  <c r="BK105"/>
  <c r="BJ104"/>
  <c r="BH105"/>
  <c r="BI104"/>
  <c r="BJ105"/>
  <c r="BI105"/>
  <c r="BK104"/>
  <c r="BS97"/>
  <c r="BR97"/>
  <c r="BQ99"/>
  <c r="BL20"/>
  <c r="BK124" s="1"/>
  <c r="BG20"/>
  <c r="BF124" s="1"/>
  <c r="BE20"/>
  <c r="BF20"/>
  <c r="BK20"/>
  <c r="BJ124" s="1"/>
  <c r="BI20"/>
  <c r="BH124" s="1"/>
  <c r="BH20"/>
  <c r="BG124" s="1"/>
  <c r="BJ20"/>
  <c r="BI124" s="1"/>
  <c r="BD21"/>
  <c r="BN98"/>
  <c r="BP98" s="1"/>
  <c r="AV98"/>
  <c r="AX98" s="1"/>
  <c r="BA98" s="1"/>
  <c r="BR90"/>
  <c r="BF107" s="1"/>
  <c r="BQ107" s="1"/>
  <c r="AS104"/>
  <c r="AQ104"/>
  <c r="AQ105"/>
  <c r="AR105"/>
  <c r="AP105"/>
  <c r="AR104"/>
  <c r="AS105"/>
  <c r="AP104"/>
  <c r="AT20"/>
  <c r="AS124" s="1"/>
  <c r="AO20"/>
  <c r="AN124" s="1"/>
  <c r="AM20"/>
  <c r="AN20"/>
  <c r="AQ20"/>
  <c r="AP124" s="1"/>
  <c r="AP20"/>
  <c r="AO124" s="1"/>
  <c r="AR20"/>
  <c r="AQ124" s="1"/>
  <c r="AS20"/>
  <c r="AR124" s="1"/>
  <c r="AL21"/>
  <c r="AZ97"/>
  <c r="BA97"/>
  <c r="AY99"/>
  <c r="AZ90"/>
  <c r="AY100" s="1"/>
  <c r="AY108" s="1"/>
  <c r="AU99"/>
  <c r="AQ107"/>
  <c r="AU107" s="1"/>
  <c r="AW98"/>
  <c r="AP107"/>
  <c r="AT107" s="1"/>
  <c r="AT99"/>
  <c r="AZ91"/>
  <c r="AV106"/>
  <c r="AX106" s="1"/>
  <c r="P101"/>
  <c r="O101"/>
  <c r="H114"/>
  <c r="J114" s="1"/>
  <c r="P107"/>
  <c r="M105"/>
  <c r="AG100"/>
  <c r="AG101" s="1"/>
  <c r="L104"/>
  <c r="N104" s="1"/>
  <c r="Q104" s="1"/>
  <c r="F112" s="1"/>
  <c r="V104"/>
  <c r="AG104" s="1"/>
  <c r="V112" s="1"/>
  <c r="V107"/>
  <c r="AG107" s="1"/>
  <c r="V105"/>
  <c r="AG105" s="1"/>
  <c r="V113" s="1"/>
  <c r="AE99"/>
  <c r="M124"/>
  <c r="AC104"/>
  <c r="Q101"/>
  <c r="M104"/>
  <c r="W105"/>
  <c r="AG124"/>
  <c r="J125"/>
  <c r="AB105"/>
  <c r="AC124"/>
  <c r="K125"/>
  <c r="AC105"/>
  <c r="O125"/>
  <c r="AB124"/>
  <c r="AB104"/>
  <c r="AE107"/>
  <c r="L124"/>
  <c r="N124" s="1"/>
  <c r="Q106"/>
  <c r="P106"/>
  <c r="W104"/>
  <c r="W106"/>
  <c r="P99"/>
  <c r="Q99"/>
  <c r="AD99"/>
  <c r="AF99" s="1"/>
  <c r="AH98"/>
  <c r="AI98"/>
  <c r="AD107"/>
  <c r="AF107" s="1"/>
  <c r="AH107" s="1"/>
  <c r="AH100"/>
  <c r="AH108" s="1"/>
  <c r="AH109" s="1"/>
  <c r="W114" s="1"/>
  <c r="L105"/>
  <c r="N105" s="1"/>
  <c r="Q105" s="1"/>
  <c r="F113" s="1"/>
  <c r="AI100"/>
  <c r="AI108" s="1"/>
  <c r="AI109" s="1"/>
  <c r="X114" s="1"/>
  <c r="AB85"/>
  <c r="Y86"/>
  <c r="G22"/>
  <c r="F126" s="1"/>
  <c r="P117" s="1"/>
  <c r="I22"/>
  <c r="H126" s="1"/>
  <c r="H134" s="1"/>
  <c r="H22"/>
  <c r="G126" s="1"/>
  <c r="J22"/>
  <c r="I126" s="1"/>
  <c r="I134" s="1"/>
  <c r="C22"/>
  <c r="D22"/>
  <c r="E22"/>
  <c r="D126" s="1"/>
  <c r="F22"/>
  <c r="E126" s="1"/>
  <c r="B23"/>
  <c r="W21"/>
  <c r="V125" s="1"/>
  <c r="Y21"/>
  <c r="X125" s="1"/>
  <c r="X21"/>
  <c r="W125" s="1"/>
  <c r="Z21"/>
  <c r="Y125" s="1"/>
  <c r="AA21"/>
  <c r="Z125" s="1"/>
  <c r="AB21"/>
  <c r="AA125" s="1"/>
  <c r="U21"/>
  <c r="V21"/>
  <c r="T22"/>
  <c r="CB84" i="13" l="1"/>
  <c r="CD84" s="1"/>
  <c r="Q105"/>
  <c r="F113" s="1"/>
  <c r="G113" s="1"/>
  <c r="I113" s="1"/>
  <c r="AD104"/>
  <c r="AF104" s="1"/>
  <c r="AI104" s="1"/>
  <c r="X112" s="1"/>
  <c r="AO105"/>
  <c r="DC73"/>
  <c r="DL56"/>
  <c r="DN56" s="1"/>
  <c r="AZ100"/>
  <c r="AZ108" s="1"/>
  <c r="AZ109" s="1"/>
  <c r="AO114" s="1"/>
  <c r="P104"/>
  <c r="E112" s="1"/>
  <c r="H112" s="1"/>
  <c r="J112" s="1"/>
  <c r="CA85"/>
  <c r="CC85" s="1"/>
  <c r="DQ77"/>
  <c r="CY77"/>
  <c r="AO107"/>
  <c r="AO106"/>
  <c r="AZ106" s="1"/>
  <c r="BA100"/>
  <c r="BA108" s="1"/>
  <c r="BA109" s="1"/>
  <c r="AP114" s="1"/>
  <c r="AG101"/>
  <c r="DU70"/>
  <c r="CS86" i="12"/>
  <c r="DB79" i="13"/>
  <c r="AT105"/>
  <c r="AI101"/>
  <c r="CX96"/>
  <c r="CZ96" s="1"/>
  <c r="DC96" s="1"/>
  <c r="AW107"/>
  <c r="BI86"/>
  <c r="AD105"/>
  <c r="AF105" s="1"/>
  <c r="AI105" s="1"/>
  <c r="X113" s="1"/>
  <c r="AH101"/>
  <c r="DC71"/>
  <c r="CC105"/>
  <c r="CC104"/>
  <c r="CA105"/>
  <c r="DQ79"/>
  <c r="AY100"/>
  <c r="AY108" s="1"/>
  <c r="AY109" s="1"/>
  <c r="AN114" s="1"/>
  <c r="CY76"/>
  <c r="DQ71"/>
  <c r="CJ96"/>
  <c r="DT73"/>
  <c r="BO106"/>
  <c r="BO98"/>
  <c r="AU105"/>
  <c r="F132"/>
  <c r="BZ104"/>
  <c r="AE104"/>
  <c r="I132"/>
  <c r="AD124"/>
  <c r="AF124" s="1"/>
  <c r="AH124" s="1"/>
  <c r="DT81"/>
  <c r="DI86" s="1"/>
  <c r="M125"/>
  <c r="AV99"/>
  <c r="AX99" s="1"/>
  <c r="BA98"/>
  <c r="AZ98"/>
  <c r="DU78"/>
  <c r="F133"/>
  <c r="AN105"/>
  <c r="AY105" s="1"/>
  <c r="AN113" s="1"/>
  <c r="DQ76"/>
  <c r="CF97"/>
  <c r="CH97" s="1"/>
  <c r="AI107"/>
  <c r="AB125"/>
  <c r="CD86"/>
  <c r="CA86"/>
  <c r="DA97"/>
  <c r="DN96"/>
  <c r="BQ99"/>
  <c r="AC125"/>
  <c r="AU124"/>
  <c r="J23"/>
  <c r="I127" s="1"/>
  <c r="I135" s="1"/>
  <c r="C23"/>
  <c r="D23"/>
  <c r="G23"/>
  <c r="F127" s="1"/>
  <c r="E23"/>
  <c r="D127" s="1"/>
  <c r="P118" s="1"/>
  <c r="D134" s="1"/>
  <c r="O134" s="1"/>
  <c r="I23"/>
  <c r="H127" s="1"/>
  <c r="H135" s="1"/>
  <c r="F23"/>
  <c r="E127" s="1"/>
  <c r="P119" s="1"/>
  <c r="E132" s="1"/>
  <c r="H23"/>
  <c r="G127" s="1"/>
  <c r="B24"/>
  <c r="CA104"/>
  <c r="CB104"/>
  <c r="CT18"/>
  <c r="CS98" s="1"/>
  <c r="CU18"/>
  <c r="CT98" s="1"/>
  <c r="CT106" s="1"/>
  <c r="CV18"/>
  <c r="CU98" s="1"/>
  <c r="CU106" s="1"/>
  <c r="CQ18"/>
  <c r="CP98" s="1"/>
  <c r="CO18"/>
  <c r="CS18"/>
  <c r="CR98" s="1"/>
  <c r="CP18"/>
  <c r="CR18"/>
  <c r="CQ98" s="1"/>
  <c r="CN19"/>
  <c r="CV97"/>
  <c r="BM99"/>
  <c r="BI107"/>
  <c r="BM107" s="1"/>
  <c r="Z114"/>
  <c r="DP76"/>
  <c r="DR76" s="1"/>
  <c r="DU76" s="1"/>
  <c r="DJ84" s="1"/>
  <c r="DU72"/>
  <c r="DU80" s="1"/>
  <c r="DU81" s="1"/>
  <c r="DJ86" s="1"/>
  <c r="AW99"/>
  <c r="AT104"/>
  <c r="BH104"/>
  <c r="BI104"/>
  <c r="BH105"/>
  <c r="BI105"/>
  <c r="BK105"/>
  <c r="BK104"/>
  <c r="BJ105"/>
  <c r="BJ104"/>
  <c r="CW97"/>
  <c r="AT84"/>
  <c r="AQ86"/>
  <c r="CI98"/>
  <c r="BL99"/>
  <c r="BH107"/>
  <c r="BL107" s="1"/>
  <c r="BZ106"/>
  <c r="CD106" s="1"/>
  <c r="CD98"/>
  <c r="AP21"/>
  <c r="AO125" s="1"/>
  <c r="AQ21"/>
  <c r="AP125" s="1"/>
  <c r="AR21"/>
  <c r="AQ125" s="1"/>
  <c r="AM21"/>
  <c r="AN21"/>
  <c r="AO21"/>
  <c r="AN125" s="1"/>
  <c r="AS21"/>
  <c r="AR125" s="1"/>
  <c r="AT21"/>
  <c r="AS125" s="1"/>
  <c r="AL22"/>
  <c r="AY124"/>
  <c r="DB78"/>
  <c r="DC78"/>
  <c r="AE105"/>
  <c r="CX76"/>
  <c r="CZ76" s="1"/>
  <c r="DB76" s="1"/>
  <c r="CQ84" s="1"/>
  <c r="L125"/>
  <c r="N125" s="1"/>
  <c r="CB105"/>
  <c r="AE124"/>
  <c r="BZ105"/>
  <c r="AU104"/>
  <c r="AV107"/>
  <c r="AX107" s="1"/>
  <c r="K126"/>
  <c r="G134"/>
  <c r="K134" s="1"/>
  <c r="CA106"/>
  <c r="CE106" s="1"/>
  <c r="CE98"/>
  <c r="CG98" s="1"/>
  <c r="G132"/>
  <c r="AH106"/>
  <c r="AI106"/>
  <c r="CD19"/>
  <c r="CC99" s="1"/>
  <c r="CC107" s="1"/>
  <c r="BW19"/>
  <c r="BX19"/>
  <c r="CA19"/>
  <c r="BZ99" s="1"/>
  <c r="BY19"/>
  <c r="BX99" s="1"/>
  <c r="BZ19"/>
  <c r="BY99" s="1"/>
  <c r="CJ91" s="1"/>
  <c r="CB19"/>
  <c r="CA99" s="1"/>
  <c r="CC19"/>
  <c r="CB99" s="1"/>
  <c r="CB107" s="1"/>
  <c r="BV20"/>
  <c r="O126"/>
  <c r="DF211"/>
  <c r="BR91"/>
  <c r="BG105" s="1"/>
  <c r="H132"/>
  <c r="CY96"/>
  <c r="CX77"/>
  <c r="CZ77" s="1"/>
  <c r="BN106"/>
  <c r="BP106" s="1"/>
  <c r="DP79"/>
  <c r="DR79" s="1"/>
  <c r="DU79" s="1"/>
  <c r="DK57"/>
  <c r="DM57" s="1"/>
  <c r="DL57"/>
  <c r="DN57" s="1"/>
  <c r="Z22"/>
  <c r="Y126" s="1"/>
  <c r="AA22"/>
  <c r="Z126" s="1"/>
  <c r="Z134" s="1"/>
  <c r="AB22"/>
  <c r="AA126" s="1"/>
  <c r="AA134" s="1"/>
  <c r="W22"/>
  <c r="V126" s="1"/>
  <c r="U22"/>
  <c r="V22"/>
  <c r="X22"/>
  <c r="W126" s="1"/>
  <c r="Y22"/>
  <c r="X126" s="1"/>
  <c r="AH117" s="1"/>
  <c r="T23"/>
  <c r="DO96"/>
  <c r="BS97"/>
  <c r="BR97"/>
  <c r="P124"/>
  <c r="Q124"/>
  <c r="DJ17"/>
  <c r="DI97" s="1"/>
  <c r="DK17"/>
  <c r="DJ97" s="1"/>
  <c r="DL17"/>
  <c r="DK97" s="1"/>
  <c r="DG17"/>
  <c r="DM17"/>
  <c r="DL97" s="1"/>
  <c r="DN17"/>
  <c r="DM97" s="1"/>
  <c r="DI17"/>
  <c r="DH97" s="1"/>
  <c r="DH17"/>
  <c r="DF18"/>
  <c r="DS96"/>
  <c r="AN104"/>
  <c r="AY104" s="1"/>
  <c r="AN112" s="1"/>
  <c r="AN106"/>
  <c r="AY106" s="1"/>
  <c r="DT77"/>
  <c r="DI85" s="1"/>
  <c r="DU77"/>
  <c r="DJ85" s="1"/>
  <c r="BF20"/>
  <c r="BG20"/>
  <c r="BF124" s="1"/>
  <c r="BH20"/>
  <c r="BG124" s="1"/>
  <c r="BK20"/>
  <c r="BJ124" s="1"/>
  <c r="BI20"/>
  <c r="BH124" s="1"/>
  <c r="BE20"/>
  <c r="BJ20"/>
  <c r="BI124" s="1"/>
  <c r="BL20"/>
  <c r="BK124" s="1"/>
  <c r="BD21"/>
  <c r="AG125"/>
  <c r="DB73"/>
  <c r="DB80"/>
  <c r="DB81" s="1"/>
  <c r="CQ86" s="1"/>
  <c r="CT86" s="1"/>
  <c r="J114"/>
  <c r="AT124"/>
  <c r="AI99"/>
  <c r="AH99"/>
  <c r="J126"/>
  <c r="F134"/>
  <c r="J134" s="1"/>
  <c r="I133"/>
  <c r="K133" s="1"/>
  <c r="H133"/>
  <c r="CG97"/>
  <c r="BR90"/>
  <c r="BQ100" s="1"/>
  <c r="BQ108" s="1"/>
  <c r="BN98"/>
  <c r="BP98" s="1"/>
  <c r="DS73"/>
  <c r="DP71"/>
  <c r="DR71" s="1"/>
  <c r="DP104" i="12"/>
  <c r="DR104" s="1"/>
  <c r="DT104" s="1"/>
  <c r="DI112" s="1"/>
  <c r="CP107"/>
  <c r="DA107" s="1"/>
  <c r="CP106"/>
  <c r="DA106" s="1"/>
  <c r="DT98"/>
  <c r="DQ107"/>
  <c r="CF104"/>
  <c r="CH104" s="1"/>
  <c r="CK104" s="1"/>
  <c r="BZ112" s="1"/>
  <c r="DC100"/>
  <c r="DC101" s="1"/>
  <c r="CG105"/>
  <c r="DQ99"/>
  <c r="BS100"/>
  <c r="BS108" s="1"/>
  <c r="BS109" s="1"/>
  <c r="BH114" s="1"/>
  <c r="BG106"/>
  <c r="BR106" s="1"/>
  <c r="AQ86"/>
  <c r="CJ106"/>
  <c r="CQ105"/>
  <c r="CP105"/>
  <c r="DA105" s="1"/>
  <c r="CP113" s="1"/>
  <c r="DN85"/>
  <c r="DK86"/>
  <c r="BG105"/>
  <c r="CK101"/>
  <c r="DA100"/>
  <c r="DU101"/>
  <c r="CK106"/>
  <c r="CV104"/>
  <c r="DU106"/>
  <c r="DT106"/>
  <c r="DO124"/>
  <c r="DB100"/>
  <c r="DB108" s="1"/>
  <c r="DB109" s="1"/>
  <c r="CQ114" s="1"/>
  <c r="BG104"/>
  <c r="CF105"/>
  <c r="CH105" s="1"/>
  <c r="CK105" s="1"/>
  <c r="BZ113" s="1"/>
  <c r="CQ104"/>
  <c r="DM21"/>
  <c r="DL125" s="1"/>
  <c r="DN21"/>
  <c r="DM125" s="1"/>
  <c r="DG21"/>
  <c r="DH21"/>
  <c r="DJ21"/>
  <c r="DI125" s="1"/>
  <c r="DI21"/>
  <c r="DH125" s="1"/>
  <c r="DK21"/>
  <c r="DJ125" s="1"/>
  <c r="DL21"/>
  <c r="DK125" s="1"/>
  <c r="DF22"/>
  <c r="DP99"/>
  <c r="DR99" s="1"/>
  <c r="CG104"/>
  <c r="CY107"/>
  <c r="DP107"/>
  <c r="DR107" s="1"/>
  <c r="DT107" s="1"/>
  <c r="DN124"/>
  <c r="DS124"/>
  <c r="CX99"/>
  <c r="CZ99" s="1"/>
  <c r="DC98"/>
  <c r="DP105"/>
  <c r="DR105" s="1"/>
  <c r="DU105" s="1"/>
  <c r="DJ113" s="1"/>
  <c r="DT101"/>
  <c r="CQ106"/>
  <c r="DC106" s="1"/>
  <c r="DL114"/>
  <c r="BM104"/>
  <c r="DQ104"/>
  <c r="CV124"/>
  <c r="CJ101"/>
  <c r="CF99"/>
  <c r="CH99" s="1"/>
  <c r="CJ99" s="1"/>
  <c r="CY99"/>
  <c r="CW124"/>
  <c r="CG107"/>
  <c r="CW105"/>
  <c r="BN107"/>
  <c r="BP107" s="1"/>
  <c r="BS107" s="1"/>
  <c r="CI101"/>
  <c r="CU21"/>
  <c r="CT125" s="1"/>
  <c r="CV21"/>
  <c r="CU125" s="1"/>
  <c r="CO21"/>
  <c r="CP21"/>
  <c r="CR21"/>
  <c r="CQ125" s="1"/>
  <c r="CQ21"/>
  <c r="CP125" s="1"/>
  <c r="CT21"/>
  <c r="CS125" s="1"/>
  <c r="CS21"/>
  <c r="CR125" s="1"/>
  <c r="CN22"/>
  <c r="CV105"/>
  <c r="AZ100"/>
  <c r="AZ108" s="1"/>
  <c r="AZ109" s="1"/>
  <c r="AO114" s="1"/>
  <c r="AZ98"/>
  <c r="CX107"/>
  <c r="CZ107" s="1"/>
  <c r="DC107" s="1"/>
  <c r="CK98"/>
  <c r="CJ98"/>
  <c r="DA124"/>
  <c r="CW104"/>
  <c r="CC21"/>
  <c r="CB125" s="1"/>
  <c r="BY21"/>
  <c r="BX125" s="1"/>
  <c r="CD21"/>
  <c r="CC125" s="1"/>
  <c r="BW21"/>
  <c r="BX21"/>
  <c r="CB21"/>
  <c r="CA125" s="1"/>
  <c r="CA21"/>
  <c r="BZ125" s="1"/>
  <c r="BZ21"/>
  <c r="BY125" s="1"/>
  <c r="BV22"/>
  <c r="CF107"/>
  <c r="CH107" s="1"/>
  <c r="CK107" s="1"/>
  <c r="AU105"/>
  <c r="CD124"/>
  <c r="CE124"/>
  <c r="CI124"/>
  <c r="BN99"/>
  <c r="BP99" s="1"/>
  <c r="CG99"/>
  <c r="BM105"/>
  <c r="BR100"/>
  <c r="BR108" s="1"/>
  <c r="BR109" s="1"/>
  <c r="BG114" s="1"/>
  <c r="CB114"/>
  <c r="BF104"/>
  <c r="BQ104" s="1"/>
  <c r="BF112" s="1"/>
  <c r="BF106"/>
  <c r="BQ106" s="1"/>
  <c r="BQ124"/>
  <c r="AO107"/>
  <c r="BL105"/>
  <c r="BO107"/>
  <c r="AO105"/>
  <c r="AU104"/>
  <c r="BO99"/>
  <c r="BS98"/>
  <c r="BR98"/>
  <c r="BL124"/>
  <c r="BF105"/>
  <c r="BQ105" s="1"/>
  <c r="BF113" s="1"/>
  <c r="AV107"/>
  <c r="AX107" s="1"/>
  <c r="BQ100"/>
  <c r="BQ108" s="1"/>
  <c r="BQ109" s="1"/>
  <c r="BF114" s="1"/>
  <c r="BK21"/>
  <c r="BJ125" s="1"/>
  <c r="BL21"/>
  <c r="BK125" s="1"/>
  <c r="BE21"/>
  <c r="BF21"/>
  <c r="BJ21"/>
  <c r="BI125" s="1"/>
  <c r="BI21"/>
  <c r="BH125" s="1"/>
  <c r="BG21"/>
  <c r="BF125" s="1"/>
  <c r="BH21"/>
  <c r="BG125" s="1"/>
  <c r="BD22"/>
  <c r="BA100"/>
  <c r="BA108" s="1"/>
  <c r="BA109" s="1"/>
  <c r="AP114" s="1"/>
  <c r="AV99"/>
  <c r="AX99" s="1"/>
  <c r="BA99" s="1"/>
  <c r="AN107"/>
  <c r="AY107" s="1"/>
  <c r="BL104"/>
  <c r="BM124"/>
  <c r="AN105"/>
  <c r="AY105" s="1"/>
  <c r="AN113" s="1"/>
  <c r="AS21"/>
  <c r="AR125" s="1"/>
  <c r="AT21"/>
  <c r="AS125" s="1"/>
  <c r="AN21"/>
  <c r="AM21"/>
  <c r="AP21"/>
  <c r="AO125" s="1"/>
  <c r="AO21"/>
  <c r="AN125" s="1"/>
  <c r="AQ21"/>
  <c r="AP125" s="1"/>
  <c r="AR21"/>
  <c r="AQ125" s="1"/>
  <c r="AL22"/>
  <c r="AO104"/>
  <c r="AO106"/>
  <c r="AU124"/>
  <c r="AT105"/>
  <c r="AW107"/>
  <c r="AY124"/>
  <c r="AT124"/>
  <c r="AT104"/>
  <c r="AY101"/>
  <c r="AY109"/>
  <c r="AN114" s="1"/>
  <c r="AN104"/>
  <c r="AY104" s="1"/>
  <c r="AN112" s="1"/>
  <c r="AN106"/>
  <c r="AY106" s="1"/>
  <c r="AW99"/>
  <c r="AE104"/>
  <c r="P104"/>
  <c r="E112" s="1"/>
  <c r="G112" s="1"/>
  <c r="I112" s="1"/>
  <c r="L125"/>
  <c r="N125" s="1"/>
  <c r="Q125" s="1"/>
  <c r="AG108"/>
  <c r="AG109" s="1"/>
  <c r="V114" s="1"/>
  <c r="Z114" s="1"/>
  <c r="AB114" s="1"/>
  <c r="P105"/>
  <c r="E113" s="1"/>
  <c r="H113" s="1"/>
  <c r="J113" s="1"/>
  <c r="AD105"/>
  <c r="AF105" s="1"/>
  <c r="AI105" s="1"/>
  <c r="X113" s="1"/>
  <c r="AD104"/>
  <c r="AF104" s="1"/>
  <c r="AH104" s="1"/>
  <c r="W112" s="1"/>
  <c r="G133"/>
  <c r="F132"/>
  <c r="AE124"/>
  <c r="O126"/>
  <c r="P124"/>
  <c r="Q124"/>
  <c r="AC125"/>
  <c r="K126"/>
  <c r="G134"/>
  <c r="K134" s="1"/>
  <c r="G132"/>
  <c r="H132"/>
  <c r="AB125"/>
  <c r="J126"/>
  <c r="F134"/>
  <c r="J134" s="1"/>
  <c r="M125"/>
  <c r="AG125"/>
  <c r="AD124"/>
  <c r="AF124" s="1"/>
  <c r="H133"/>
  <c r="I133"/>
  <c r="F133"/>
  <c r="AE105"/>
  <c r="I132"/>
  <c r="AI101"/>
  <c r="AH101"/>
  <c r="AI107"/>
  <c r="AH99"/>
  <c r="AI99"/>
  <c r="AH106"/>
  <c r="AI106"/>
  <c r="X22"/>
  <c r="W126" s="1"/>
  <c r="Y22"/>
  <c r="X126" s="1"/>
  <c r="Z22"/>
  <c r="Y126" s="1"/>
  <c r="AA22"/>
  <c r="Z126" s="1"/>
  <c r="Z134" s="1"/>
  <c r="AB22"/>
  <c r="AA126" s="1"/>
  <c r="AA134" s="1"/>
  <c r="U22"/>
  <c r="V22"/>
  <c r="W22"/>
  <c r="V126" s="1"/>
  <c r="T23"/>
  <c r="H23"/>
  <c r="G127" s="1"/>
  <c r="J23"/>
  <c r="I127" s="1"/>
  <c r="I135" s="1"/>
  <c r="I23"/>
  <c r="H127" s="1"/>
  <c r="H135" s="1"/>
  <c r="C23"/>
  <c r="D23"/>
  <c r="E23"/>
  <c r="D127" s="1"/>
  <c r="P118" s="1"/>
  <c r="F23"/>
  <c r="E127" s="1"/>
  <c r="P119" s="1"/>
  <c r="G23"/>
  <c r="F127" s="1"/>
  <c r="B24"/>
  <c r="H113" i="13" l="1"/>
  <c r="J113" s="1"/>
  <c r="AH105"/>
  <c r="W113" s="1"/>
  <c r="Z113" s="1"/>
  <c r="AB113" s="1"/>
  <c r="AH104"/>
  <c r="W112" s="1"/>
  <c r="Z112" s="1"/>
  <c r="AB112" s="1"/>
  <c r="BA101"/>
  <c r="G112"/>
  <c r="I112" s="1"/>
  <c r="CD104"/>
  <c r="DB96"/>
  <c r="AY101"/>
  <c r="AZ101"/>
  <c r="AR114"/>
  <c r="AT114" s="1"/>
  <c r="J133"/>
  <c r="M133" s="1"/>
  <c r="DK85"/>
  <c r="DM85" s="1"/>
  <c r="BR100"/>
  <c r="BR108" s="1"/>
  <c r="BR109" s="1"/>
  <c r="BG114" s="1"/>
  <c r="BA106"/>
  <c r="DC76"/>
  <c r="CR84" s="1"/>
  <c r="CT84" s="1"/>
  <c r="CV84" s="1"/>
  <c r="BA107"/>
  <c r="CE105"/>
  <c r="AV105"/>
  <c r="AX105" s="1"/>
  <c r="AZ105" s="1"/>
  <c r="AO113" s="1"/>
  <c r="DT76"/>
  <c r="DI84" s="1"/>
  <c r="DL84" s="1"/>
  <c r="DN84" s="1"/>
  <c r="L134"/>
  <c r="N134" s="1"/>
  <c r="CD105"/>
  <c r="AW105"/>
  <c r="BS100"/>
  <c r="BS108" s="1"/>
  <c r="BS109" s="1"/>
  <c r="BH114" s="1"/>
  <c r="DP96"/>
  <c r="DR96" s="1"/>
  <c r="DU96" s="1"/>
  <c r="AZ107"/>
  <c r="CE104"/>
  <c r="AI124"/>
  <c r="CF106"/>
  <c r="CH106" s="1"/>
  <c r="CK97"/>
  <c r="CK100" s="1"/>
  <c r="CK108" s="1"/>
  <c r="CJ97"/>
  <c r="CJ100" s="1"/>
  <c r="CJ108" s="1"/>
  <c r="AZ99"/>
  <c r="BA99"/>
  <c r="DL86"/>
  <c r="DN86" s="1"/>
  <c r="AV104"/>
  <c r="AX104" s="1"/>
  <c r="AZ104" s="1"/>
  <c r="AO112" s="1"/>
  <c r="BF105"/>
  <c r="BQ105" s="1"/>
  <c r="BF113" s="1"/>
  <c r="M126"/>
  <c r="AD125"/>
  <c r="AF125" s="1"/>
  <c r="J132"/>
  <c r="BG107"/>
  <c r="CX97"/>
  <c r="CZ97" s="1"/>
  <c r="DC97" s="1"/>
  <c r="AW124"/>
  <c r="DT79"/>
  <c r="BN99"/>
  <c r="BP99" s="1"/>
  <c r="BR99" s="1"/>
  <c r="K132"/>
  <c r="BN107"/>
  <c r="BP107" s="1"/>
  <c r="Z132"/>
  <c r="AA133"/>
  <c r="X132"/>
  <c r="Z133"/>
  <c r="AA132"/>
  <c r="X133"/>
  <c r="Y133"/>
  <c r="Y132"/>
  <c r="CV86"/>
  <c r="AY125"/>
  <c r="DU71"/>
  <c r="DT71"/>
  <c r="BG104"/>
  <c r="BG106"/>
  <c r="CI99"/>
  <c r="F135"/>
  <c r="J135" s="1"/>
  <c r="J127"/>
  <c r="BL124"/>
  <c r="BY107"/>
  <c r="BY105"/>
  <c r="DA98"/>
  <c r="D135"/>
  <c r="O135" s="1"/>
  <c r="O127"/>
  <c r="D133"/>
  <c r="O133" s="1"/>
  <c r="D141" s="1"/>
  <c r="AW104"/>
  <c r="L126"/>
  <c r="N126" s="1"/>
  <c r="E134"/>
  <c r="CF98"/>
  <c r="CH98" s="1"/>
  <c r="CJ90"/>
  <c r="BX107" s="1"/>
  <c r="CI107" s="1"/>
  <c r="AE125"/>
  <c r="BZ107"/>
  <c r="CD107" s="1"/>
  <c r="CD99"/>
  <c r="X134"/>
  <c r="AB134" s="1"/>
  <c r="AB126"/>
  <c r="CA107"/>
  <c r="CE107" s="1"/>
  <c r="CE99"/>
  <c r="AQ22"/>
  <c r="AP126" s="1"/>
  <c r="AR22"/>
  <c r="AQ126" s="1"/>
  <c r="AS22"/>
  <c r="AR126" s="1"/>
  <c r="AR134" s="1"/>
  <c r="AN22"/>
  <c r="AP22"/>
  <c r="AO126" s="1"/>
  <c r="AM22"/>
  <c r="AO22"/>
  <c r="AN126" s="1"/>
  <c r="AT22"/>
  <c r="AS126" s="1"/>
  <c r="AS134" s="1"/>
  <c r="AL23"/>
  <c r="BM124"/>
  <c r="AT125"/>
  <c r="E135"/>
  <c r="E133"/>
  <c r="DK18"/>
  <c r="DJ98" s="1"/>
  <c r="DT89" s="1"/>
  <c r="DL105" s="1"/>
  <c r="DL18"/>
  <c r="DK98" s="1"/>
  <c r="DM18"/>
  <c r="DL98" s="1"/>
  <c r="DL106" s="1"/>
  <c r="DH18"/>
  <c r="DN18"/>
  <c r="DM98" s="1"/>
  <c r="DM106" s="1"/>
  <c r="DJ18"/>
  <c r="DI98" s="1"/>
  <c r="DG18"/>
  <c r="DI18"/>
  <c r="DH98" s="1"/>
  <c r="DF19"/>
  <c r="BW20"/>
  <c r="BX20"/>
  <c r="BY20"/>
  <c r="BX124" s="1"/>
  <c r="CB20"/>
  <c r="CA124" s="1"/>
  <c r="CD20"/>
  <c r="CC124" s="1"/>
  <c r="BZ20"/>
  <c r="BY124" s="1"/>
  <c r="CA20"/>
  <c r="BZ124" s="1"/>
  <c r="CC20"/>
  <c r="CB124" s="1"/>
  <c r="BV21"/>
  <c r="AU125"/>
  <c r="G135"/>
  <c r="K135" s="1"/>
  <c r="K127"/>
  <c r="DK58"/>
  <c r="BL104"/>
  <c r="CG106"/>
  <c r="DL85"/>
  <c r="DN85" s="1"/>
  <c r="BM104"/>
  <c r="DS97"/>
  <c r="P125"/>
  <c r="Q125"/>
  <c r="Y134"/>
  <c r="AC134" s="1"/>
  <c r="AC126"/>
  <c r="CV98"/>
  <c r="CR106"/>
  <c r="CV106" s="1"/>
  <c r="DB89"/>
  <c r="BQ101"/>
  <c r="BQ109"/>
  <c r="BF114" s="1"/>
  <c r="BF106"/>
  <c r="BQ106" s="1"/>
  <c r="BF104"/>
  <c r="BQ104" s="1"/>
  <c r="BF112" s="1"/>
  <c r="BG21"/>
  <c r="BF125" s="1"/>
  <c r="BH21"/>
  <c r="BG125" s="1"/>
  <c r="BI21"/>
  <c r="BH125" s="1"/>
  <c r="BL21"/>
  <c r="BK125" s="1"/>
  <c r="BJ21"/>
  <c r="BI125" s="1"/>
  <c r="BK21"/>
  <c r="BJ125" s="1"/>
  <c r="BF21"/>
  <c r="BE21"/>
  <c r="BD22"/>
  <c r="DN97"/>
  <c r="C24"/>
  <c r="D24"/>
  <c r="E24"/>
  <c r="H24"/>
  <c r="F24"/>
  <c r="G24"/>
  <c r="J24"/>
  <c r="I24"/>
  <c r="B25"/>
  <c r="O128"/>
  <c r="O136" s="1"/>
  <c r="O137" s="1"/>
  <c r="D142" s="1"/>
  <c r="AV124"/>
  <c r="AX124" s="1"/>
  <c r="D132"/>
  <c r="O132" s="1"/>
  <c r="D140" s="1"/>
  <c r="BL105"/>
  <c r="BO99"/>
  <c r="BY106"/>
  <c r="AB114"/>
  <c r="AA23"/>
  <c r="Z127" s="1"/>
  <c r="Z135" s="1"/>
  <c r="AB23"/>
  <c r="AA127" s="1"/>
  <c r="AA135" s="1"/>
  <c r="U23"/>
  <c r="X23"/>
  <c r="W127" s="1"/>
  <c r="AH119" s="1"/>
  <c r="V23"/>
  <c r="W23"/>
  <c r="V127" s="1"/>
  <c r="Y23"/>
  <c r="X127" s="1"/>
  <c r="Z23"/>
  <c r="Y127" s="1"/>
  <c r="T24"/>
  <c r="BS98"/>
  <c r="BR98"/>
  <c r="BQ124"/>
  <c r="DO97"/>
  <c r="AG126"/>
  <c r="DB77"/>
  <c r="CQ85" s="1"/>
  <c r="DC77"/>
  <c r="CR85" s="1"/>
  <c r="CU19"/>
  <c r="CT99" s="1"/>
  <c r="CT107" s="1"/>
  <c r="CV19"/>
  <c r="CU99" s="1"/>
  <c r="CU107" s="1"/>
  <c r="CO19"/>
  <c r="CR19"/>
  <c r="CQ99" s="1"/>
  <c r="CP19"/>
  <c r="CQ19"/>
  <c r="CP99" s="1"/>
  <c r="CT19"/>
  <c r="CS99" s="1"/>
  <c r="CS19"/>
  <c r="CR99" s="1"/>
  <c r="CN20"/>
  <c r="CS106"/>
  <c r="CW106" s="1"/>
  <c r="CW98"/>
  <c r="M134"/>
  <c r="DQ96"/>
  <c r="CY97"/>
  <c r="BM105"/>
  <c r="BO107"/>
  <c r="BY104"/>
  <c r="BF107"/>
  <c r="BQ107" s="1"/>
  <c r="DU73"/>
  <c r="BS106" i="12"/>
  <c r="DU104"/>
  <c r="DJ112" s="1"/>
  <c r="DL112" s="1"/>
  <c r="DN112" s="1"/>
  <c r="DU107"/>
  <c r="BR107"/>
  <c r="BO124"/>
  <c r="CJ104"/>
  <c r="BY112" s="1"/>
  <c r="CA112" s="1"/>
  <c r="CC112" s="1"/>
  <c r="BQ101"/>
  <c r="DC108"/>
  <c r="DC109" s="1"/>
  <c r="CR114" s="1"/>
  <c r="CJ105"/>
  <c r="BY113" s="1"/>
  <c r="CB113" s="1"/>
  <c r="CD113" s="1"/>
  <c r="BS101"/>
  <c r="DB107"/>
  <c r="BN104"/>
  <c r="BP104" s="1"/>
  <c r="BS104" s="1"/>
  <c r="BH112" s="1"/>
  <c r="CY104"/>
  <c r="DT105"/>
  <c r="DI113" s="1"/>
  <c r="DL113" s="1"/>
  <c r="DN113" s="1"/>
  <c r="DB106"/>
  <c r="DA101"/>
  <c r="DA108"/>
  <c r="DA109" s="1"/>
  <c r="CP114" s="1"/>
  <c r="DP124"/>
  <c r="DR124" s="1"/>
  <c r="DT124" s="1"/>
  <c r="DO125"/>
  <c r="DL22"/>
  <c r="DK126" s="1"/>
  <c r="DM22"/>
  <c r="DL126" s="1"/>
  <c r="DL134" s="1"/>
  <c r="DG22"/>
  <c r="DN22"/>
  <c r="DM126" s="1"/>
  <c r="DM134" s="1"/>
  <c r="DI22"/>
  <c r="DH126" s="1"/>
  <c r="DH22"/>
  <c r="DJ22"/>
  <c r="DI126" s="1"/>
  <c r="DK22"/>
  <c r="DJ126" s="1"/>
  <c r="DF23"/>
  <c r="DB99"/>
  <c r="DC99"/>
  <c r="AV105"/>
  <c r="AX105" s="1"/>
  <c r="AZ105" s="1"/>
  <c r="AO113" s="1"/>
  <c r="DT99"/>
  <c r="DU99"/>
  <c r="CY105"/>
  <c r="DS125"/>
  <c r="DQ124"/>
  <c r="CX124"/>
  <c r="CZ124" s="1"/>
  <c r="DC124" s="1"/>
  <c r="CJ107"/>
  <c r="DB101"/>
  <c r="DN114"/>
  <c r="DN125"/>
  <c r="AZ107"/>
  <c r="CG124"/>
  <c r="AW124"/>
  <c r="BO105"/>
  <c r="CV125"/>
  <c r="AW105"/>
  <c r="BR101"/>
  <c r="CK99"/>
  <c r="CT22"/>
  <c r="CS126" s="1"/>
  <c r="CO22"/>
  <c r="CU22"/>
  <c r="CT126" s="1"/>
  <c r="CT134" s="1"/>
  <c r="CV22"/>
  <c r="CU126" s="1"/>
  <c r="CU134" s="1"/>
  <c r="CQ22"/>
  <c r="CP126" s="1"/>
  <c r="CP22"/>
  <c r="CR22"/>
  <c r="CQ126" s="1"/>
  <c r="CS22"/>
  <c r="CR126" s="1"/>
  <c r="DB117" s="1"/>
  <c r="CN23"/>
  <c r="CY124"/>
  <c r="DA125"/>
  <c r="CW125"/>
  <c r="BA107"/>
  <c r="CX104"/>
  <c r="CZ104" s="1"/>
  <c r="AV104"/>
  <c r="AX104" s="1"/>
  <c r="BA104" s="1"/>
  <c r="AP112" s="1"/>
  <c r="AZ101"/>
  <c r="CX105"/>
  <c r="CZ105" s="1"/>
  <c r="CI125"/>
  <c r="BN105"/>
  <c r="BP105" s="1"/>
  <c r="CB22"/>
  <c r="CA126" s="1"/>
  <c r="BW22"/>
  <c r="CC22"/>
  <c r="CB126" s="1"/>
  <c r="CB134" s="1"/>
  <c r="CD22"/>
  <c r="CC126" s="1"/>
  <c r="CC134" s="1"/>
  <c r="CA22"/>
  <c r="BZ126" s="1"/>
  <c r="BX22"/>
  <c r="BZ22"/>
  <c r="BY126" s="1"/>
  <c r="BY22"/>
  <c r="BX126" s="1"/>
  <c r="BV23"/>
  <c r="CE125"/>
  <c r="AZ99"/>
  <c r="BA101"/>
  <c r="CF124"/>
  <c r="CH124" s="1"/>
  <c r="CD114"/>
  <c r="CD125"/>
  <c r="BO104"/>
  <c r="BR99"/>
  <c r="BS99"/>
  <c r="BJ114"/>
  <c r="BJ22"/>
  <c r="BI126" s="1"/>
  <c r="BE22"/>
  <c r="BK22"/>
  <c r="BJ126" s="1"/>
  <c r="BJ134" s="1"/>
  <c r="BL22"/>
  <c r="BK126" s="1"/>
  <c r="BK134" s="1"/>
  <c r="BI22"/>
  <c r="BH126" s="1"/>
  <c r="BR117" s="1"/>
  <c r="BF22"/>
  <c r="BG22"/>
  <c r="BF126" s="1"/>
  <c r="BH22"/>
  <c r="BG126" s="1"/>
  <c r="BD23"/>
  <c r="BM125"/>
  <c r="BL125"/>
  <c r="BN124"/>
  <c r="BP124" s="1"/>
  <c r="BQ125"/>
  <c r="AZ106"/>
  <c r="BA106"/>
  <c r="AR114"/>
  <c r="AV124"/>
  <c r="AX124" s="1"/>
  <c r="AU125"/>
  <c r="AY125"/>
  <c r="AT125"/>
  <c r="AR22"/>
  <c r="AQ126" s="1"/>
  <c r="AM22"/>
  <c r="AS22"/>
  <c r="AR126" s="1"/>
  <c r="AR134" s="1"/>
  <c r="AT22"/>
  <c r="AS126" s="1"/>
  <c r="AS134" s="1"/>
  <c r="AO22"/>
  <c r="AN126" s="1"/>
  <c r="AN22"/>
  <c r="AP22"/>
  <c r="AO126" s="1"/>
  <c r="AQ22"/>
  <c r="AP126" s="1"/>
  <c r="AL23"/>
  <c r="AW104"/>
  <c r="P125"/>
  <c r="P128" s="1"/>
  <c r="P136" s="1"/>
  <c r="P137" s="1"/>
  <c r="E142" s="1"/>
  <c r="H112"/>
  <c r="G114" s="1"/>
  <c r="L134"/>
  <c r="N134" s="1"/>
  <c r="G113"/>
  <c r="I113" s="1"/>
  <c r="AI104"/>
  <c r="X112" s="1"/>
  <c r="Z112" s="1"/>
  <c r="L126"/>
  <c r="N126" s="1"/>
  <c r="Q126" s="1"/>
  <c r="K133"/>
  <c r="J132"/>
  <c r="AH105"/>
  <c r="W113" s="1"/>
  <c r="Z113" s="1"/>
  <c r="AB113" s="1"/>
  <c r="AE125"/>
  <c r="O128"/>
  <c r="O136" s="1"/>
  <c r="O137" s="1"/>
  <c r="D142" s="1"/>
  <c r="D132"/>
  <c r="O132" s="1"/>
  <c r="D140" s="1"/>
  <c r="D134"/>
  <c r="O134" s="1"/>
  <c r="E134"/>
  <c r="E132"/>
  <c r="F135"/>
  <c r="J135" s="1"/>
  <c r="J127"/>
  <c r="K127"/>
  <c r="G135"/>
  <c r="K135" s="1"/>
  <c r="K132"/>
  <c r="AB126"/>
  <c r="X134"/>
  <c r="AB134" s="1"/>
  <c r="AH124"/>
  <c r="AI124"/>
  <c r="AC126"/>
  <c r="Y134"/>
  <c r="AC134" s="1"/>
  <c r="AH117"/>
  <c r="AG126"/>
  <c r="AD125"/>
  <c r="AF125" s="1"/>
  <c r="Q128"/>
  <c r="Q136" s="1"/>
  <c r="Q137" s="1"/>
  <c r="F142" s="1"/>
  <c r="M126"/>
  <c r="O127"/>
  <c r="D135"/>
  <c r="O135" s="1"/>
  <c r="D133"/>
  <c r="O133" s="1"/>
  <c r="D141" s="1"/>
  <c r="E135"/>
  <c r="E133"/>
  <c r="J133"/>
  <c r="M134"/>
  <c r="Y23"/>
  <c r="X127" s="1"/>
  <c r="Z23"/>
  <c r="Y127" s="1"/>
  <c r="AA23"/>
  <c r="Z127" s="1"/>
  <c r="Z135" s="1"/>
  <c r="AB23"/>
  <c r="AA127" s="1"/>
  <c r="AA135" s="1"/>
  <c r="U23"/>
  <c r="V23"/>
  <c r="W23"/>
  <c r="V127" s="1"/>
  <c r="X23"/>
  <c r="W127" s="1"/>
  <c r="T24"/>
  <c r="I24"/>
  <c r="H208" s="1"/>
  <c r="J24"/>
  <c r="I208" s="1"/>
  <c r="C24"/>
  <c r="D24"/>
  <c r="E24"/>
  <c r="D208" s="1"/>
  <c r="F24"/>
  <c r="E208" s="1"/>
  <c r="G24"/>
  <c r="F208" s="1"/>
  <c r="H24"/>
  <c r="G208" s="1"/>
  <c r="B25"/>
  <c r="G114" i="13" l="1"/>
  <c r="Y113"/>
  <c r="AA113" s="1"/>
  <c r="Y112"/>
  <c r="AA112" s="1"/>
  <c r="CF104"/>
  <c r="CH104" s="1"/>
  <c r="CK104" s="1"/>
  <c r="BZ112" s="1"/>
  <c r="DT96"/>
  <c r="BR101"/>
  <c r="BA104"/>
  <c r="AP112" s="1"/>
  <c r="AQ112" s="1"/>
  <c r="AS112" s="1"/>
  <c r="L133"/>
  <c r="N133" s="1"/>
  <c r="P133" s="1"/>
  <c r="E141" s="1"/>
  <c r="CY106"/>
  <c r="CG104"/>
  <c r="CS84"/>
  <c r="CU84" s="1"/>
  <c r="BA105"/>
  <c r="AP113" s="1"/>
  <c r="DB91"/>
  <c r="CQ104" s="1"/>
  <c r="DK84"/>
  <c r="DM84" s="1"/>
  <c r="BS101"/>
  <c r="CG99"/>
  <c r="CG105"/>
  <c r="CF105"/>
  <c r="CH105" s="1"/>
  <c r="CK105" s="1"/>
  <c r="BZ113" s="1"/>
  <c r="AB132"/>
  <c r="AE126"/>
  <c r="BS107"/>
  <c r="DB97"/>
  <c r="L135"/>
  <c r="N135" s="1"/>
  <c r="P135" s="1"/>
  <c r="CJ101"/>
  <c r="CJ109"/>
  <c r="BY114" s="1"/>
  <c r="CK109"/>
  <c r="BZ114" s="1"/>
  <c r="DB90"/>
  <c r="CP104" s="1"/>
  <c r="DA104" s="1"/>
  <c r="CP112" s="1"/>
  <c r="CK101"/>
  <c r="CF107"/>
  <c r="CH107" s="1"/>
  <c r="CK107" s="1"/>
  <c r="L132"/>
  <c r="N132" s="1"/>
  <c r="BO105"/>
  <c r="AE134"/>
  <c r="BS99"/>
  <c r="AW125"/>
  <c r="M132"/>
  <c r="Y114"/>
  <c r="L127"/>
  <c r="N127" s="1"/>
  <c r="BR107"/>
  <c r="DQ97"/>
  <c r="BN104"/>
  <c r="BP104" s="1"/>
  <c r="BS104" s="1"/>
  <c r="BH112" s="1"/>
  <c r="BN124"/>
  <c r="BP124" s="1"/>
  <c r="AB133"/>
  <c r="Q128"/>
  <c r="Q136" s="1"/>
  <c r="Q137" s="1"/>
  <c r="F142" s="1"/>
  <c r="AI125"/>
  <c r="AI128" s="1"/>
  <c r="AI136" s="1"/>
  <c r="AI137" s="1"/>
  <c r="X142" s="1"/>
  <c r="AH125"/>
  <c r="AH128" s="1"/>
  <c r="AH136" s="1"/>
  <c r="DJ105"/>
  <c r="DN105" s="1"/>
  <c r="CX98"/>
  <c r="CZ98" s="1"/>
  <c r="DB98" s="1"/>
  <c r="AG127"/>
  <c r="BX21"/>
  <c r="BY21"/>
  <c r="BX125" s="1"/>
  <c r="BZ21"/>
  <c r="BY125" s="1"/>
  <c r="CC21"/>
  <c r="CB125" s="1"/>
  <c r="BW21"/>
  <c r="CA21"/>
  <c r="BZ125" s="1"/>
  <c r="CB21"/>
  <c r="CA125" s="1"/>
  <c r="CD21"/>
  <c r="CC125" s="1"/>
  <c r="BV22"/>
  <c r="CR107"/>
  <c r="CV107" s="1"/>
  <c r="CV99"/>
  <c r="AB127"/>
  <c r="X135"/>
  <c r="AB135" s="1"/>
  <c r="CK106"/>
  <c r="CJ106"/>
  <c r="D152"/>
  <c r="D180"/>
  <c r="D208"/>
  <c r="BL125"/>
  <c r="AR23"/>
  <c r="AQ127" s="1"/>
  <c r="AS23"/>
  <c r="AR127" s="1"/>
  <c r="AR135" s="1"/>
  <c r="AT23"/>
  <c r="AS127" s="1"/>
  <c r="AS135" s="1"/>
  <c r="AO23"/>
  <c r="AN127" s="1"/>
  <c r="AM23"/>
  <c r="AN23"/>
  <c r="AQ23"/>
  <c r="AP127" s="1"/>
  <c r="AP23"/>
  <c r="AO127" s="1"/>
  <c r="AL24"/>
  <c r="AT126"/>
  <c r="AP134"/>
  <c r="AT134" s="1"/>
  <c r="CV20"/>
  <c r="CU124" s="1"/>
  <c r="CO20"/>
  <c r="CP20"/>
  <c r="CS20"/>
  <c r="CR124" s="1"/>
  <c r="CQ20"/>
  <c r="CP124" s="1"/>
  <c r="CU20"/>
  <c r="CT124" s="1"/>
  <c r="CR20"/>
  <c r="CQ124" s="1"/>
  <c r="CT20"/>
  <c r="CS124" s="1"/>
  <c r="CN21"/>
  <c r="AC127"/>
  <c r="Y135"/>
  <c r="AC135" s="1"/>
  <c r="G152"/>
  <c r="G180"/>
  <c r="G208"/>
  <c r="CU104"/>
  <c r="CR104"/>
  <c r="CS105"/>
  <c r="CS104"/>
  <c r="CT105"/>
  <c r="CT104"/>
  <c r="CU105"/>
  <c r="CR105"/>
  <c r="CI124"/>
  <c r="AQ134"/>
  <c r="AU134" s="1"/>
  <c r="AU126"/>
  <c r="DK112" i="12"/>
  <c r="DM112" s="1"/>
  <c r="DP97" i="13"/>
  <c r="DR97" s="1"/>
  <c r="CX106"/>
  <c r="CZ106" s="1"/>
  <c r="AV125"/>
  <c r="AX125" s="1"/>
  <c r="DM105"/>
  <c r="DK105"/>
  <c r="P128"/>
  <c r="P136" s="1"/>
  <c r="P137" s="1"/>
  <c r="E142" s="1"/>
  <c r="E152"/>
  <c r="E180"/>
  <c r="E208"/>
  <c r="P134"/>
  <c r="Q134"/>
  <c r="F152"/>
  <c r="F180"/>
  <c r="F208"/>
  <c r="I152"/>
  <c r="I180"/>
  <c r="I208"/>
  <c r="DS98"/>
  <c r="CK98"/>
  <c r="CJ98"/>
  <c r="W132"/>
  <c r="BJ114"/>
  <c r="M135"/>
  <c r="BO124"/>
  <c r="AD134"/>
  <c r="AF134" s="1"/>
  <c r="AC133"/>
  <c r="CT85"/>
  <c r="CV85" s="1"/>
  <c r="CS85"/>
  <c r="CU85" s="1"/>
  <c r="DJ104"/>
  <c r="DL104"/>
  <c r="DK104"/>
  <c r="DM104"/>
  <c r="AB24"/>
  <c r="U24"/>
  <c r="V24"/>
  <c r="Y24"/>
  <c r="AA24"/>
  <c r="W24"/>
  <c r="X24"/>
  <c r="Z24"/>
  <c r="T25"/>
  <c r="BM125"/>
  <c r="CE124"/>
  <c r="BR106"/>
  <c r="BS106"/>
  <c r="W135"/>
  <c r="W133"/>
  <c r="H152"/>
  <c r="H180"/>
  <c r="H208"/>
  <c r="CD124"/>
  <c r="DL19"/>
  <c r="DK99" s="1"/>
  <c r="DM19"/>
  <c r="DL99" s="1"/>
  <c r="DL107" s="1"/>
  <c r="DN19"/>
  <c r="DM99" s="1"/>
  <c r="DM107" s="1"/>
  <c r="DI19"/>
  <c r="DH99" s="1"/>
  <c r="DK19"/>
  <c r="DJ99" s="1"/>
  <c r="DG19"/>
  <c r="DH19"/>
  <c r="DJ19"/>
  <c r="DI99" s="1"/>
  <c r="DT91" s="1"/>
  <c r="DI106" s="1"/>
  <c r="DF20"/>
  <c r="DJ106"/>
  <c r="DN106" s="1"/>
  <c r="DN98"/>
  <c r="CI100"/>
  <c r="CI108" s="1"/>
  <c r="CI109" s="1"/>
  <c r="BX114" s="1"/>
  <c r="BX106"/>
  <c r="CI106" s="1"/>
  <c r="BX104"/>
  <c r="CI104" s="1"/>
  <c r="BX112" s="1"/>
  <c r="CY98"/>
  <c r="O129"/>
  <c r="BO104"/>
  <c r="M127"/>
  <c r="AD126"/>
  <c r="AF126" s="1"/>
  <c r="AC132"/>
  <c r="DK86"/>
  <c r="CS107"/>
  <c r="CW107" s="1"/>
  <c r="CW99"/>
  <c r="Q126"/>
  <c r="P126"/>
  <c r="AZ124"/>
  <c r="BA124"/>
  <c r="DA99"/>
  <c r="D25"/>
  <c r="E25"/>
  <c r="F25"/>
  <c r="I25"/>
  <c r="G25"/>
  <c r="H25"/>
  <c r="J25"/>
  <c r="C25"/>
  <c r="B26"/>
  <c r="BH22"/>
  <c r="BG126" s="1"/>
  <c r="BI22"/>
  <c r="BH126" s="1"/>
  <c r="BJ22"/>
  <c r="BI126" s="1"/>
  <c r="BE22"/>
  <c r="BK22"/>
  <c r="BJ126" s="1"/>
  <c r="BJ134" s="1"/>
  <c r="BL22"/>
  <c r="BK126" s="1"/>
  <c r="BK134" s="1"/>
  <c r="BG22"/>
  <c r="BF126" s="1"/>
  <c r="BF22"/>
  <c r="BD23"/>
  <c r="BQ125"/>
  <c r="DK106"/>
  <c r="DO106" s="1"/>
  <c r="DO98"/>
  <c r="AY126"/>
  <c r="AH118"/>
  <c r="V133" s="1"/>
  <c r="AG133" s="1"/>
  <c r="V141" s="1"/>
  <c r="CF99"/>
  <c r="CH99" s="1"/>
  <c r="CY125" i="12"/>
  <c r="AZ117" i="13"/>
  <c r="BN105"/>
  <c r="BP105" s="1"/>
  <c r="CG107"/>
  <c r="W134"/>
  <c r="BX105"/>
  <c r="CI105" s="1"/>
  <c r="BX113" s="1"/>
  <c r="DP125" i="12"/>
  <c r="DR125" s="1"/>
  <c r="DU125" s="1"/>
  <c r="BR104"/>
  <c r="BG112" s="1"/>
  <c r="BI112" s="1"/>
  <c r="BK112" s="1"/>
  <c r="DK114"/>
  <c r="CT114"/>
  <c r="CV114" s="1"/>
  <c r="CB112"/>
  <c r="CD112" s="1"/>
  <c r="CA113"/>
  <c r="CC113" s="1"/>
  <c r="DU124"/>
  <c r="BO125"/>
  <c r="BA105"/>
  <c r="AP113" s="1"/>
  <c r="AR113" s="1"/>
  <c r="AT113" s="1"/>
  <c r="DK113"/>
  <c r="DM113" s="1"/>
  <c r="DS126"/>
  <c r="DQ125"/>
  <c r="DN126"/>
  <c r="DJ134"/>
  <c r="DN134" s="1"/>
  <c r="DT117"/>
  <c r="DK23"/>
  <c r="DJ127" s="1"/>
  <c r="DL23"/>
  <c r="DK127" s="1"/>
  <c r="DM23"/>
  <c r="DL127" s="1"/>
  <c r="DL135" s="1"/>
  <c r="DN23"/>
  <c r="DM127" s="1"/>
  <c r="DM135" s="1"/>
  <c r="DH23"/>
  <c r="DI23"/>
  <c r="DH127" s="1"/>
  <c r="DJ23"/>
  <c r="DI127" s="1"/>
  <c r="DG23"/>
  <c r="DF24"/>
  <c r="DO126"/>
  <c r="DK134"/>
  <c r="DO134" s="1"/>
  <c r="DB124"/>
  <c r="AZ104"/>
  <c r="AO112" s="1"/>
  <c r="AR112" s="1"/>
  <c r="AT112" s="1"/>
  <c r="BJ133"/>
  <c r="BH132"/>
  <c r="BH133"/>
  <c r="BK132"/>
  <c r="BI132"/>
  <c r="CR132"/>
  <c r="CU132"/>
  <c r="CT132"/>
  <c r="DA126"/>
  <c r="CV126"/>
  <c r="CR134"/>
  <c r="CV134" s="1"/>
  <c r="CS23"/>
  <c r="CR127" s="1"/>
  <c r="CT23"/>
  <c r="CS127" s="1"/>
  <c r="CU23"/>
  <c r="CT127" s="1"/>
  <c r="CT135" s="1"/>
  <c r="CV23"/>
  <c r="CU127" s="1"/>
  <c r="CU135" s="1"/>
  <c r="CP23"/>
  <c r="CQ23"/>
  <c r="CP127" s="1"/>
  <c r="DB118" s="1"/>
  <c r="CO23"/>
  <c r="CR23"/>
  <c r="CQ127" s="1"/>
  <c r="CN24"/>
  <c r="CS132"/>
  <c r="CU133"/>
  <c r="DC105"/>
  <c r="CR113" s="1"/>
  <c r="DB105"/>
  <c r="CQ113" s="1"/>
  <c r="CW126"/>
  <c r="CS134"/>
  <c r="CW134" s="1"/>
  <c r="DC104"/>
  <c r="CR112" s="1"/>
  <c r="DB104"/>
  <c r="CQ112" s="1"/>
  <c r="CS133"/>
  <c r="CT133"/>
  <c r="CX125"/>
  <c r="CZ125" s="1"/>
  <c r="CF125"/>
  <c r="CH125" s="1"/>
  <c r="CK125" s="1"/>
  <c r="CR133"/>
  <c r="CD126"/>
  <c r="BZ134"/>
  <c r="CD134" s="1"/>
  <c r="BS105"/>
  <c r="BH113" s="1"/>
  <c r="BR105"/>
  <c r="BG113" s="1"/>
  <c r="CI126"/>
  <c r="CA23"/>
  <c r="BZ127" s="1"/>
  <c r="CB23"/>
  <c r="CA127" s="1"/>
  <c r="CD23"/>
  <c r="CC127" s="1"/>
  <c r="CC135" s="1"/>
  <c r="BW23"/>
  <c r="CC23"/>
  <c r="CB127" s="1"/>
  <c r="CB135" s="1"/>
  <c r="BZ23"/>
  <c r="BY127" s="1"/>
  <c r="BX23"/>
  <c r="BY23"/>
  <c r="BX127" s="1"/>
  <c r="BV24"/>
  <c r="CA134"/>
  <c r="CE134" s="1"/>
  <c r="CE126"/>
  <c r="BJ132"/>
  <c r="CK124"/>
  <c r="CJ124"/>
  <c r="CG125"/>
  <c r="CJ117"/>
  <c r="BQ126"/>
  <c r="BL114"/>
  <c r="BI23"/>
  <c r="BH127" s="1"/>
  <c r="BL23"/>
  <c r="BK127" s="1"/>
  <c r="BK135" s="1"/>
  <c r="BJ23"/>
  <c r="BI127" s="1"/>
  <c r="BK23"/>
  <c r="BJ127" s="1"/>
  <c r="BJ135" s="1"/>
  <c r="BH23"/>
  <c r="BG127" s="1"/>
  <c r="BR119" s="1"/>
  <c r="BG23"/>
  <c r="BF127" s="1"/>
  <c r="BE23"/>
  <c r="BF23"/>
  <c r="BD24"/>
  <c r="BM126"/>
  <c r="BI134"/>
  <c r="BM134" s="1"/>
  <c r="AW125"/>
  <c r="BK133"/>
  <c r="BL126"/>
  <c r="BH134"/>
  <c r="BL134" s="1"/>
  <c r="BI133"/>
  <c r="BS124"/>
  <c r="BR124"/>
  <c r="BN125"/>
  <c r="BP125" s="1"/>
  <c r="AY126"/>
  <c r="AT114"/>
  <c r="BA124"/>
  <c r="AZ124"/>
  <c r="AT126"/>
  <c r="AP134"/>
  <c r="AT134" s="1"/>
  <c r="AZ117"/>
  <c r="AQ23"/>
  <c r="AP127" s="1"/>
  <c r="AR23"/>
  <c r="AQ127" s="1"/>
  <c r="AT23"/>
  <c r="AS127" s="1"/>
  <c r="AS135" s="1"/>
  <c r="AS23"/>
  <c r="AR127" s="1"/>
  <c r="AR135" s="1"/>
  <c r="AN23"/>
  <c r="AP23"/>
  <c r="AO127" s="1"/>
  <c r="AO23"/>
  <c r="AN127" s="1"/>
  <c r="AM23"/>
  <c r="AL24"/>
  <c r="AU126"/>
  <c r="AQ134"/>
  <c r="AU134" s="1"/>
  <c r="AV125"/>
  <c r="AX125" s="1"/>
  <c r="J112"/>
  <c r="L132"/>
  <c r="N132" s="1"/>
  <c r="P132" s="1"/>
  <c r="E140" s="1"/>
  <c r="AH118"/>
  <c r="V132" s="1"/>
  <c r="AG132" s="1"/>
  <c r="V140" s="1"/>
  <c r="J208"/>
  <c r="K208"/>
  <c r="AH119"/>
  <c r="W134" s="1"/>
  <c r="M132"/>
  <c r="Y112"/>
  <c r="AA112" s="1"/>
  <c r="L127"/>
  <c r="N127" s="1"/>
  <c r="Q127" s="1"/>
  <c r="O208"/>
  <c r="I152"/>
  <c r="I180"/>
  <c r="Y113"/>
  <c r="AA113" s="1"/>
  <c r="D152"/>
  <c r="O152" s="1"/>
  <c r="D180"/>
  <c r="E152"/>
  <c r="E180"/>
  <c r="AD134"/>
  <c r="AF134" s="1"/>
  <c r="L135"/>
  <c r="N135" s="1"/>
  <c r="Q135" s="1"/>
  <c r="H152"/>
  <c r="H180"/>
  <c r="F152"/>
  <c r="F180"/>
  <c r="P126"/>
  <c r="L133"/>
  <c r="N133" s="1"/>
  <c r="P133" s="1"/>
  <c r="E141" s="1"/>
  <c r="G152"/>
  <c r="G180"/>
  <c r="O129"/>
  <c r="AE126"/>
  <c r="P129"/>
  <c r="AE134"/>
  <c r="M133"/>
  <c r="AG127"/>
  <c r="AI125"/>
  <c r="AH125"/>
  <c r="Y132"/>
  <c r="X133"/>
  <c r="AA133"/>
  <c r="Z133"/>
  <c r="Y133"/>
  <c r="X132"/>
  <c r="Z132"/>
  <c r="AA132"/>
  <c r="P134"/>
  <c r="Q134"/>
  <c r="H142"/>
  <c r="M127"/>
  <c r="AC127"/>
  <c r="Y135"/>
  <c r="AC135" s="1"/>
  <c r="X135"/>
  <c r="AB135" s="1"/>
  <c r="AB127"/>
  <c r="M135"/>
  <c r="Q129"/>
  <c r="AD126"/>
  <c r="AF126" s="1"/>
  <c r="AB112"/>
  <c r="Y114"/>
  <c r="Z24"/>
  <c r="Y208" s="1"/>
  <c r="AA24"/>
  <c r="Z208" s="1"/>
  <c r="AB24"/>
  <c r="AA208" s="1"/>
  <c r="U24"/>
  <c r="V24"/>
  <c r="W24"/>
  <c r="V208" s="1"/>
  <c r="X24"/>
  <c r="W208" s="1"/>
  <c r="Y24"/>
  <c r="X208" s="1"/>
  <c r="T25"/>
  <c r="J25"/>
  <c r="I209" s="1"/>
  <c r="C25"/>
  <c r="D25"/>
  <c r="E25"/>
  <c r="D209" s="1"/>
  <c r="F25"/>
  <c r="E209" s="1"/>
  <c r="G25"/>
  <c r="F209" s="1"/>
  <c r="H25"/>
  <c r="G209" s="1"/>
  <c r="I25"/>
  <c r="H209" s="1"/>
  <c r="B26"/>
  <c r="CP106" i="13" l="1"/>
  <c r="DA106" s="1"/>
  <c r="CJ104"/>
  <c r="BY112" s="1"/>
  <c r="CA112" s="1"/>
  <c r="CC112" s="1"/>
  <c r="CQ106"/>
  <c r="DC106" s="1"/>
  <c r="CQ105"/>
  <c r="DQ98"/>
  <c r="AR112"/>
  <c r="AT112" s="1"/>
  <c r="Q133"/>
  <c r="F141" s="1"/>
  <c r="G141" s="1"/>
  <c r="I141" s="1"/>
  <c r="CP107"/>
  <c r="DA107" s="1"/>
  <c r="CY99"/>
  <c r="DC100"/>
  <c r="DC108" s="1"/>
  <c r="DC109" s="1"/>
  <c r="CR114" s="1"/>
  <c r="DB100"/>
  <c r="DB101" s="1"/>
  <c r="AQ113"/>
  <c r="AS113" s="1"/>
  <c r="AR113"/>
  <c r="AT113" s="1"/>
  <c r="Q135"/>
  <c r="CW133" i="12"/>
  <c r="CQ107" i="13"/>
  <c r="DT119" i="12"/>
  <c r="DI134" s="1"/>
  <c r="CJ105" i="13"/>
  <c r="BY113" s="1"/>
  <c r="CB113" s="1"/>
  <c r="CD113" s="1"/>
  <c r="CP105"/>
  <c r="DA105" s="1"/>
  <c r="CP113" s="1"/>
  <c r="Q129"/>
  <c r="CJ107"/>
  <c r="DQ106"/>
  <c r="CB114"/>
  <c r="CD114" s="1"/>
  <c r="AE133"/>
  <c r="DA100"/>
  <c r="AE132"/>
  <c r="CS86"/>
  <c r="H142"/>
  <c r="J142" s="1"/>
  <c r="AH137"/>
  <c r="W142" s="1"/>
  <c r="AE135"/>
  <c r="AD133"/>
  <c r="AF133" s="1"/>
  <c r="AI133" s="1"/>
  <c r="X141" s="1"/>
  <c r="P132"/>
  <c r="E140" s="1"/>
  <c r="Q132"/>
  <c r="F140" s="1"/>
  <c r="DC98"/>
  <c r="BR104"/>
  <c r="BG112" s="1"/>
  <c r="AW126"/>
  <c r="V135"/>
  <c r="AG135" s="1"/>
  <c r="BS124"/>
  <c r="BR124"/>
  <c r="AI129"/>
  <c r="CY107"/>
  <c r="P129"/>
  <c r="DN104"/>
  <c r="AZ119"/>
  <c r="AO134" s="1"/>
  <c r="BN125"/>
  <c r="BP125" s="1"/>
  <c r="P127"/>
  <c r="Q127"/>
  <c r="CW104"/>
  <c r="AD127"/>
  <c r="AF127" s="1"/>
  <c r="CG124"/>
  <c r="AW134"/>
  <c r="CI101"/>
  <c r="BI23"/>
  <c r="BH127" s="1"/>
  <c r="BJ23"/>
  <c r="BI127" s="1"/>
  <c r="BK23"/>
  <c r="BJ127" s="1"/>
  <c r="BJ135" s="1"/>
  <c r="BF23"/>
  <c r="BL23"/>
  <c r="BK127" s="1"/>
  <c r="BK135" s="1"/>
  <c r="BH23"/>
  <c r="BG127" s="1"/>
  <c r="BE23"/>
  <c r="BG23"/>
  <c r="BF127" s="1"/>
  <c r="BD24"/>
  <c r="D153"/>
  <c r="D181"/>
  <c r="D209"/>
  <c r="DN99"/>
  <c r="DJ107"/>
  <c r="DN107" s="1"/>
  <c r="V152"/>
  <c r="V180"/>
  <c r="V208"/>
  <c r="CO21"/>
  <c r="CP21"/>
  <c r="CQ21"/>
  <c r="CP125" s="1"/>
  <c r="CT21"/>
  <c r="CS125" s="1"/>
  <c r="CR21"/>
  <c r="CQ125" s="1"/>
  <c r="CS21"/>
  <c r="CR125" s="1"/>
  <c r="CV21"/>
  <c r="CU125" s="1"/>
  <c r="CU21"/>
  <c r="CT125" s="1"/>
  <c r="CN22"/>
  <c r="O208"/>
  <c r="AS132"/>
  <c r="AQ132"/>
  <c r="AS133"/>
  <c r="AR133"/>
  <c r="AQ133"/>
  <c r="AR132"/>
  <c r="AP132"/>
  <c r="AP133"/>
  <c r="BH134"/>
  <c r="BL134" s="1"/>
  <c r="BL126"/>
  <c r="BR117"/>
  <c r="E153"/>
  <c r="E181"/>
  <c r="E209"/>
  <c r="W152"/>
  <c r="W180"/>
  <c r="W208"/>
  <c r="DT97"/>
  <c r="DU97"/>
  <c r="DU100" s="1"/>
  <c r="DU108" s="1"/>
  <c r="AP135"/>
  <c r="AT135" s="1"/>
  <c r="AT127"/>
  <c r="CX107"/>
  <c r="CZ107" s="1"/>
  <c r="DO104"/>
  <c r="AE127"/>
  <c r="CX99"/>
  <c r="CZ99" s="1"/>
  <c r="DS99"/>
  <c r="J208"/>
  <c r="CW124"/>
  <c r="F153"/>
  <c r="F181"/>
  <c r="F209"/>
  <c r="U25"/>
  <c r="V25"/>
  <c r="W25"/>
  <c r="Z25"/>
  <c r="X25"/>
  <c r="AB25"/>
  <c r="Y25"/>
  <c r="AA25"/>
  <c r="T26"/>
  <c r="AZ125"/>
  <c r="BA125"/>
  <c r="AS24"/>
  <c r="AT24"/>
  <c r="AM24"/>
  <c r="AP24"/>
  <c r="AN24"/>
  <c r="AR24"/>
  <c r="AO24"/>
  <c r="AQ24"/>
  <c r="AL25"/>
  <c r="CE125"/>
  <c r="G153"/>
  <c r="G181"/>
  <c r="G209"/>
  <c r="AH126"/>
  <c r="AI126"/>
  <c r="DM20"/>
  <c r="DL124" s="1"/>
  <c r="DN20"/>
  <c r="DM124" s="1"/>
  <c r="DG20"/>
  <c r="DJ20"/>
  <c r="DI124" s="1"/>
  <c r="DH20"/>
  <c r="DI20"/>
  <c r="DH124" s="1"/>
  <c r="DK20"/>
  <c r="DJ124" s="1"/>
  <c r="DL20"/>
  <c r="DK124" s="1"/>
  <c r="DF21"/>
  <c r="DO99"/>
  <c r="DK107"/>
  <c r="DO107" s="1"/>
  <c r="BL114"/>
  <c r="K180"/>
  <c r="DA124"/>
  <c r="AH129"/>
  <c r="DT90"/>
  <c r="AV126"/>
  <c r="AX126" s="1"/>
  <c r="Z152"/>
  <c r="Z180"/>
  <c r="Z208"/>
  <c r="O180"/>
  <c r="BI134"/>
  <c r="BM134" s="1"/>
  <c r="BM126"/>
  <c r="CV124"/>
  <c r="AH134"/>
  <c r="AI134"/>
  <c r="V132"/>
  <c r="AG132" s="1"/>
  <c r="V140" s="1"/>
  <c r="AG128"/>
  <c r="AG136" s="1"/>
  <c r="AG137" s="1"/>
  <c r="V142" s="1"/>
  <c r="V134"/>
  <c r="AG134" s="1"/>
  <c r="I153"/>
  <c r="I181"/>
  <c r="I209"/>
  <c r="J152"/>
  <c r="K208"/>
  <c r="BY22"/>
  <c r="BX126" s="1"/>
  <c r="BZ22"/>
  <c r="BY126" s="1"/>
  <c r="CA22"/>
  <c r="BZ126" s="1"/>
  <c r="CD22"/>
  <c r="CC126" s="1"/>
  <c r="CC134" s="1"/>
  <c r="CB22"/>
  <c r="CA126" s="1"/>
  <c r="BX22"/>
  <c r="BW22"/>
  <c r="CC22"/>
  <c r="CB126" s="1"/>
  <c r="CB134" s="1"/>
  <c r="BV23"/>
  <c r="CF124"/>
  <c r="CH124" s="1"/>
  <c r="AD135"/>
  <c r="AF135" s="1"/>
  <c r="AH135" s="1"/>
  <c r="DI104"/>
  <c r="DP106"/>
  <c r="DR106" s="1"/>
  <c r="DU106" s="1"/>
  <c r="BO125"/>
  <c r="AD132"/>
  <c r="AF132" s="1"/>
  <c r="AH132" s="1"/>
  <c r="W140" s="1"/>
  <c r="CV104"/>
  <c r="AV134"/>
  <c r="AX134" s="1"/>
  <c r="E26"/>
  <c r="F26"/>
  <c r="G26"/>
  <c r="J26"/>
  <c r="H26"/>
  <c r="I26"/>
  <c r="D26"/>
  <c r="C26"/>
  <c r="B27"/>
  <c r="BR105"/>
  <c r="BG113" s="1"/>
  <c r="BS105"/>
  <c r="BH113" s="1"/>
  <c r="H153"/>
  <c r="H181"/>
  <c r="H209"/>
  <c r="Y152"/>
  <c r="Y180"/>
  <c r="Y208"/>
  <c r="CD125"/>
  <c r="DI107"/>
  <c r="DI105"/>
  <c r="AA152"/>
  <c r="AA180"/>
  <c r="AA208"/>
  <c r="K152"/>
  <c r="AQ135"/>
  <c r="AU135" s="1"/>
  <c r="AU127"/>
  <c r="CK99"/>
  <c r="CJ99"/>
  <c r="BQ126"/>
  <c r="X152"/>
  <c r="X180"/>
  <c r="X208"/>
  <c r="J180"/>
  <c r="AY127"/>
  <c r="O152"/>
  <c r="CI125"/>
  <c r="CV105"/>
  <c r="AZ118"/>
  <c r="AY128" s="1"/>
  <c r="AY136" s="1"/>
  <c r="DP98"/>
  <c r="DR98" s="1"/>
  <c r="DO105"/>
  <c r="DQ105" s="1"/>
  <c r="CW105"/>
  <c r="DT125" i="12"/>
  <c r="CA114"/>
  <c r="BJ112"/>
  <c r="BL112" s="1"/>
  <c r="AV126"/>
  <c r="AX126" s="1"/>
  <c r="BA126" s="1"/>
  <c r="DT118"/>
  <c r="DH132" s="1"/>
  <c r="DS132" s="1"/>
  <c r="DH140" s="1"/>
  <c r="CY134"/>
  <c r="DQ126"/>
  <c r="DQ134"/>
  <c r="AQ112"/>
  <c r="AS112" s="1"/>
  <c r="AZ119"/>
  <c r="AO132" s="1"/>
  <c r="BM132"/>
  <c r="AQ113"/>
  <c r="AS113" s="1"/>
  <c r="CJ119"/>
  <c r="BY132" s="1"/>
  <c r="BL133"/>
  <c r="BN134"/>
  <c r="BP134" s="1"/>
  <c r="DO127"/>
  <c r="DK135"/>
  <c r="DO135" s="1"/>
  <c r="CV132"/>
  <c r="DS127"/>
  <c r="BL132"/>
  <c r="DP126"/>
  <c r="DR126" s="1"/>
  <c r="CG134"/>
  <c r="CV133"/>
  <c r="CX126"/>
  <c r="CZ126" s="1"/>
  <c r="DP134"/>
  <c r="DR134" s="1"/>
  <c r="DJ24"/>
  <c r="DM24"/>
  <c r="DK24"/>
  <c r="DL24"/>
  <c r="DG24"/>
  <c r="DH24"/>
  <c r="DI24"/>
  <c r="DN24"/>
  <c r="DF25"/>
  <c r="DJ135"/>
  <c r="DN135" s="1"/>
  <c r="DN127"/>
  <c r="DM132"/>
  <c r="DJ132"/>
  <c r="DJ133"/>
  <c r="DK132"/>
  <c r="DL132"/>
  <c r="DM133"/>
  <c r="DK133"/>
  <c r="DL133"/>
  <c r="BN126"/>
  <c r="BP126" s="1"/>
  <c r="BR126" s="1"/>
  <c r="CF126"/>
  <c r="CH126" s="1"/>
  <c r="CJ126" s="1"/>
  <c r="CP132"/>
  <c r="DA132" s="1"/>
  <c r="CP140" s="1"/>
  <c r="CP134"/>
  <c r="DA134" s="1"/>
  <c r="DA128"/>
  <c r="DA136" s="1"/>
  <c r="DA137" s="1"/>
  <c r="CP142" s="1"/>
  <c r="CS113"/>
  <c r="CU113" s="1"/>
  <c r="CT113"/>
  <c r="CV113" s="1"/>
  <c r="CR24"/>
  <c r="CU24"/>
  <c r="CS24"/>
  <c r="CT24"/>
  <c r="CO24"/>
  <c r="CP24"/>
  <c r="CQ24"/>
  <c r="CV24"/>
  <c r="CN25"/>
  <c r="CR135"/>
  <c r="CV135" s="1"/>
  <c r="CV127"/>
  <c r="CX134"/>
  <c r="CZ134" s="1"/>
  <c r="CY126"/>
  <c r="DB125"/>
  <c r="DC125"/>
  <c r="CW127"/>
  <c r="CS135"/>
  <c r="CW135" s="1"/>
  <c r="CT112"/>
  <c r="CS112"/>
  <c r="CU112" s="1"/>
  <c r="CW132"/>
  <c r="CP135"/>
  <c r="DA135" s="1"/>
  <c r="DA127"/>
  <c r="CP133"/>
  <c r="DA133" s="1"/>
  <c r="CP141" s="1"/>
  <c r="CJ125"/>
  <c r="DB119"/>
  <c r="CI127"/>
  <c r="CA132"/>
  <c r="BZ132"/>
  <c r="CA133"/>
  <c r="CC133"/>
  <c r="CB132"/>
  <c r="CC132"/>
  <c r="CB133"/>
  <c r="BZ133"/>
  <c r="BZ24"/>
  <c r="CD24"/>
  <c r="CA24"/>
  <c r="CB24"/>
  <c r="CC24"/>
  <c r="BY24"/>
  <c r="BW24"/>
  <c r="BX24"/>
  <c r="BV25"/>
  <c r="BZ135"/>
  <c r="CD135" s="1"/>
  <c r="CD127"/>
  <c r="CF134"/>
  <c r="CH134" s="1"/>
  <c r="AV134"/>
  <c r="AX134" s="1"/>
  <c r="CG126"/>
  <c r="CE127"/>
  <c r="CA135"/>
  <c r="CE135" s="1"/>
  <c r="BI113"/>
  <c r="BK113" s="1"/>
  <c r="BJ113"/>
  <c r="CJ118"/>
  <c r="BG132"/>
  <c r="BG134"/>
  <c r="BQ127"/>
  <c r="BR125"/>
  <c r="BR128" s="1"/>
  <c r="BR136" s="1"/>
  <c r="BR137" s="1"/>
  <c r="BG142" s="1"/>
  <c r="BS125"/>
  <c r="BS128" s="1"/>
  <c r="BS136" s="1"/>
  <c r="BR118"/>
  <c r="BH135"/>
  <c r="BL135" s="1"/>
  <c r="BL127"/>
  <c r="BM127"/>
  <c r="BI135"/>
  <c r="BM135" s="1"/>
  <c r="BO126"/>
  <c r="AQ114"/>
  <c r="BO134"/>
  <c r="BM133"/>
  <c r="BH24"/>
  <c r="BI24"/>
  <c r="BK24"/>
  <c r="BJ24"/>
  <c r="BG24"/>
  <c r="BE24"/>
  <c r="BF24"/>
  <c r="BL24"/>
  <c r="BD25"/>
  <c r="BG135"/>
  <c r="BG133"/>
  <c r="AY127"/>
  <c r="AU127"/>
  <c r="AQ135"/>
  <c r="AU135" s="1"/>
  <c r="AP135"/>
  <c r="AT135" s="1"/>
  <c r="AT127"/>
  <c r="AZ118"/>
  <c r="AN135" s="1"/>
  <c r="AY135" s="1"/>
  <c r="AW126"/>
  <c r="AW134"/>
  <c r="AZ125"/>
  <c r="BA125"/>
  <c r="AP24"/>
  <c r="AQ24"/>
  <c r="AR24"/>
  <c r="AS24"/>
  <c r="AM24"/>
  <c r="AT24"/>
  <c r="AO24"/>
  <c r="AN24"/>
  <c r="AL25"/>
  <c r="AS132"/>
  <c r="AP132"/>
  <c r="AR132"/>
  <c r="AQ132"/>
  <c r="AR133"/>
  <c r="AQ133"/>
  <c r="AS133"/>
  <c r="AP133"/>
  <c r="V135"/>
  <c r="AG135" s="1"/>
  <c r="AB132"/>
  <c r="L208"/>
  <c r="N208" s="1"/>
  <c r="Q208" s="1"/>
  <c r="Q133"/>
  <c r="F141" s="1"/>
  <c r="H141" s="1"/>
  <c r="J141" s="1"/>
  <c r="K152"/>
  <c r="V133"/>
  <c r="AG133" s="1"/>
  <c r="V141" s="1"/>
  <c r="Q132"/>
  <c r="F140" s="1"/>
  <c r="G140" s="1"/>
  <c r="I140" s="1"/>
  <c r="J152"/>
  <c r="AI134"/>
  <c r="V134"/>
  <c r="AG134" s="1"/>
  <c r="AG128"/>
  <c r="AG129" s="1"/>
  <c r="P127"/>
  <c r="AG208"/>
  <c r="AB208"/>
  <c r="AC208"/>
  <c r="W133"/>
  <c r="AD135"/>
  <c r="AF135" s="1"/>
  <c r="AH134"/>
  <c r="O209"/>
  <c r="J209"/>
  <c r="K209"/>
  <c r="W135"/>
  <c r="AH128"/>
  <c r="AH129" s="1"/>
  <c r="W132"/>
  <c r="M208"/>
  <c r="I153"/>
  <c r="I181"/>
  <c r="Y152"/>
  <c r="Y180"/>
  <c r="Z152"/>
  <c r="Z180"/>
  <c r="P135"/>
  <c r="H153"/>
  <c r="H181"/>
  <c r="K180"/>
  <c r="E153"/>
  <c r="E181"/>
  <c r="X152"/>
  <c r="X180"/>
  <c r="AA152"/>
  <c r="AA180"/>
  <c r="O180"/>
  <c r="F153"/>
  <c r="F181"/>
  <c r="V152"/>
  <c r="AG152" s="1"/>
  <c r="V180"/>
  <c r="D153"/>
  <c r="O153" s="1"/>
  <c r="D181"/>
  <c r="J180"/>
  <c r="G153"/>
  <c r="G181"/>
  <c r="W152"/>
  <c r="W180"/>
  <c r="AD127"/>
  <c r="AF127" s="1"/>
  <c r="AB133"/>
  <c r="AI128"/>
  <c r="AI136" s="1"/>
  <c r="AI137" s="1"/>
  <c r="X142" s="1"/>
  <c r="AI126"/>
  <c r="AH126"/>
  <c r="J142"/>
  <c r="AE127"/>
  <c r="AC133"/>
  <c r="AE135"/>
  <c r="AC132"/>
  <c r="AA25"/>
  <c r="Z209" s="1"/>
  <c r="AB25"/>
  <c r="AA209" s="1"/>
  <c r="U25"/>
  <c r="V25"/>
  <c r="W25"/>
  <c r="V209" s="1"/>
  <c r="X25"/>
  <c r="W209" s="1"/>
  <c r="Y25"/>
  <c r="X209" s="1"/>
  <c r="Z25"/>
  <c r="Y209" s="1"/>
  <c r="T26"/>
  <c r="E26"/>
  <c r="D210" s="1"/>
  <c r="F26"/>
  <c r="E210" s="1"/>
  <c r="H26"/>
  <c r="G210" s="1"/>
  <c r="G26"/>
  <c r="F210" s="1"/>
  <c r="I26"/>
  <c r="H210" s="1"/>
  <c r="H218" s="1"/>
  <c r="J26"/>
  <c r="I210" s="1"/>
  <c r="I218" s="1"/>
  <c r="C26"/>
  <c r="D26"/>
  <c r="B27"/>
  <c r="H141" i="13" l="1"/>
  <c r="J141" s="1"/>
  <c r="BO126"/>
  <c r="CB112"/>
  <c r="CD112" s="1"/>
  <c r="CX104"/>
  <c r="CZ104" s="1"/>
  <c r="DC104" s="1"/>
  <c r="CR112" s="1"/>
  <c r="DB106"/>
  <c r="AQ114"/>
  <c r="AZ128"/>
  <c r="AZ136" s="1"/>
  <c r="AZ137" s="1"/>
  <c r="AO142" s="1"/>
  <c r="CX133" i="12"/>
  <c r="CZ133" s="1"/>
  <c r="CY105" i="13"/>
  <c r="CA113"/>
  <c r="CC113" s="1"/>
  <c r="DB108"/>
  <c r="DB109" s="1"/>
  <c r="CQ114" s="1"/>
  <c r="AH133"/>
  <c r="W141" s="1"/>
  <c r="Y141" s="1"/>
  <c r="AA141" s="1"/>
  <c r="DU128" i="12"/>
  <c r="DU129" s="1"/>
  <c r="DB107" i="13"/>
  <c r="DC101"/>
  <c r="DT128" i="12"/>
  <c r="DT129" s="1"/>
  <c r="DU134"/>
  <c r="DI135"/>
  <c r="DI133"/>
  <c r="DI132"/>
  <c r="AW127" i="13"/>
  <c r="DQ99"/>
  <c r="AO133"/>
  <c r="Z142"/>
  <c r="AB142" s="1"/>
  <c r="DA108"/>
  <c r="DA109" s="1"/>
  <c r="CP114" s="1"/>
  <c r="DA101"/>
  <c r="M208"/>
  <c r="AO135"/>
  <c r="M180"/>
  <c r="AG129"/>
  <c r="DP104"/>
  <c r="DR104" s="1"/>
  <c r="DT104" s="1"/>
  <c r="DI112" s="1"/>
  <c r="DC107"/>
  <c r="G140"/>
  <c r="I140" s="1"/>
  <c r="H140"/>
  <c r="J140" s="1"/>
  <c r="AI132"/>
  <c r="X140" s="1"/>
  <c r="Y140" s="1"/>
  <c r="AA140" s="1"/>
  <c r="BN134"/>
  <c r="BP134" s="1"/>
  <c r="BR118"/>
  <c r="BF132" s="1"/>
  <c r="BQ132" s="1"/>
  <c r="BF140" s="1"/>
  <c r="DT106"/>
  <c r="CF125"/>
  <c r="CH125" s="1"/>
  <c r="BJ112"/>
  <c r="BL112" s="1"/>
  <c r="BI112"/>
  <c r="BK112" s="1"/>
  <c r="BS125"/>
  <c r="BR125"/>
  <c r="CX124"/>
  <c r="CZ124" s="1"/>
  <c r="BA128"/>
  <c r="BA136" s="1"/>
  <c r="BA137" s="1"/>
  <c r="AP142" s="1"/>
  <c r="AU133"/>
  <c r="AH127"/>
  <c r="AI127"/>
  <c r="AI135"/>
  <c r="AW135"/>
  <c r="DQ104"/>
  <c r="AO132"/>
  <c r="L152"/>
  <c r="N152" s="1"/>
  <c r="DQ107"/>
  <c r="AB152"/>
  <c r="AC208"/>
  <c r="I154"/>
  <c r="I162" s="1"/>
  <c r="I182"/>
  <c r="I190" s="1"/>
  <c r="I210"/>
  <c r="I218" s="1"/>
  <c r="DH106"/>
  <c r="DS106" s="1"/>
  <c r="DH104"/>
  <c r="DS104" s="1"/>
  <c r="DH112" s="1"/>
  <c r="DS100"/>
  <c r="DS108" s="1"/>
  <c r="DS109" s="1"/>
  <c r="DH114" s="1"/>
  <c r="K209"/>
  <c r="AQ152"/>
  <c r="AQ180"/>
  <c r="AQ208"/>
  <c r="V26"/>
  <c r="W26"/>
  <c r="X26"/>
  <c r="AA26"/>
  <c r="U26"/>
  <c r="Y26"/>
  <c r="Z26"/>
  <c r="AB26"/>
  <c r="T27"/>
  <c r="DA125"/>
  <c r="AG208"/>
  <c r="O181"/>
  <c r="BQ127"/>
  <c r="AB180"/>
  <c r="BI113"/>
  <c r="BK113" s="1"/>
  <c r="BJ113"/>
  <c r="G154"/>
  <c r="G182"/>
  <c r="G210"/>
  <c r="BZ23"/>
  <c r="BY127" s="1"/>
  <c r="CA23"/>
  <c r="BZ127" s="1"/>
  <c r="CB23"/>
  <c r="CA127" s="1"/>
  <c r="BW23"/>
  <c r="BY23"/>
  <c r="BX127" s="1"/>
  <c r="CC23"/>
  <c r="CB127" s="1"/>
  <c r="CB135" s="1"/>
  <c r="BX23"/>
  <c r="CD23"/>
  <c r="CC127" s="1"/>
  <c r="CC135" s="1"/>
  <c r="BV24"/>
  <c r="CI126"/>
  <c r="AN152"/>
  <c r="AN180"/>
  <c r="AN208"/>
  <c r="BK132"/>
  <c r="BI132"/>
  <c r="BJ133"/>
  <c r="BH132"/>
  <c r="BI133"/>
  <c r="BJ132"/>
  <c r="BH133"/>
  <c r="BK133"/>
  <c r="CW125"/>
  <c r="O209"/>
  <c r="BJ24"/>
  <c r="BK24"/>
  <c r="BL24"/>
  <c r="BG24"/>
  <c r="BE24"/>
  <c r="BF24"/>
  <c r="BH24"/>
  <c r="BI24"/>
  <c r="BD25"/>
  <c r="BH135"/>
  <c r="BL135" s="1"/>
  <c r="BL127"/>
  <c r="DH105"/>
  <c r="DS105" s="1"/>
  <c r="DH113" s="1"/>
  <c r="AV135"/>
  <c r="AX135" s="1"/>
  <c r="BN126"/>
  <c r="BP126" s="1"/>
  <c r="AU132"/>
  <c r="M152"/>
  <c r="BO134"/>
  <c r="DU101"/>
  <c r="L208"/>
  <c r="N208" s="1"/>
  <c r="DP105"/>
  <c r="DR105" s="1"/>
  <c r="DU105" s="1"/>
  <c r="DJ113" s="1"/>
  <c r="AV127"/>
  <c r="AX127" s="1"/>
  <c r="F154"/>
  <c r="P145" s="1"/>
  <c r="F182"/>
  <c r="F210"/>
  <c r="AG180"/>
  <c r="AB208"/>
  <c r="CJ124"/>
  <c r="CK124"/>
  <c r="DS124"/>
  <c r="V153"/>
  <c r="V181"/>
  <c r="V209"/>
  <c r="Y153"/>
  <c r="Y181"/>
  <c r="Y209"/>
  <c r="CV125"/>
  <c r="DO124"/>
  <c r="AS152"/>
  <c r="AS180"/>
  <c r="AS208"/>
  <c r="W153"/>
  <c r="W181"/>
  <c r="W209"/>
  <c r="J181"/>
  <c r="CX105"/>
  <c r="CZ105" s="1"/>
  <c r="DP99"/>
  <c r="DR99" s="1"/>
  <c r="BR119"/>
  <c r="BG135" s="1"/>
  <c r="AC180"/>
  <c r="Z153"/>
  <c r="Z181"/>
  <c r="Z209"/>
  <c r="O153"/>
  <c r="BZ134"/>
  <c r="CD134" s="1"/>
  <c r="CD126"/>
  <c r="CJ117"/>
  <c r="DN124"/>
  <c r="AT25"/>
  <c r="AM25"/>
  <c r="AN25"/>
  <c r="AQ25"/>
  <c r="AO25"/>
  <c r="AP25"/>
  <c r="AS25"/>
  <c r="AR25"/>
  <c r="AL26"/>
  <c r="J153"/>
  <c r="DB99"/>
  <c r="DC99"/>
  <c r="AY129"/>
  <c r="AY137"/>
  <c r="AN142" s="1"/>
  <c r="AN134"/>
  <c r="AY134" s="1"/>
  <c r="AN132"/>
  <c r="AY132" s="1"/>
  <c r="AN140" s="1"/>
  <c r="F27"/>
  <c r="G27"/>
  <c r="H27"/>
  <c r="C27"/>
  <c r="I27"/>
  <c r="E27"/>
  <c r="J27"/>
  <c r="D27"/>
  <c r="D154"/>
  <c r="D182"/>
  <c r="D210"/>
  <c r="CA134"/>
  <c r="CE134" s="1"/>
  <c r="CE126"/>
  <c r="DN21"/>
  <c r="DM125" s="1"/>
  <c r="DG21"/>
  <c r="DH21"/>
  <c r="DK21"/>
  <c r="DJ125" s="1"/>
  <c r="DI21"/>
  <c r="DH125" s="1"/>
  <c r="DM21"/>
  <c r="DL125" s="1"/>
  <c r="DJ21"/>
  <c r="DI125" s="1"/>
  <c r="DL21"/>
  <c r="DK125" s="1"/>
  <c r="DF22"/>
  <c r="AA153"/>
  <c r="AA181"/>
  <c r="AA209"/>
  <c r="J209"/>
  <c r="AZ134"/>
  <c r="BA134"/>
  <c r="DN132" i="12"/>
  <c r="AN135" i="13"/>
  <c r="AY135" s="1"/>
  <c r="L180"/>
  <c r="N180" s="1"/>
  <c r="CG125"/>
  <c r="CY124"/>
  <c r="AT132"/>
  <c r="DP107"/>
  <c r="DR107" s="1"/>
  <c r="DT107" s="1"/>
  <c r="K181"/>
  <c r="H154"/>
  <c r="H162" s="1"/>
  <c r="H182"/>
  <c r="H190" s="1"/>
  <c r="H210"/>
  <c r="H218" s="1"/>
  <c r="BA126"/>
  <c r="AZ126"/>
  <c r="AP152"/>
  <c r="AP180"/>
  <c r="AP208"/>
  <c r="BI135"/>
  <c r="BM135" s="1"/>
  <c r="BM127"/>
  <c r="AR152"/>
  <c r="AR180"/>
  <c r="AR208"/>
  <c r="DU98"/>
  <c r="DT98"/>
  <c r="AC152"/>
  <c r="E154"/>
  <c r="E182"/>
  <c r="E210"/>
  <c r="K153"/>
  <c r="AO152"/>
  <c r="AO180"/>
  <c r="AO208"/>
  <c r="X153"/>
  <c r="X181"/>
  <c r="X209"/>
  <c r="DT100"/>
  <c r="CP22"/>
  <c r="CQ22"/>
  <c r="CP126" s="1"/>
  <c r="CR22"/>
  <c r="CQ126" s="1"/>
  <c r="CU22"/>
  <c r="CT126" s="1"/>
  <c r="CT134" s="1"/>
  <c r="CS22"/>
  <c r="CR126" s="1"/>
  <c r="CO22"/>
  <c r="CT22"/>
  <c r="CS126" s="1"/>
  <c r="CV22"/>
  <c r="CU126" s="1"/>
  <c r="CU134" s="1"/>
  <c r="CN23"/>
  <c r="AG152"/>
  <c r="DU109"/>
  <c r="DJ114" s="1"/>
  <c r="CY104"/>
  <c r="AN133"/>
  <c r="AY133" s="1"/>
  <c r="AN141" s="1"/>
  <c r="DH107"/>
  <c r="DS107" s="1"/>
  <c r="AT133"/>
  <c r="DP135" i="12"/>
  <c r="DR135" s="1"/>
  <c r="BN132"/>
  <c r="BP132" s="1"/>
  <c r="BS132" s="1"/>
  <c r="BH140" s="1"/>
  <c r="AZ126"/>
  <c r="DH135"/>
  <c r="DS135" s="1"/>
  <c r="DS128"/>
  <c r="DS136" s="1"/>
  <c r="DS137" s="1"/>
  <c r="DH142" s="1"/>
  <c r="DH133"/>
  <c r="DS133" s="1"/>
  <c r="DH141" s="1"/>
  <c r="DH134"/>
  <c r="DS134" s="1"/>
  <c r="AU133"/>
  <c r="CY133"/>
  <c r="DP127"/>
  <c r="DR127" s="1"/>
  <c r="DU127" s="1"/>
  <c r="BY135"/>
  <c r="CY127"/>
  <c r="AO135"/>
  <c r="BY133"/>
  <c r="CJ128"/>
  <c r="CJ136" s="1"/>
  <c r="CJ137" s="1"/>
  <c r="BY142" s="1"/>
  <c r="AO133"/>
  <c r="BO135"/>
  <c r="CK128"/>
  <c r="CK129" s="1"/>
  <c r="CY132"/>
  <c r="BY134"/>
  <c r="CK134" s="1"/>
  <c r="BS129"/>
  <c r="DT134"/>
  <c r="AZ128"/>
  <c r="AZ136" s="1"/>
  <c r="AZ137" s="1"/>
  <c r="AO142" s="1"/>
  <c r="BS137"/>
  <c r="BH142" s="1"/>
  <c r="BA128"/>
  <c r="BA136" s="1"/>
  <c r="BA137" s="1"/>
  <c r="AP142" s="1"/>
  <c r="AO134"/>
  <c r="BA134" s="1"/>
  <c r="CK126"/>
  <c r="AT132"/>
  <c r="DM152"/>
  <c r="DM180"/>
  <c r="DM208"/>
  <c r="DI25"/>
  <c r="DJ25"/>
  <c r="DK25"/>
  <c r="DL25"/>
  <c r="DN25"/>
  <c r="DM25"/>
  <c r="DH25"/>
  <c r="DG25"/>
  <c r="DF26"/>
  <c r="DI152"/>
  <c r="DI180"/>
  <c r="DI208"/>
  <c r="CG127"/>
  <c r="DO133"/>
  <c r="DL152"/>
  <c r="DL180"/>
  <c r="DL208"/>
  <c r="DJ152"/>
  <c r="DJ180"/>
  <c r="DJ208"/>
  <c r="DK152"/>
  <c r="DK180"/>
  <c r="DK208"/>
  <c r="CX135"/>
  <c r="CZ135" s="1"/>
  <c r="DA129"/>
  <c r="DN133"/>
  <c r="DH152"/>
  <c r="DH180"/>
  <c r="DH208"/>
  <c r="DT126"/>
  <c r="DU126"/>
  <c r="AW135"/>
  <c r="BS126"/>
  <c r="BO132"/>
  <c r="DO132"/>
  <c r="DQ127"/>
  <c r="DC126"/>
  <c r="DB126"/>
  <c r="DQ135"/>
  <c r="CQ134"/>
  <c r="CQ132"/>
  <c r="CP152"/>
  <c r="CP180"/>
  <c r="CP208"/>
  <c r="CU152"/>
  <c r="CU180"/>
  <c r="CU208"/>
  <c r="CG135"/>
  <c r="DB128"/>
  <c r="DB136" s="1"/>
  <c r="DB137" s="1"/>
  <c r="CQ142" s="1"/>
  <c r="DC128"/>
  <c r="DC136" s="1"/>
  <c r="DC137" s="1"/>
  <c r="CR142" s="1"/>
  <c r="CQ133"/>
  <c r="CQ25"/>
  <c r="CR25"/>
  <c r="CT25"/>
  <c r="CS25"/>
  <c r="CV25"/>
  <c r="CU25"/>
  <c r="CP25"/>
  <c r="CO25"/>
  <c r="CN26"/>
  <c r="CV112"/>
  <c r="CS114"/>
  <c r="CR152"/>
  <c r="CR180"/>
  <c r="CR208"/>
  <c r="BO127"/>
  <c r="CY135"/>
  <c r="CX127"/>
  <c r="CZ127" s="1"/>
  <c r="CS152"/>
  <c r="CS180"/>
  <c r="CS208"/>
  <c r="CX132"/>
  <c r="CZ132" s="1"/>
  <c r="CQ152"/>
  <c r="CQ180"/>
  <c r="CQ208"/>
  <c r="CT152"/>
  <c r="CT180"/>
  <c r="CT208"/>
  <c r="CQ135"/>
  <c r="CB152"/>
  <c r="CB180"/>
  <c r="CB208"/>
  <c r="BX134"/>
  <c r="CI134" s="1"/>
  <c r="BX132"/>
  <c r="CI132" s="1"/>
  <c r="BX140" s="1"/>
  <c r="BX152"/>
  <c r="BX180"/>
  <c r="BX208"/>
  <c r="CI128"/>
  <c r="CI136" s="1"/>
  <c r="CI137" s="1"/>
  <c r="BX142" s="1"/>
  <c r="BL113"/>
  <c r="BI114"/>
  <c r="BY25"/>
  <c r="CB25"/>
  <c r="BZ25"/>
  <c r="CA25"/>
  <c r="BX25"/>
  <c r="CC25"/>
  <c r="CD25"/>
  <c r="BW25"/>
  <c r="BV26"/>
  <c r="BY152"/>
  <c r="BY180"/>
  <c r="BY208"/>
  <c r="CD133"/>
  <c r="BR129"/>
  <c r="CE132"/>
  <c r="BX135"/>
  <c r="CI135" s="1"/>
  <c r="CA152"/>
  <c r="CA180"/>
  <c r="CA208"/>
  <c r="CC152"/>
  <c r="CC180"/>
  <c r="CC208"/>
  <c r="CF135"/>
  <c r="CH135" s="1"/>
  <c r="CD132"/>
  <c r="BX133"/>
  <c r="CI133" s="1"/>
  <c r="BX141" s="1"/>
  <c r="BZ152"/>
  <c r="BZ180"/>
  <c r="BZ208"/>
  <c r="AV127"/>
  <c r="AX127" s="1"/>
  <c r="AZ127" s="1"/>
  <c r="CF127"/>
  <c r="CH127" s="1"/>
  <c r="CE133"/>
  <c r="BG25"/>
  <c r="BH25"/>
  <c r="BI25"/>
  <c r="BJ25"/>
  <c r="BF25"/>
  <c r="BK25"/>
  <c r="BE25"/>
  <c r="BL25"/>
  <c r="BD26"/>
  <c r="BG152"/>
  <c r="BG180"/>
  <c r="BG208"/>
  <c r="BR134"/>
  <c r="BS134"/>
  <c r="BH152"/>
  <c r="BH180"/>
  <c r="BH208"/>
  <c r="BF132"/>
  <c r="BQ132" s="1"/>
  <c r="BF140" s="1"/>
  <c r="BQ128"/>
  <c r="BQ136" s="1"/>
  <c r="BQ137" s="1"/>
  <c r="BF142" s="1"/>
  <c r="BF134"/>
  <c r="BQ134" s="1"/>
  <c r="BF152"/>
  <c r="BF180"/>
  <c r="BF208"/>
  <c r="BI152"/>
  <c r="BI180"/>
  <c r="BI208"/>
  <c r="BF133"/>
  <c r="BQ133" s="1"/>
  <c r="BF141" s="1"/>
  <c r="BN135"/>
  <c r="BP135" s="1"/>
  <c r="BS135" s="1"/>
  <c r="BK152"/>
  <c r="BK180"/>
  <c r="BK208"/>
  <c r="BJ152"/>
  <c r="BJ180"/>
  <c r="BJ208"/>
  <c r="BO133"/>
  <c r="BN133"/>
  <c r="BP133" s="1"/>
  <c r="BR133" s="1"/>
  <c r="BG141" s="1"/>
  <c r="BF135"/>
  <c r="BQ135" s="1"/>
  <c r="AU132"/>
  <c r="BN127"/>
  <c r="BP127" s="1"/>
  <c r="AN152"/>
  <c r="AN180"/>
  <c r="AN208"/>
  <c r="AT133"/>
  <c r="AY128"/>
  <c r="AY136" s="1"/>
  <c r="AY137" s="1"/>
  <c r="AN142" s="1"/>
  <c r="AQ152"/>
  <c r="AQ180"/>
  <c r="AQ208"/>
  <c r="AN132"/>
  <c r="AY132" s="1"/>
  <c r="AN140" s="1"/>
  <c r="AN134"/>
  <c r="AY134" s="1"/>
  <c r="AW127"/>
  <c r="AR152"/>
  <c r="AR180"/>
  <c r="AR208"/>
  <c r="AO25"/>
  <c r="AP25"/>
  <c r="AR25"/>
  <c r="AQ25"/>
  <c r="AT25"/>
  <c r="AS25"/>
  <c r="AM25"/>
  <c r="AN25"/>
  <c r="AL26"/>
  <c r="AO152"/>
  <c r="AO180"/>
  <c r="AO208"/>
  <c r="AN133"/>
  <c r="AY133" s="1"/>
  <c r="AN141" s="1"/>
  <c r="AS152"/>
  <c r="AS180"/>
  <c r="AS208"/>
  <c r="AP152"/>
  <c r="AP180"/>
  <c r="AP208"/>
  <c r="AV135"/>
  <c r="AX135" s="1"/>
  <c r="P208"/>
  <c r="J153"/>
  <c r="AE132"/>
  <c r="L209"/>
  <c r="N209" s="1"/>
  <c r="Q209" s="1"/>
  <c r="H140"/>
  <c r="J140" s="1"/>
  <c r="AI135"/>
  <c r="AC152"/>
  <c r="M152"/>
  <c r="L152"/>
  <c r="N152" s="1"/>
  <c r="Q152" s="1"/>
  <c r="AH136"/>
  <c r="AH137" s="1"/>
  <c r="W142" s="1"/>
  <c r="L180"/>
  <c r="N180" s="1"/>
  <c r="Q180" s="1"/>
  <c r="G141"/>
  <c r="I141" s="1"/>
  <c r="AG136"/>
  <c r="AG137" s="1"/>
  <c r="V142" s="1"/>
  <c r="AE208"/>
  <c r="K153"/>
  <c r="AC209"/>
  <c r="O210"/>
  <c r="AG209"/>
  <c r="AB152"/>
  <c r="M209"/>
  <c r="K210"/>
  <c r="G218"/>
  <c r="K218" s="1"/>
  <c r="AD208"/>
  <c r="AF208" s="1"/>
  <c r="AH135"/>
  <c r="J210"/>
  <c r="F218"/>
  <c r="J218" s="1"/>
  <c r="P201"/>
  <c r="AB209"/>
  <c r="G154"/>
  <c r="G162" s="1"/>
  <c r="G182"/>
  <c r="Y153"/>
  <c r="Y181"/>
  <c r="F154"/>
  <c r="F162" s="1"/>
  <c r="F182"/>
  <c r="P173" s="1"/>
  <c r="H188" s="1"/>
  <c r="Z153"/>
  <c r="Z181"/>
  <c r="AG180"/>
  <c r="AB180"/>
  <c r="I154"/>
  <c r="I162" s="1"/>
  <c r="I182"/>
  <c r="I190" s="1"/>
  <c r="M180"/>
  <c r="X153"/>
  <c r="X181"/>
  <c r="K181"/>
  <c r="AC180"/>
  <c r="V153"/>
  <c r="AG153" s="1"/>
  <c r="V181"/>
  <c r="AD132"/>
  <c r="AF132" s="1"/>
  <c r="AI132" s="1"/>
  <c r="X140" s="1"/>
  <c r="E154"/>
  <c r="E182"/>
  <c r="J181"/>
  <c r="H154"/>
  <c r="H162" s="1"/>
  <c r="H182"/>
  <c r="H190" s="1"/>
  <c r="AA153"/>
  <c r="AA181"/>
  <c r="D154"/>
  <c r="O154" s="1"/>
  <c r="D182"/>
  <c r="W153"/>
  <c r="W181"/>
  <c r="O181"/>
  <c r="AE133"/>
  <c r="AI127"/>
  <c r="AH127"/>
  <c r="AI129"/>
  <c r="AD133"/>
  <c r="AF133" s="1"/>
  <c r="C27"/>
  <c r="D27"/>
  <c r="E27"/>
  <c r="D211" s="1"/>
  <c r="F27"/>
  <c r="E211" s="1"/>
  <c r="G27"/>
  <c r="F211" s="1"/>
  <c r="H27"/>
  <c r="G211" s="1"/>
  <c r="I27"/>
  <c r="H211" s="1"/>
  <c r="H219" s="1"/>
  <c r="J27"/>
  <c r="I211" s="1"/>
  <c r="I219" s="1"/>
  <c r="V26"/>
  <c r="X26"/>
  <c r="W210" s="1"/>
  <c r="Y26"/>
  <c r="X210" s="1"/>
  <c r="AH201" s="1"/>
  <c r="Z26"/>
  <c r="Y210" s="1"/>
  <c r="AA26"/>
  <c r="Z210" s="1"/>
  <c r="Z218" s="1"/>
  <c r="AB26"/>
  <c r="AA210" s="1"/>
  <c r="AA218" s="1"/>
  <c r="U26"/>
  <c r="W26"/>
  <c r="V210" s="1"/>
  <c r="T27"/>
  <c r="CA114" i="13" l="1"/>
  <c r="Z141"/>
  <c r="AB141" s="1"/>
  <c r="DB104"/>
  <c r="CQ112" s="1"/>
  <c r="CS112" s="1"/>
  <c r="CU112" s="1"/>
  <c r="CT114"/>
  <c r="CV114" s="1"/>
  <c r="Z140"/>
  <c r="AB140" s="1"/>
  <c r="BM133"/>
  <c r="CG126"/>
  <c r="CJ119"/>
  <c r="BY132" s="1"/>
  <c r="CJ118"/>
  <c r="BX134" s="1"/>
  <c r="CI134" s="1"/>
  <c r="AZ129"/>
  <c r="L209"/>
  <c r="N209" s="1"/>
  <c r="Q209" s="1"/>
  <c r="DT135" i="12"/>
  <c r="DU136"/>
  <c r="DU137" s="1"/>
  <c r="DJ142" s="1"/>
  <c r="BL132" i="13"/>
  <c r="DT136" i="12"/>
  <c r="DT137" s="1"/>
  <c r="DI142" s="1"/>
  <c r="BA135" i="13"/>
  <c r="AV133"/>
  <c r="AX133" s="1"/>
  <c r="AZ133" s="1"/>
  <c r="AO141" s="1"/>
  <c r="BO127"/>
  <c r="AE180"/>
  <c r="BF134"/>
  <c r="BQ134" s="1"/>
  <c r="DU104"/>
  <c r="DJ112" s="1"/>
  <c r="DL112" s="1"/>
  <c r="DN112" s="1"/>
  <c r="AZ135"/>
  <c r="BQ128"/>
  <c r="BQ129" s="1"/>
  <c r="BF135"/>
  <c r="BQ135" s="1"/>
  <c r="BF133"/>
  <c r="BQ133" s="1"/>
  <c r="BF141" s="1"/>
  <c r="CK125"/>
  <c r="CJ125"/>
  <c r="G142"/>
  <c r="AE208"/>
  <c r="AW132"/>
  <c r="AE152"/>
  <c r="CK136" i="12"/>
  <c r="CK137" s="1"/>
  <c r="BZ142" s="1"/>
  <c r="CB142" s="1"/>
  <c r="CD142" s="1"/>
  <c r="BM132" i="13"/>
  <c r="M153"/>
  <c r="CG134"/>
  <c r="L181"/>
  <c r="N181" s="1"/>
  <c r="P181" s="1"/>
  <c r="DC124"/>
  <c r="DB124"/>
  <c r="AR142"/>
  <c r="AT142" s="1"/>
  <c r="DP124"/>
  <c r="DR124" s="1"/>
  <c r="DT124" s="1"/>
  <c r="CX125"/>
  <c r="CZ125" s="1"/>
  <c r="DC125" s="1"/>
  <c r="Q152"/>
  <c r="P152"/>
  <c r="BO135"/>
  <c r="BA129"/>
  <c r="F160"/>
  <c r="H160"/>
  <c r="G160"/>
  <c r="G161"/>
  <c r="H161"/>
  <c r="F161"/>
  <c r="I160"/>
  <c r="I161"/>
  <c r="CE127"/>
  <c r="CA135"/>
  <c r="CE135" s="1"/>
  <c r="AT152"/>
  <c r="AU180"/>
  <c r="AS153"/>
  <c r="AS181"/>
  <c r="AS209"/>
  <c r="AZ127"/>
  <c r="BA127"/>
  <c r="CI127"/>
  <c r="AB153"/>
  <c r="AT208"/>
  <c r="K154"/>
  <c r="G162"/>
  <c r="K162" s="1"/>
  <c r="W27"/>
  <c r="X27"/>
  <c r="Y27"/>
  <c r="AB27"/>
  <c r="V27"/>
  <c r="Z27"/>
  <c r="U27"/>
  <c r="AA27"/>
  <c r="DT108"/>
  <c r="DT109" s="1"/>
  <c r="DI114" s="1"/>
  <c r="DL114" s="1"/>
  <c r="DT101"/>
  <c r="H155"/>
  <c r="H163" s="1"/>
  <c r="H183"/>
  <c r="H191" s="1"/>
  <c r="H211"/>
  <c r="H219" s="1"/>
  <c r="AO153"/>
  <c r="AO181"/>
  <c r="AO209"/>
  <c r="DU99"/>
  <c r="DT99"/>
  <c r="BZ135"/>
  <c r="CD135" s="1"/>
  <c r="CD127"/>
  <c r="DU107"/>
  <c r="DT105"/>
  <c r="DI113" s="1"/>
  <c r="DL113" s="1"/>
  <c r="DN113" s="1"/>
  <c r="AW133"/>
  <c r="DQ124"/>
  <c r="M209"/>
  <c r="DS101"/>
  <c r="P208"/>
  <c r="Q208"/>
  <c r="AU152"/>
  <c r="DA126"/>
  <c r="AQ153"/>
  <c r="AQ181"/>
  <c r="AQ209"/>
  <c r="AT180"/>
  <c r="DG22"/>
  <c r="DH22"/>
  <c r="DI22"/>
  <c r="DH126" s="1"/>
  <c r="DL22"/>
  <c r="DK126" s="1"/>
  <c r="DJ22"/>
  <c r="DI126" s="1"/>
  <c r="DN22"/>
  <c r="DM126" s="1"/>
  <c r="DM134" s="1"/>
  <c r="DK22"/>
  <c r="DJ126" s="1"/>
  <c r="DM22"/>
  <c r="DL126" s="1"/>
  <c r="DL134" s="1"/>
  <c r="DF23"/>
  <c r="AM26"/>
  <c r="AN26"/>
  <c r="AO26"/>
  <c r="AR26"/>
  <c r="AP26"/>
  <c r="AT26"/>
  <c r="AQ26"/>
  <c r="AS26"/>
  <c r="AL27"/>
  <c r="AG181"/>
  <c r="BS126"/>
  <c r="BR126"/>
  <c r="AA154"/>
  <c r="AA162" s="1"/>
  <c r="AA182"/>
  <c r="AA190" s="1"/>
  <c r="AA210"/>
  <c r="AA218" s="1"/>
  <c r="AG209"/>
  <c r="BK25"/>
  <c r="BL25"/>
  <c r="BE25"/>
  <c r="BH25"/>
  <c r="BF25"/>
  <c r="BG25"/>
  <c r="BI25"/>
  <c r="BJ25"/>
  <c r="BD26"/>
  <c r="CR134"/>
  <c r="CV134" s="1"/>
  <c r="CV126"/>
  <c r="DB117"/>
  <c r="AB181"/>
  <c r="P180"/>
  <c r="Q180"/>
  <c r="O182"/>
  <c r="F155"/>
  <c r="F183"/>
  <c r="F211"/>
  <c r="AC153"/>
  <c r="J182"/>
  <c r="F190"/>
  <c r="J190" s="1"/>
  <c r="P173"/>
  <c r="BJ152"/>
  <c r="BJ180"/>
  <c r="BJ208"/>
  <c r="AY180"/>
  <c r="G190"/>
  <c r="K190" s="1"/>
  <c r="K182"/>
  <c r="V154"/>
  <c r="V182"/>
  <c r="V210"/>
  <c r="CY125"/>
  <c r="M181"/>
  <c r="BR128"/>
  <c r="BR136" s="1"/>
  <c r="BR137" s="1"/>
  <c r="BG142" s="1"/>
  <c r="DQ132" i="12"/>
  <c r="L153" i="13"/>
  <c r="N153" s="1"/>
  <c r="CF134"/>
  <c r="CH134" s="1"/>
  <c r="BN135"/>
  <c r="BP135" s="1"/>
  <c r="BS135" s="1"/>
  <c r="CQ23"/>
  <c r="CP127" s="1"/>
  <c r="CR23"/>
  <c r="CQ127" s="1"/>
  <c r="CS23"/>
  <c r="CR127" s="1"/>
  <c r="CV23"/>
  <c r="CU127" s="1"/>
  <c r="CU135" s="1"/>
  <c r="CT23"/>
  <c r="CS127" s="1"/>
  <c r="CP23"/>
  <c r="CU23"/>
  <c r="CT127" s="1"/>
  <c r="CT135" s="1"/>
  <c r="CO23"/>
  <c r="CN24"/>
  <c r="D155"/>
  <c r="P146" s="1"/>
  <c r="D183"/>
  <c r="D211"/>
  <c r="X154"/>
  <c r="X182"/>
  <c r="X210"/>
  <c r="DO125"/>
  <c r="Y154"/>
  <c r="Y182"/>
  <c r="Y210"/>
  <c r="BH152"/>
  <c r="BH180"/>
  <c r="BH208"/>
  <c r="E155"/>
  <c r="P147" s="1"/>
  <c r="E183"/>
  <c r="E211"/>
  <c r="AB209"/>
  <c r="DN125"/>
  <c r="O210"/>
  <c r="G155"/>
  <c r="G183"/>
  <c r="G211"/>
  <c r="AP153"/>
  <c r="AP181"/>
  <c r="AP209"/>
  <c r="AC181"/>
  <c r="J210"/>
  <c r="F218"/>
  <c r="J218" s="1"/>
  <c r="P201"/>
  <c r="BK152"/>
  <c r="BK180"/>
  <c r="BK208"/>
  <c r="AY208"/>
  <c r="K210"/>
  <c r="G218"/>
  <c r="K218" s="1"/>
  <c r="W154"/>
  <c r="W182"/>
  <c r="W210"/>
  <c r="AD208"/>
  <c r="AF208" s="1"/>
  <c r="AZ129" i="12"/>
  <c r="CF126" i="13"/>
  <c r="CH126" s="1"/>
  <c r="BN127"/>
  <c r="BP127" s="1"/>
  <c r="BL133"/>
  <c r="AR153"/>
  <c r="AR181"/>
  <c r="AR209"/>
  <c r="BG132"/>
  <c r="BG134"/>
  <c r="I155"/>
  <c r="I163" s="1"/>
  <c r="I183"/>
  <c r="I191" s="1"/>
  <c r="I211"/>
  <c r="I219" s="1"/>
  <c r="DC105"/>
  <c r="CR113" s="1"/>
  <c r="DB105"/>
  <c r="CQ113" s="1"/>
  <c r="AG153"/>
  <c r="BG152"/>
  <c r="BG180"/>
  <c r="BG208"/>
  <c r="BL113"/>
  <c r="BI114"/>
  <c r="AU208"/>
  <c r="O154"/>
  <c r="F162"/>
  <c r="J162" s="1"/>
  <c r="J154"/>
  <c r="BI152"/>
  <c r="BI180"/>
  <c r="BI208"/>
  <c r="AY152"/>
  <c r="CS134"/>
  <c r="CW134" s="1"/>
  <c r="CW126"/>
  <c r="DS125"/>
  <c r="AN153"/>
  <c r="AN181"/>
  <c r="AN209"/>
  <c r="CC132"/>
  <c r="CB132"/>
  <c r="BZ132"/>
  <c r="CB133"/>
  <c r="CC133"/>
  <c r="BZ133"/>
  <c r="CA133"/>
  <c r="CA132"/>
  <c r="AC209"/>
  <c r="BF152"/>
  <c r="BF180"/>
  <c r="BF208"/>
  <c r="CA24"/>
  <c r="CB24"/>
  <c r="CC24"/>
  <c r="BX24"/>
  <c r="BW24"/>
  <c r="CD24"/>
  <c r="BY24"/>
  <c r="BZ24"/>
  <c r="BV25"/>
  <c r="Z154"/>
  <c r="Z162" s="1"/>
  <c r="Z182"/>
  <c r="Z190" s="1"/>
  <c r="Z210"/>
  <c r="Z218" s="1"/>
  <c r="BG133"/>
  <c r="AV132"/>
  <c r="AX132" s="1"/>
  <c r="BS128"/>
  <c r="BS136" s="1"/>
  <c r="BS137" s="1"/>
  <c r="BH142" s="1"/>
  <c r="AD180"/>
  <c r="AF180" s="1"/>
  <c r="AD152"/>
  <c r="AF152" s="1"/>
  <c r="DU135" i="12"/>
  <c r="BR132"/>
  <c r="BG140" s="1"/>
  <c r="BI140" s="1"/>
  <c r="BK140" s="1"/>
  <c r="AW133"/>
  <c r="AZ134"/>
  <c r="CJ134"/>
  <c r="DS129"/>
  <c r="BJ142"/>
  <c r="BL142" s="1"/>
  <c r="AW132"/>
  <c r="BA129"/>
  <c r="AV133"/>
  <c r="AX133" s="1"/>
  <c r="AZ133" s="1"/>
  <c r="AO141" s="1"/>
  <c r="CJ129"/>
  <c r="DP133"/>
  <c r="DR133" s="1"/>
  <c r="DU133" s="1"/>
  <c r="DJ141" s="1"/>
  <c r="DC129"/>
  <c r="DT127"/>
  <c r="CG133"/>
  <c r="CK135"/>
  <c r="AZ135"/>
  <c r="DB129"/>
  <c r="BA127"/>
  <c r="DK153"/>
  <c r="DK181"/>
  <c r="DK209"/>
  <c r="DN152"/>
  <c r="DM153"/>
  <c r="DM181"/>
  <c r="DM209"/>
  <c r="DN180"/>
  <c r="DS152"/>
  <c r="DO152"/>
  <c r="DQ133"/>
  <c r="DL153"/>
  <c r="DL181"/>
  <c r="DL209"/>
  <c r="DS180"/>
  <c r="DO180"/>
  <c r="DH26"/>
  <c r="DI26"/>
  <c r="DK26"/>
  <c r="DJ26"/>
  <c r="DM26"/>
  <c r="DL26"/>
  <c r="DN26"/>
  <c r="DG26"/>
  <c r="DF27"/>
  <c r="DH153"/>
  <c r="DH181"/>
  <c r="DH209"/>
  <c r="DP132"/>
  <c r="DR132" s="1"/>
  <c r="DJ153"/>
  <c r="DJ181"/>
  <c r="DJ209"/>
  <c r="DN208"/>
  <c r="DS208"/>
  <c r="DO208"/>
  <c r="DI153"/>
  <c r="DI181"/>
  <c r="DI209"/>
  <c r="CT142"/>
  <c r="CV142" s="1"/>
  <c r="CR153"/>
  <c r="CR181"/>
  <c r="CR209"/>
  <c r="CW180"/>
  <c r="CU153"/>
  <c r="CU181"/>
  <c r="CU209"/>
  <c r="CW208"/>
  <c r="CV152"/>
  <c r="CT153"/>
  <c r="CT181"/>
  <c r="CT209"/>
  <c r="DB134"/>
  <c r="DC134"/>
  <c r="DC133"/>
  <c r="CR141" s="1"/>
  <c r="DB133"/>
  <c r="CQ141" s="1"/>
  <c r="CP26"/>
  <c r="CS26"/>
  <c r="CQ26"/>
  <c r="CR26"/>
  <c r="CU26"/>
  <c r="CO26"/>
  <c r="CT26"/>
  <c r="CV26"/>
  <c r="CN27"/>
  <c r="CP153"/>
  <c r="CP181"/>
  <c r="CP209"/>
  <c r="DB132"/>
  <c r="CQ140" s="1"/>
  <c r="DC132"/>
  <c r="CR140" s="1"/>
  <c r="CQ153"/>
  <c r="CQ181"/>
  <c r="CQ209"/>
  <c r="DA152"/>
  <c r="CW152"/>
  <c r="DA208"/>
  <c r="DB135"/>
  <c r="DC135"/>
  <c r="CV180"/>
  <c r="CV208"/>
  <c r="DB127"/>
  <c r="DC127"/>
  <c r="CS153"/>
  <c r="CS181"/>
  <c r="CS209"/>
  <c r="DA180"/>
  <c r="AV132"/>
  <c r="AX132" s="1"/>
  <c r="AZ132" s="1"/>
  <c r="AO140" s="1"/>
  <c r="CG132"/>
  <c r="CI152"/>
  <c r="CJ127"/>
  <c r="CK127"/>
  <c r="CE152"/>
  <c r="BX26"/>
  <c r="BY26"/>
  <c r="CA26"/>
  <c r="CB26"/>
  <c r="BZ26"/>
  <c r="BW26"/>
  <c r="CC26"/>
  <c r="CD26"/>
  <c r="BV27"/>
  <c r="BX153"/>
  <c r="BX181"/>
  <c r="BX209"/>
  <c r="CI180"/>
  <c r="CI208"/>
  <c r="CE208"/>
  <c r="BZ153"/>
  <c r="BZ181"/>
  <c r="BZ209"/>
  <c r="AR142"/>
  <c r="AT142" s="1"/>
  <c r="BR135"/>
  <c r="BQ129"/>
  <c r="CJ135"/>
  <c r="CD208"/>
  <c r="CC153"/>
  <c r="CC181"/>
  <c r="CC209"/>
  <c r="CD152"/>
  <c r="BS133"/>
  <c r="BH141" s="1"/>
  <c r="BJ141" s="1"/>
  <c r="BL141" s="1"/>
  <c r="CF133"/>
  <c r="CH133" s="1"/>
  <c r="CI129"/>
  <c r="CE180"/>
  <c r="CA153"/>
  <c r="CA181"/>
  <c r="CA209"/>
  <c r="BY153"/>
  <c r="BY181"/>
  <c r="BY209"/>
  <c r="CD180"/>
  <c r="CB153"/>
  <c r="CB181"/>
  <c r="CB209"/>
  <c r="CF132"/>
  <c r="CH132" s="1"/>
  <c r="BL208"/>
  <c r="BM152"/>
  <c r="BG153"/>
  <c r="BG181"/>
  <c r="BG209"/>
  <c r="BS127"/>
  <c r="BR127"/>
  <c r="BM180"/>
  <c r="BH153"/>
  <c r="BH181"/>
  <c r="BH209"/>
  <c r="BQ208"/>
  <c r="BJ153"/>
  <c r="BJ181"/>
  <c r="BJ209"/>
  <c r="BF26"/>
  <c r="BI26"/>
  <c r="BG26"/>
  <c r="BH26"/>
  <c r="BE26"/>
  <c r="BJ26"/>
  <c r="BK26"/>
  <c r="BL26"/>
  <c r="BD27"/>
  <c r="BI153"/>
  <c r="BI181"/>
  <c r="BI209"/>
  <c r="BQ152"/>
  <c r="BL152"/>
  <c r="BF153"/>
  <c r="BF181"/>
  <c r="BF209"/>
  <c r="BM208"/>
  <c r="BQ180"/>
  <c r="BL180"/>
  <c r="BK153"/>
  <c r="BK181"/>
  <c r="BK209"/>
  <c r="AN26"/>
  <c r="AQ26"/>
  <c r="AO26"/>
  <c r="AP26"/>
  <c r="AS26"/>
  <c r="AT26"/>
  <c r="AM26"/>
  <c r="AR26"/>
  <c r="AL27"/>
  <c r="AU152"/>
  <c r="AY152"/>
  <c r="AS153"/>
  <c r="AS181"/>
  <c r="AS209"/>
  <c r="AY208"/>
  <c r="AY129"/>
  <c r="BA135"/>
  <c r="AR153"/>
  <c r="AR181"/>
  <c r="AR209"/>
  <c r="AT152"/>
  <c r="AN153"/>
  <c r="AN181"/>
  <c r="AN209"/>
  <c r="AT180"/>
  <c r="AO153"/>
  <c r="AO181"/>
  <c r="AO209"/>
  <c r="AT208"/>
  <c r="AQ153"/>
  <c r="AQ181"/>
  <c r="AQ209"/>
  <c r="AU180"/>
  <c r="AP153"/>
  <c r="AP181"/>
  <c r="AP209"/>
  <c r="AU208"/>
  <c r="AY180"/>
  <c r="G142"/>
  <c r="M153"/>
  <c r="P209"/>
  <c r="P180"/>
  <c r="J162"/>
  <c r="AE152"/>
  <c r="Z142"/>
  <c r="AB142" s="1"/>
  <c r="AC153"/>
  <c r="P152"/>
  <c r="L153"/>
  <c r="N153" s="1"/>
  <c r="Q153" s="1"/>
  <c r="AD209"/>
  <c r="AF209" s="1"/>
  <c r="AI209" s="1"/>
  <c r="M210"/>
  <c r="AD152"/>
  <c r="AF152" s="1"/>
  <c r="AI152" s="1"/>
  <c r="L218"/>
  <c r="N218" s="1"/>
  <c r="X216"/>
  <c r="Z216"/>
  <c r="AB210"/>
  <c r="X218"/>
  <c r="AB218" s="1"/>
  <c r="O211"/>
  <c r="Y218"/>
  <c r="AC218" s="1"/>
  <c r="AC210"/>
  <c r="F216"/>
  <c r="I216"/>
  <c r="H217"/>
  <c r="I217"/>
  <c r="G217"/>
  <c r="G216"/>
  <c r="F217"/>
  <c r="H216"/>
  <c r="AE180"/>
  <c r="M218"/>
  <c r="P202"/>
  <c r="O212" s="1"/>
  <c r="O220" s="1"/>
  <c r="Z217"/>
  <c r="AH208"/>
  <c r="AI208"/>
  <c r="X217"/>
  <c r="Y216"/>
  <c r="AG210"/>
  <c r="L181"/>
  <c r="N181" s="1"/>
  <c r="L210"/>
  <c r="N210" s="1"/>
  <c r="AH132"/>
  <c r="W140" s="1"/>
  <c r="Y140" s="1"/>
  <c r="AA140" s="1"/>
  <c r="AB153"/>
  <c r="AE209"/>
  <c r="F219"/>
  <c r="J219" s="1"/>
  <c r="J211"/>
  <c r="K211"/>
  <c r="G219"/>
  <c r="K219" s="1"/>
  <c r="AA217"/>
  <c r="K162"/>
  <c r="AA216"/>
  <c r="P203"/>
  <c r="Y217"/>
  <c r="V154"/>
  <c r="AG154" s="1"/>
  <c r="V182"/>
  <c r="H155"/>
  <c r="H163" s="1"/>
  <c r="H183"/>
  <c r="H191" s="1"/>
  <c r="J182"/>
  <c r="F190"/>
  <c r="J190" s="1"/>
  <c r="I155"/>
  <c r="I163" s="1"/>
  <c r="I183"/>
  <c r="I191" s="1"/>
  <c r="AB181"/>
  <c r="F188"/>
  <c r="J188" s="1"/>
  <c r="J154"/>
  <c r="I189"/>
  <c r="G155"/>
  <c r="G163" s="1"/>
  <c r="G183"/>
  <c r="AG181"/>
  <c r="W154"/>
  <c r="W182"/>
  <c r="Y154"/>
  <c r="Y162" s="1"/>
  <c r="Y182"/>
  <c r="D155"/>
  <c r="O155" s="1"/>
  <c r="D183"/>
  <c r="P174" s="1"/>
  <c r="D190" s="1"/>
  <c r="O190" s="1"/>
  <c r="G190"/>
  <c r="K190" s="1"/>
  <c r="M190" s="1"/>
  <c r="K182"/>
  <c r="P145"/>
  <c r="I160" s="1"/>
  <c r="H189"/>
  <c r="M181"/>
  <c r="K154"/>
  <c r="X154"/>
  <c r="AH145" s="1"/>
  <c r="Z160" s="1"/>
  <c r="X182"/>
  <c r="Z154"/>
  <c r="Z162" s="1"/>
  <c r="Z182"/>
  <c r="Z190" s="1"/>
  <c r="E155"/>
  <c r="E183"/>
  <c r="P175" s="1"/>
  <c r="F189"/>
  <c r="G189"/>
  <c r="G188"/>
  <c r="O182"/>
  <c r="AA154"/>
  <c r="AA162" s="1"/>
  <c r="AA182"/>
  <c r="AA190" s="1"/>
  <c r="F155"/>
  <c r="F163" s="1"/>
  <c r="F183"/>
  <c r="AC181"/>
  <c r="I188"/>
  <c r="AD180"/>
  <c r="AF180" s="1"/>
  <c r="AI133"/>
  <c r="X141" s="1"/>
  <c r="AH133"/>
  <c r="W141" s="1"/>
  <c r="AB27"/>
  <c r="AA211" s="1"/>
  <c r="AA219" s="1"/>
  <c r="U27"/>
  <c r="V27"/>
  <c r="W27"/>
  <c r="V211" s="1"/>
  <c r="Y27"/>
  <c r="X211" s="1"/>
  <c r="Z27"/>
  <c r="Y211" s="1"/>
  <c r="AA27"/>
  <c r="Z211" s="1"/>
  <c r="Z219" s="1"/>
  <c r="X27"/>
  <c r="W211" s="1"/>
  <c r="AH203" s="1"/>
  <c r="W216" s="1"/>
  <c r="Y142" i="13" l="1"/>
  <c r="CT112"/>
  <c r="CV112" s="1"/>
  <c r="BX135"/>
  <c r="CI135" s="1"/>
  <c r="BN133"/>
  <c r="BP133" s="1"/>
  <c r="BR133" s="1"/>
  <c r="BG141" s="1"/>
  <c r="BX133"/>
  <c r="CI133" s="1"/>
  <c r="BX141" s="1"/>
  <c r="BX132"/>
  <c r="CI132" s="1"/>
  <c r="BX140" s="1"/>
  <c r="BY135"/>
  <c r="BY133"/>
  <c r="BY134"/>
  <c r="CJ134" s="1"/>
  <c r="CI128"/>
  <c r="CI129" s="1"/>
  <c r="BN132"/>
  <c r="BP132" s="1"/>
  <c r="BS132" s="1"/>
  <c r="BH140" s="1"/>
  <c r="CJ128"/>
  <c r="CJ129" s="1"/>
  <c r="DL142" i="12"/>
  <c r="DN142" s="1"/>
  <c r="J160" i="13"/>
  <c r="AW152"/>
  <c r="P209"/>
  <c r="BQ136"/>
  <c r="BQ137" s="1"/>
  <c r="BF142" s="1"/>
  <c r="BJ142" s="1"/>
  <c r="K161"/>
  <c r="BR129"/>
  <c r="AW208"/>
  <c r="L154"/>
  <c r="N154" s="1"/>
  <c r="Q154" s="1"/>
  <c r="DK112"/>
  <c r="DM112" s="1"/>
  <c r="CF127"/>
  <c r="CH127" s="1"/>
  <c r="CJ127" s="1"/>
  <c r="BO132"/>
  <c r="BA133"/>
  <c r="AP141" s="1"/>
  <c r="AQ141" s="1"/>
  <c r="AS141" s="1"/>
  <c r="AE209"/>
  <c r="M218"/>
  <c r="K160"/>
  <c r="Q181"/>
  <c r="CK128"/>
  <c r="CK136" s="1"/>
  <c r="CK137" s="1"/>
  <c r="BZ142" s="1"/>
  <c r="DQ125"/>
  <c r="DU124"/>
  <c r="DB118"/>
  <c r="DA128" s="1"/>
  <c r="DA136" s="1"/>
  <c r="DA137" s="1"/>
  <c r="CP142" s="1"/>
  <c r="CX134"/>
  <c r="CZ134" s="1"/>
  <c r="M162"/>
  <c r="BR135"/>
  <c r="DK113"/>
  <c r="DM113" s="1"/>
  <c r="CD132"/>
  <c r="BS129"/>
  <c r="M210"/>
  <c r="CD133"/>
  <c r="CX126"/>
  <c r="CZ126" s="1"/>
  <c r="AW180"/>
  <c r="J161"/>
  <c r="CF135"/>
  <c r="CH135" s="1"/>
  <c r="CE133"/>
  <c r="M190"/>
  <c r="DB125"/>
  <c r="AD153"/>
  <c r="AF153" s="1"/>
  <c r="AH153" s="1"/>
  <c r="L182"/>
  <c r="N182" s="1"/>
  <c r="Q182" s="1"/>
  <c r="AD181"/>
  <c r="AF181" s="1"/>
  <c r="E162"/>
  <c r="E160"/>
  <c r="DN114"/>
  <c r="DK114"/>
  <c r="BZ152"/>
  <c r="BZ180"/>
  <c r="BZ208"/>
  <c r="BK153"/>
  <c r="BK181"/>
  <c r="BK209"/>
  <c r="CA152"/>
  <c r="CA180"/>
  <c r="CA208"/>
  <c r="CK126"/>
  <c r="CJ126"/>
  <c r="G219"/>
  <c r="K219" s="1"/>
  <c r="K211"/>
  <c r="BL208"/>
  <c r="AC182"/>
  <c r="Y190"/>
  <c r="AC190" s="1"/>
  <c r="X162"/>
  <c r="AB162" s="1"/>
  <c r="AB154"/>
  <c r="F191"/>
  <c r="J191" s="1"/>
  <c r="J183"/>
  <c r="AP154"/>
  <c r="AP182"/>
  <c r="AP210"/>
  <c r="AZ201" s="1"/>
  <c r="AU209"/>
  <c r="CB152"/>
  <c r="CB180"/>
  <c r="CB208"/>
  <c r="AT153"/>
  <c r="Y218"/>
  <c r="AC218" s="1"/>
  <c r="AC210"/>
  <c r="X190"/>
  <c r="AB190" s="1"/>
  <c r="AB182"/>
  <c r="AG154"/>
  <c r="F188"/>
  <c r="I188"/>
  <c r="G188"/>
  <c r="H189"/>
  <c r="G189"/>
  <c r="H188"/>
  <c r="I189"/>
  <c r="F189"/>
  <c r="F219"/>
  <c r="J219" s="1"/>
  <c r="J211"/>
  <c r="CU132"/>
  <c r="CS132"/>
  <c r="CT132"/>
  <c r="CU133"/>
  <c r="CR132"/>
  <c r="CS133"/>
  <c r="CR133"/>
  <c r="CT133"/>
  <c r="BG153"/>
  <c r="BG181"/>
  <c r="BG209"/>
  <c r="AR154"/>
  <c r="AR162" s="1"/>
  <c r="AR182"/>
  <c r="AR190" s="1"/>
  <c r="AR210"/>
  <c r="AR218" s="1"/>
  <c r="DH23"/>
  <c r="DI23"/>
  <c r="DH127" s="1"/>
  <c r="DJ23"/>
  <c r="DI127" s="1"/>
  <c r="DM23"/>
  <c r="DL127" s="1"/>
  <c r="DL135" s="1"/>
  <c r="DK23"/>
  <c r="DJ127" s="1"/>
  <c r="DG23"/>
  <c r="DL23"/>
  <c r="DK127" s="1"/>
  <c r="DN23"/>
  <c r="DM127" s="1"/>
  <c r="DM135" s="1"/>
  <c r="DF24"/>
  <c r="Z155"/>
  <c r="Z163" s="1"/>
  <c r="Z183"/>
  <c r="Z191" s="1"/>
  <c r="Z211"/>
  <c r="Z219" s="1"/>
  <c r="CY134"/>
  <c r="D160"/>
  <c r="O160" s="1"/>
  <c r="D168" s="1"/>
  <c r="M182"/>
  <c r="L190"/>
  <c r="N190" s="1"/>
  <c r="CG127"/>
  <c r="CY126"/>
  <c r="L162"/>
  <c r="N162" s="1"/>
  <c r="AE181"/>
  <c r="DP125"/>
  <c r="DR125" s="1"/>
  <c r="AD209"/>
  <c r="AF209" s="1"/>
  <c r="AH145"/>
  <c r="CG135"/>
  <c r="O156"/>
  <c r="O164" s="1"/>
  <c r="O165" s="1"/>
  <c r="D170" s="1"/>
  <c r="AS154"/>
  <c r="AS162" s="1"/>
  <c r="AS182"/>
  <c r="AS190" s="1"/>
  <c r="AS210"/>
  <c r="AS218" s="1"/>
  <c r="AU181"/>
  <c r="AH180"/>
  <c r="AI180"/>
  <c r="AB210"/>
  <c r="X218"/>
  <c r="AB218" s="1"/>
  <c r="AH201"/>
  <c r="AN27"/>
  <c r="AO27"/>
  <c r="AP27"/>
  <c r="AS27"/>
  <c r="AQ27"/>
  <c r="AR27"/>
  <c r="AM27"/>
  <c r="AT27"/>
  <c r="AH152"/>
  <c r="AI152"/>
  <c r="CC152"/>
  <c r="CC180"/>
  <c r="CC208"/>
  <c r="BQ152"/>
  <c r="AY153"/>
  <c r="BM180"/>
  <c r="CT113"/>
  <c r="CV113" s="1"/>
  <c r="CS113"/>
  <c r="CU113" s="1"/>
  <c r="BS134"/>
  <c r="BR134"/>
  <c r="O183"/>
  <c r="CR135"/>
  <c r="CV135" s="1"/>
  <c r="CV127"/>
  <c r="BH153"/>
  <c r="BH181"/>
  <c r="BH209"/>
  <c r="AN154"/>
  <c r="AN182"/>
  <c r="AN210"/>
  <c r="DK134"/>
  <c r="DO134" s="1"/>
  <c r="DO126"/>
  <c r="X155"/>
  <c r="X183"/>
  <c r="X211"/>
  <c r="CE132"/>
  <c r="AH173"/>
  <c r="DB119"/>
  <c r="CQ133" s="1"/>
  <c r="AV152"/>
  <c r="AX152" s="1"/>
  <c r="CB25"/>
  <c r="CC25"/>
  <c r="CD25"/>
  <c r="BY25"/>
  <c r="BW25"/>
  <c r="CA25"/>
  <c r="BX25"/>
  <c r="BZ25"/>
  <c r="BV26"/>
  <c r="G191"/>
  <c r="K191" s="1"/>
  <c r="K183"/>
  <c r="BL180"/>
  <c r="F163"/>
  <c r="J163" s="1"/>
  <c r="J155"/>
  <c r="DJ134"/>
  <c r="DN134" s="1"/>
  <c r="DN126"/>
  <c r="DT117"/>
  <c r="CR24"/>
  <c r="CS24"/>
  <c r="CT24"/>
  <c r="CO24"/>
  <c r="CU24"/>
  <c r="CQ24"/>
  <c r="CV24"/>
  <c r="CP24"/>
  <c r="CN25"/>
  <c r="BM152"/>
  <c r="AH208"/>
  <c r="AI208"/>
  <c r="AT209"/>
  <c r="O155"/>
  <c r="D163"/>
  <c r="O163" s="1"/>
  <c r="D161"/>
  <c r="O161" s="1"/>
  <c r="D169" s="1"/>
  <c r="AG210"/>
  <c r="DS126"/>
  <c r="BX152"/>
  <c r="BX180"/>
  <c r="BX208"/>
  <c r="BQ180"/>
  <c r="AY181"/>
  <c r="BM208"/>
  <c r="O211"/>
  <c r="BI153"/>
  <c r="BI181"/>
  <c r="BI209"/>
  <c r="AQ154"/>
  <c r="AQ182"/>
  <c r="AQ210"/>
  <c r="AA155"/>
  <c r="AA163" s="1"/>
  <c r="AA183"/>
  <c r="AA191" s="1"/>
  <c r="AA211"/>
  <c r="AA219" s="1"/>
  <c r="D162"/>
  <c r="O162" s="1"/>
  <c r="L210"/>
  <c r="N210" s="1"/>
  <c r="P174"/>
  <c r="D189" s="1"/>
  <c r="O189" s="1"/>
  <c r="D197" s="1"/>
  <c r="P175"/>
  <c r="BO133"/>
  <c r="AV208"/>
  <c r="AX208" s="1"/>
  <c r="F216"/>
  <c r="H216"/>
  <c r="I216"/>
  <c r="G216"/>
  <c r="G217"/>
  <c r="I217"/>
  <c r="F217"/>
  <c r="H217"/>
  <c r="AC154"/>
  <c r="Y162"/>
  <c r="AC162" s="1"/>
  <c r="Y155"/>
  <c r="Y183"/>
  <c r="Y211"/>
  <c r="BS127"/>
  <c r="BR127"/>
  <c r="AT181"/>
  <c r="DA127"/>
  <c r="AG182"/>
  <c r="V155"/>
  <c r="V183"/>
  <c r="V211"/>
  <c r="P153"/>
  <c r="P156" s="1"/>
  <c r="P164" s="1"/>
  <c r="Q153"/>
  <c r="Q156" s="1"/>
  <c r="Q164" s="1"/>
  <c r="BF153"/>
  <c r="BF181"/>
  <c r="BF209"/>
  <c r="W155"/>
  <c r="W183"/>
  <c r="W211"/>
  <c r="BA132"/>
  <c r="AP140" s="1"/>
  <c r="AZ132"/>
  <c r="AO140" s="1"/>
  <c r="BY152"/>
  <c r="BY180"/>
  <c r="BY208"/>
  <c r="BQ208"/>
  <c r="AY209"/>
  <c r="G163"/>
  <c r="K163" s="1"/>
  <c r="K155"/>
  <c r="E163"/>
  <c r="E161"/>
  <c r="BL152"/>
  <c r="CW127"/>
  <c r="CS135"/>
  <c r="CW135" s="1"/>
  <c r="BL26"/>
  <c r="BE26"/>
  <c r="BF26"/>
  <c r="BI26"/>
  <c r="BG26"/>
  <c r="BH26"/>
  <c r="BJ26"/>
  <c r="BK26"/>
  <c r="BD27"/>
  <c r="BJ153"/>
  <c r="BJ181"/>
  <c r="BJ209"/>
  <c r="AO154"/>
  <c r="AO182"/>
  <c r="AO210"/>
  <c r="AU153"/>
  <c r="P202"/>
  <c r="D217" s="1"/>
  <c r="O217" s="1"/>
  <c r="D225" s="1"/>
  <c r="L218"/>
  <c r="N218" s="1"/>
  <c r="P203"/>
  <c r="E217" s="1"/>
  <c r="AE153"/>
  <c r="AV180"/>
  <c r="AX180" s="1"/>
  <c r="M154"/>
  <c r="BJ140" i="12"/>
  <c r="BL140" s="1"/>
  <c r="DT133"/>
  <c r="DI141" s="1"/>
  <c r="DK141" s="1"/>
  <c r="DM141" s="1"/>
  <c r="BA133"/>
  <c r="AP141" s="1"/>
  <c r="AQ141" s="1"/>
  <c r="AS141" s="1"/>
  <c r="DQ208"/>
  <c r="BA132"/>
  <c r="AP140" s="1"/>
  <c r="AR140" s="1"/>
  <c r="CY152"/>
  <c r="AW152"/>
  <c r="DP152"/>
  <c r="DR152" s="1"/>
  <c r="DU152" s="1"/>
  <c r="DP180"/>
  <c r="DR180" s="1"/>
  <c r="DN153"/>
  <c r="DK154"/>
  <c r="DK182"/>
  <c r="DK210"/>
  <c r="DN181"/>
  <c r="DM154"/>
  <c r="DM162" s="1"/>
  <c r="DM182"/>
  <c r="DM190" s="1"/>
  <c r="DM210"/>
  <c r="DM218" s="1"/>
  <c r="CF208"/>
  <c r="CH208" s="1"/>
  <c r="CK208" s="1"/>
  <c r="DQ180"/>
  <c r="DS153"/>
  <c r="DH154"/>
  <c r="DH182"/>
  <c r="DH210"/>
  <c r="DO209"/>
  <c r="CX208"/>
  <c r="CZ208" s="1"/>
  <c r="DC208" s="1"/>
  <c r="DP208"/>
  <c r="DR208" s="1"/>
  <c r="DL154"/>
  <c r="DL162" s="1"/>
  <c r="DL182"/>
  <c r="DL190" s="1"/>
  <c r="DL210"/>
  <c r="DL218" s="1"/>
  <c r="DO153"/>
  <c r="DS181"/>
  <c r="DJ154"/>
  <c r="DT145" s="1"/>
  <c r="DJ182"/>
  <c r="DJ210"/>
  <c r="DT201" s="1"/>
  <c r="DL216" s="1"/>
  <c r="DU132"/>
  <c r="DJ140" s="1"/>
  <c r="DT132"/>
  <c r="DI140" s="1"/>
  <c r="DN209"/>
  <c r="DG27"/>
  <c r="DJ27"/>
  <c r="DH27"/>
  <c r="DI27"/>
  <c r="DL27"/>
  <c r="DN27"/>
  <c r="DM27"/>
  <c r="DK27"/>
  <c r="DO181"/>
  <c r="DS209"/>
  <c r="DI154"/>
  <c r="DI182"/>
  <c r="DI210"/>
  <c r="CX180"/>
  <c r="CZ180" s="1"/>
  <c r="DC180" s="1"/>
  <c r="DQ152"/>
  <c r="CW209"/>
  <c r="CT140"/>
  <c r="CS140"/>
  <c r="CU140" s="1"/>
  <c r="CT154"/>
  <c r="CT162" s="1"/>
  <c r="CT182"/>
  <c r="CT190" s="1"/>
  <c r="CT210"/>
  <c r="CT218" s="1"/>
  <c r="CT141"/>
  <c r="CV141" s="1"/>
  <c r="CS141"/>
  <c r="CU141" s="1"/>
  <c r="CV153"/>
  <c r="CF180"/>
  <c r="CH180" s="1"/>
  <c r="CJ180" s="1"/>
  <c r="CW181"/>
  <c r="CV181"/>
  <c r="CV209"/>
  <c r="CO27"/>
  <c r="CP27"/>
  <c r="CQ27"/>
  <c r="CR27"/>
  <c r="CT27"/>
  <c r="CV27"/>
  <c r="CU27"/>
  <c r="CS27"/>
  <c r="CY180"/>
  <c r="CQ154"/>
  <c r="CQ182"/>
  <c r="CQ210"/>
  <c r="CS154"/>
  <c r="CS182"/>
  <c r="CS210"/>
  <c r="DA153"/>
  <c r="CR154"/>
  <c r="CR182"/>
  <c r="CR210"/>
  <c r="BI141"/>
  <c r="BK141" s="1"/>
  <c r="CX152"/>
  <c r="CZ152" s="1"/>
  <c r="DA209"/>
  <c r="CU154"/>
  <c r="CU162" s="1"/>
  <c r="CU182"/>
  <c r="CU190" s="1"/>
  <c r="CU210"/>
  <c r="CU218" s="1"/>
  <c r="CW153"/>
  <c r="DA181"/>
  <c r="CP154"/>
  <c r="CP182"/>
  <c r="CP210"/>
  <c r="CY208"/>
  <c r="CF152"/>
  <c r="CH152" s="1"/>
  <c r="CJ152" s="1"/>
  <c r="CE209"/>
  <c r="CI153"/>
  <c r="BX154"/>
  <c r="BX182"/>
  <c r="BX210"/>
  <c r="CI181"/>
  <c r="BZ154"/>
  <c r="BZ182"/>
  <c r="BZ210"/>
  <c r="CJ201" s="1"/>
  <c r="CA217" s="1"/>
  <c r="BO180"/>
  <c r="BN208"/>
  <c r="BP208" s="1"/>
  <c r="CD209"/>
  <c r="BN152"/>
  <c r="BP152" s="1"/>
  <c r="CG180"/>
  <c r="CE181"/>
  <c r="CI209"/>
  <c r="BY154"/>
  <c r="BY182"/>
  <c r="BY210"/>
  <c r="CJ132"/>
  <c r="BY140" s="1"/>
  <c r="CK132"/>
  <c r="BZ140" s="1"/>
  <c r="CD153"/>
  <c r="CB154"/>
  <c r="CB162" s="1"/>
  <c r="CB182"/>
  <c r="CB190" s="1"/>
  <c r="CB210"/>
  <c r="CB218" s="1"/>
  <c r="BW27"/>
  <c r="BX27"/>
  <c r="BY27"/>
  <c r="BZ27"/>
  <c r="CA27"/>
  <c r="CD27"/>
  <c r="CC27"/>
  <c r="CB27"/>
  <c r="CK133"/>
  <c r="BZ141" s="1"/>
  <c r="CJ133"/>
  <c r="BY141" s="1"/>
  <c r="CA154"/>
  <c r="CA182"/>
  <c r="CA210"/>
  <c r="CE153"/>
  <c r="CD181"/>
  <c r="CC154"/>
  <c r="CC162" s="1"/>
  <c r="CC182"/>
  <c r="CC190" s="1"/>
  <c r="CC210"/>
  <c r="CC218" s="1"/>
  <c r="AV180"/>
  <c r="AX180" s="1"/>
  <c r="BA180" s="1"/>
  <c r="CG208"/>
  <c r="CG152"/>
  <c r="BI154"/>
  <c r="BI182"/>
  <c r="BI210"/>
  <c r="BQ181"/>
  <c r="BK154"/>
  <c r="BK162" s="1"/>
  <c r="BK182"/>
  <c r="BK190" s="1"/>
  <c r="BK210"/>
  <c r="BK218" s="1"/>
  <c r="BQ209"/>
  <c r="BE27"/>
  <c r="BF27"/>
  <c r="BH27"/>
  <c r="BG27"/>
  <c r="BL27"/>
  <c r="BJ27"/>
  <c r="BI27"/>
  <c r="BK27"/>
  <c r="BL153"/>
  <c r="BN180"/>
  <c r="BP180" s="1"/>
  <c r="BM209"/>
  <c r="BQ153"/>
  <c r="BM153"/>
  <c r="BH154"/>
  <c r="BH182"/>
  <c r="BH210"/>
  <c r="BR201" s="1"/>
  <c r="BI216" s="1"/>
  <c r="BL181"/>
  <c r="AV208"/>
  <c r="AX208" s="1"/>
  <c r="BA208" s="1"/>
  <c r="BG154"/>
  <c r="BG182"/>
  <c r="BG210"/>
  <c r="BJ154"/>
  <c r="BJ162" s="1"/>
  <c r="BJ182"/>
  <c r="BJ190" s="1"/>
  <c r="BJ210"/>
  <c r="BJ218" s="1"/>
  <c r="BM181"/>
  <c r="BO181" s="1"/>
  <c r="BF154"/>
  <c r="BF182"/>
  <c r="BF210"/>
  <c r="BL209"/>
  <c r="BO208"/>
  <c r="BO152"/>
  <c r="AP154"/>
  <c r="AP182"/>
  <c r="AP210"/>
  <c r="AU153"/>
  <c r="AN154"/>
  <c r="AN182"/>
  <c r="AN210"/>
  <c r="AW208"/>
  <c r="AU209"/>
  <c r="AY153"/>
  <c r="AT181"/>
  <c r="AY181"/>
  <c r="AS154"/>
  <c r="AS162" s="1"/>
  <c r="AS182"/>
  <c r="AS190" s="1"/>
  <c r="AS210"/>
  <c r="AS218" s="1"/>
  <c r="AV152"/>
  <c r="AX152" s="1"/>
  <c r="AW180"/>
  <c r="AT153"/>
  <c r="AR154"/>
  <c r="AR162" s="1"/>
  <c r="AR182"/>
  <c r="AR190" s="1"/>
  <c r="AR210"/>
  <c r="AR218" s="1"/>
  <c r="AT209"/>
  <c r="AY209"/>
  <c r="AM27"/>
  <c r="AN27"/>
  <c r="AO27"/>
  <c r="AP27"/>
  <c r="AR27"/>
  <c r="AT27"/>
  <c r="AQ27"/>
  <c r="AS27"/>
  <c r="AU181"/>
  <c r="AO154"/>
  <c r="AO182"/>
  <c r="AO210"/>
  <c r="AQ154"/>
  <c r="AQ182"/>
  <c r="AQ210"/>
  <c r="P212"/>
  <c r="P220" s="1"/>
  <c r="P221" s="1"/>
  <c r="E226" s="1"/>
  <c r="M162"/>
  <c r="AH152"/>
  <c r="AE153"/>
  <c r="AE181"/>
  <c r="F160"/>
  <c r="H161"/>
  <c r="AD153"/>
  <c r="AF153" s="1"/>
  <c r="AH153" s="1"/>
  <c r="P147"/>
  <c r="E160" s="1"/>
  <c r="F161"/>
  <c r="K189"/>
  <c r="L154"/>
  <c r="N154" s="1"/>
  <c r="Q154" s="1"/>
  <c r="G161"/>
  <c r="L211"/>
  <c r="N211" s="1"/>
  <c r="AD218"/>
  <c r="AF218" s="1"/>
  <c r="Q212"/>
  <c r="Q220" s="1"/>
  <c r="Q221" s="1"/>
  <c r="F226" s="1"/>
  <c r="I161"/>
  <c r="G160"/>
  <c r="K160" s="1"/>
  <c r="P146"/>
  <c r="D161" s="1"/>
  <c r="O161" s="1"/>
  <c r="D169" s="1"/>
  <c r="H160"/>
  <c r="AH209"/>
  <c r="AH212" s="1"/>
  <c r="AH220" s="1"/>
  <c r="AH221" s="1"/>
  <c r="W226" s="1"/>
  <c r="P153"/>
  <c r="K216"/>
  <c r="E219"/>
  <c r="AB216"/>
  <c r="AB217"/>
  <c r="L162"/>
  <c r="N162" s="1"/>
  <c r="AA160"/>
  <c r="M182"/>
  <c r="AC217"/>
  <c r="L219"/>
  <c r="N219" s="1"/>
  <c r="AC216"/>
  <c r="Z140"/>
  <c r="AB140" s="1"/>
  <c r="AD210"/>
  <c r="AF210" s="1"/>
  <c r="AI210" s="1"/>
  <c r="AG211"/>
  <c r="X219"/>
  <c r="AB219" s="1"/>
  <c r="AB211"/>
  <c r="K163"/>
  <c r="AH202"/>
  <c r="V217" s="1"/>
  <c r="AG217" s="1"/>
  <c r="V225" s="1"/>
  <c r="J216"/>
  <c r="AI212"/>
  <c r="AI220" s="1"/>
  <c r="AI221" s="1"/>
  <c r="X226" s="1"/>
  <c r="D188"/>
  <c r="O188" s="1"/>
  <c r="D196" s="1"/>
  <c r="M211"/>
  <c r="W218"/>
  <c r="E217"/>
  <c r="Q181"/>
  <c r="P181"/>
  <c r="Q210"/>
  <c r="P210"/>
  <c r="W219"/>
  <c r="W217"/>
  <c r="J155"/>
  <c r="K217"/>
  <c r="AE218"/>
  <c r="Y219"/>
  <c r="AC219" s="1"/>
  <c r="AC211"/>
  <c r="O213"/>
  <c r="O221"/>
  <c r="D226" s="1"/>
  <c r="D218"/>
  <c r="O218" s="1"/>
  <c r="D216"/>
  <c r="O216" s="1"/>
  <c r="D224" s="1"/>
  <c r="D217"/>
  <c r="O217" s="1"/>
  <c r="D225" s="1"/>
  <c r="K155"/>
  <c r="AE210"/>
  <c r="E218"/>
  <c r="E216"/>
  <c r="O184"/>
  <c r="O192" s="1"/>
  <c r="O193" s="1"/>
  <c r="D198" s="1"/>
  <c r="M219"/>
  <c r="D219"/>
  <c r="O219" s="1"/>
  <c r="J217"/>
  <c r="E190"/>
  <c r="E188"/>
  <c r="V155"/>
  <c r="AH146" s="1"/>
  <c r="V160" s="1"/>
  <c r="AG160" s="1"/>
  <c r="V168" s="1"/>
  <c r="V183"/>
  <c r="O183"/>
  <c r="D191"/>
  <c r="O191" s="1"/>
  <c r="D189"/>
  <c r="O189" s="1"/>
  <c r="D197" s="1"/>
  <c r="AG182"/>
  <c r="AA161"/>
  <c r="J163"/>
  <c r="X160"/>
  <c r="AB160" s="1"/>
  <c r="M154"/>
  <c r="Y155"/>
  <c r="Y163" s="1"/>
  <c r="Y183"/>
  <c r="AB182"/>
  <c r="X190"/>
  <c r="AB190" s="1"/>
  <c r="K183"/>
  <c r="G191"/>
  <c r="K191" s="1"/>
  <c r="Z155"/>
  <c r="Z163" s="1"/>
  <c r="Z183"/>
  <c r="Z191" s="1"/>
  <c r="X162"/>
  <c r="AB162" s="1"/>
  <c r="AC154"/>
  <c r="Z161"/>
  <c r="L182"/>
  <c r="N182" s="1"/>
  <c r="E191"/>
  <c r="E189"/>
  <c r="Y190"/>
  <c r="AC190" s="1"/>
  <c r="AC182"/>
  <c r="X155"/>
  <c r="X183"/>
  <c r="W155"/>
  <c r="AH147" s="1"/>
  <c r="W163" s="1"/>
  <c r="W183"/>
  <c r="X161"/>
  <c r="AB154"/>
  <c r="Y160"/>
  <c r="AC162"/>
  <c r="Y161"/>
  <c r="K188"/>
  <c r="M188" s="1"/>
  <c r="L190"/>
  <c r="N190" s="1"/>
  <c r="AA155"/>
  <c r="AA163" s="1"/>
  <c r="AA183"/>
  <c r="AA191" s="1"/>
  <c r="AI180"/>
  <c r="AH180"/>
  <c r="F191"/>
  <c r="J191" s="1"/>
  <c r="J183"/>
  <c r="J189"/>
  <c r="AH173"/>
  <c r="AD181"/>
  <c r="AF181" s="1"/>
  <c r="Z141"/>
  <c r="AB141" s="1"/>
  <c r="Y141"/>
  <c r="AA141" s="1"/>
  <c r="CK134" i="13" l="1"/>
  <c r="BR132"/>
  <c r="BG140" s="1"/>
  <c r="BI140" s="1"/>
  <c r="BK140" s="1"/>
  <c r="CJ135"/>
  <c r="BS133"/>
  <c r="BH141" s="1"/>
  <c r="BI141" s="1"/>
  <c r="BK141" s="1"/>
  <c r="CJ136"/>
  <c r="CJ137" s="1"/>
  <c r="BY142" s="1"/>
  <c r="CP134"/>
  <c r="DA134" s="1"/>
  <c r="CI136"/>
  <c r="CI137" s="1"/>
  <c r="BX142" s="1"/>
  <c r="AW153"/>
  <c r="L160"/>
  <c r="N160" s="1"/>
  <c r="P160" s="1"/>
  <c r="E168" s="1"/>
  <c r="AH202"/>
  <c r="V216" s="1"/>
  <c r="AG216" s="1"/>
  <c r="V224" s="1"/>
  <c r="M155"/>
  <c r="AD218"/>
  <c r="AF218" s="1"/>
  <c r="CK127"/>
  <c r="L211"/>
  <c r="N211" s="1"/>
  <c r="P211" s="1"/>
  <c r="CK129"/>
  <c r="P154"/>
  <c r="M160"/>
  <c r="AR141"/>
  <c r="AT141" s="1"/>
  <c r="CG133"/>
  <c r="L161"/>
  <c r="N161" s="1"/>
  <c r="P161" s="1"/>
  <c r="E169" s="1"/>
  <c r="M191"/>
  <c r="L219"/>
  <c r="N219" s="1"/>
  <c r="AV209"/>
  <c r="AX209" s="1"/>
  <c r="AZ209" s="1"/>
  <c r="AI153"/>
  <c r="K189"/>
  <c r="CP133"/>
  <c r="DA133" s="1"/>
  <c r="CP141" s="1"/>
  <c r="AD190"/>
  <c r="AF190" s="1"/>
  <c r="Q212"/>
  <c r="Q220" s="1"/>
  <c r="Q221" s="1"/>
  <c r="F226" s="1"/>
  <c r="CP135"/>
  <c r="DA135" s="1"/>
  <c r="CP132"/>
  <c r="DA132" s="1"/>
  <c r="CP140" s="1"/>
  <c r="CY135"/>
  <c r="CF132"/>
  <c r="CH132" s="1"/>
  <c r="CJ132" s="1"/>
  <c r="BY140" s="1"/>
  <c r="AH174"/>
  <c r="AG184" s="1"/>
  <c r="AG192" s="1"/>
  <c r="AG193" s="1"/>
  <c r="V198" s="1"/>
  <c r="J217"/>
  <c r="P182"/>
  <c r="P165"/>
  <c r="E170" s="1"/>
  <c r="BN208"/>
  <c r="BP208" s="1"/>
  <c r="BS208" s="1"/>
  <c r="AW181"/>
  <c r="CV133"/>
  <c r="AD154"/>
  <c r="AF154" s="1"/>
  <c r="AI154" s="1"/>
  <c r="J188"/>
  <c r="BO152"/>
  <c r="CG132"/>
  <c r="CK135"/>
  <c r="M163"/>
  <c r="BN180"/>
  <c r="BP180" s="1"/>
  <c r="L183"/>
  <c r="N183" s="1"/>
  <c r="Q183" s="1"/>
  <c r="DP134"/>
  <c r="DR134" s="1"/>
  <c r="DC128"/>
  <c r="DC136" s="1"/>
  <c r="DC137" s="1"/>
  <c r="CR142" s="1"/>
  <c r="AE210"/>
  <c r="AE182"/>
  <c r="CF133"/>
  <c r="CH133" s="1"/>
  <c r="DC126"/>
  <c r="DB126"/>
  <c r="DP126"/>
  <c r="DR126" s="1"/>
  <c r="DT126" s="1"/>
  <c r="M161"/>
  <c r="DA129"/>
  <c r="AI181"/>
  <c r="AH181"/>
  <c r="CY127"/>
  <c r="CW132"/>
  <c r="AD162"/>
  <c r="AF162" s="1"/>
  <c r="AS216"/>
  <c r="AR216"/>
  <c r="AQ216"/>
  <c r="AS217"/>
  <c r="AQ217"/>
  <c r="AP216"/>
  <c r="AP217"/>
  <c r="AR217"/>
  <c r="AC155"/>
  <c r="Y163"/>
  <c r="AC163" s="1"/>
  <c r="CB153"/>
  <c r="CB181"/>
  <c r="CB209"/>
  <c r="BL153"/>
  <c r="DI24"/>
  <c r="DJ24"/>
  <c r="DK24"/>
  <c r="DN24"/>
  <c r="DH24"/>
  <c r="DG24"/>
  <c r="DL24"/>
  <c r="DM24"/>
  <c r="DF25"/>
  <c r="BI154"/>
  <c r="BI182"/>
  <c r="BI210"/>
  <c r="AG183"/>
  <c r="Y191"/>
  <c r="AC191" s="1"/>
  <c r="AC183"/>
  <c r="AQ162"/>
  <c r="AU162" s="1"/>
  <c r="AU154"/>
  <c r="CP152"/>
  <c r="CP180"/>
  <c r="CP208"/>
  <c r="DK132"/>
  <c r="DJ132"/>
  <c r="DL132"/>
  <c r="DL133"/>
  <c r="DM133"/>
  <c r="DK133"/>
  <c r="DM132"/>
  <c r="DJ133"/>
  <c r="CC153"/>
  <c r="CC181"/>
  <c r="CC209"/>
  <c r="AA188"/>
  <c r="Y188"/>
  <c r="Z188"/>
  <c r="X188"/>
  <c r="X189"/>
  <c r="Y189"/>
  <c r="AA189"/>
  <c r="Z189"/>
  <c r="AB183"/>
  <c r="X191"/>
  <c r="AB191" s="1"/>
  <c r="BL181"/>
  <c r="AS155"/>
  <c r="AS163" s="1"/>
  <c r="AS183"/>
  <c r="AS191" s="1"/>
  <c r="AS211"/>
  <c r="AS219" s="1"/>
  <c r="AA216"/>
  <c r="X216"/>
  <c r="Z216"/>
  <c r="Z217"/>
  <c r="Y216"/>
  <c r="AA217"/>
  <c r="X217"/>
  <c r="Y217"/>
  <c r="DS127"/>
  <c r="AP162"/>
  <c r="AT162" s="1"/>
  <c r="AT154"/>
  <c r="AZ145"/>
  <c r="CD180"/>
  <c r="BJ154"/>
  <c r="BJ162" s="1"/>
  <c r="BJ182"/>
  <c r="BJ190" s="1"/>
  <c r="BJ210"/>
  <c r="BJ218" s="1"/>
  <c r="AG211"/>
  <c r="AC211"/>
  <c r="Y219"/>
  <c r="AC219" s="1"/>
  <c r="Q210"/>
  <c r="P210"/>
  <c r="AU182"/>
  <c r="AQ190"/>
  <c r="AU190" s="1"/>
  <c r="CI152"/>
  <c r="CU152"/>
  <c r="CU180"/>
  <c r="CU208"/>
  <c r="BX153"/>
  <c r="BX181"/>
  <c r="BX209"/>
  <c r="AB211"/>
  <c r="X219"/>
  <c r="AB219" s="1"/>
  <c r="BL209"/>
  <c r="AT182"/>
  <c r="AP190"/>
  <c r="AT190" s="1"/>
  <c r="AZ173"/>
  <c r="CD208"/>
  <c r="DT152" i="12"/>
  <c r="K216" i="13"/>
  <c r="M183"/>
  <c r="AV153"/>
  <c r="AX153" s="1"/>
  <c r="M211"/>
  <c r="Q157"/>
  <c r="DP153" i="12"/>
  <c r="DR153" s="1"/>
  <c r="DT153" s="1"/>
  <c r="K217" i="13"/>
  <c r="BO208"/>
  <c r="CS114"/>
  <c r="BO180"/>
  <c r="K188"/>
  <c r="P184"/>
  <c r="P192" s="1"/>
  <c r="P193" s="1"/>
  <c r="E198" s="1"/>
  <c r="AE218"/>
  <c r="AE190"/>
  <c r="E191"/>
  <c r="Q165"/>
  <c r="F170" s="1"/>
  <c r="BG154"/>
  <c r="BG182"/>
  <c r="BG210"/>
  <c r="BM209"/>
  <c r="AB155"/>
  <c r="X163"/>
  <c r="AB163" s="1"/>
  <c r="CD152"/>
  <c r="BK154"/>
  <c r="BK162" s="1"/>
  <c r="BK182"/>
  <c r="BK190" s="1"/>
  <c r="BK210"/>
  <c r="BK218" s="1"/>
  <c r="CI180"/>
  <c r="AY154"/>
  <c r="DU125"/>
  <c r="DT125"/>
  <c r="AR140"/>
  <c r="AQ140"/>
  <c r="AS140" s="1"/>
  <c r="BZ153"/>
  <c r="BZ181"/>
  <c r="BZ209"/>
  <c r="AO155"/>
  <c r="AO183"/>
  <c r="AO211"/>
  <c r="DJ135"/>
  <c r="DN135" s="1"/>
  <c r="DN127"/>
  <c r="BL142"/>
  <c r="BQ153"/>
  <c r="CR152"/>
  <c r="CR180"/>
  <c r="CR208"/>
  <c r="CQ132"/>
  <c r="CQ134"/>
  <c r="AY210"/>
  <c r="AR155"/>
  <c r="AR163" s="1"/>
  <c r="AR183"/>
  <c r="AR191" s="1"/>
  <c r="AR211"/>
  <c r="AR219" s="1"/>
  <c r="CE208"/>
  <c r="M219"/>
  <c r="P157"/>
  <c r="O212"/>
  <c r="O220" s="1"/>
  <c r="O221" s="1"/>
  <c r="D226" s="1"/>
  <c r="D191"/>
  <c r="O191" s="1"/>
  <c r="Q184"/>
  <c r="Q192" s="1"/>
  <c r="Q193" s="1"/>
  <c r="F198" s="1"/>
  <c r="O157"/>
  <c r="BN152"/>
  <c r="BP152" s="1"/>
  <c r="P212"/>
  <c r="P220" s="1"/>
  <c r="P221" s="1"/>
  <c r="E226" s="1"/>
  <c r="L163"/>
  <c r="N163" s="1"/>
  <c r="Q163" s="1"/>
  <c r="AD182"/>
  <c r="AF182" s="1"/>
  <c r="AH203"/>
  <c r="W219" s="1"/>
  <c r="AW209"/>
  <c r="AH175"/>
  <c r="W191" s="1"/>
  <c r="E189"/>
  <c r="D216"/>
  <c r="O216" s="1"/>
  <c r="D224" s="1"/>
  <c r="D218"/>
  <c r="O218" s="1"/>
  <c r="BE27"/>
  <c r="BF27"/>
  <c r="BG27"/>
  <c r="BJ27"/>
  <c r="BH27"/>
  <c r="BL27"/>
  <c r="BI27"/>
  <c r="BK27"/>
  <c r="AU210"/>
  <c r="AQ218"/>
  <c r="AU218" s="1"/>
  <c r="AT210"/>
  <c r="AP218"/>
  <c r="AT218" s="1"/>
  <c r="E216"/>
  <c r="E218"/>
  <c r="CI208"/>
  <c r="CQ152"/>
  <c r="CQ180"/>
  <c r="CQ208"/>
  <c r="Q162"/>
  <c r="P162"/>
  <c r="BH154"/>
  <c r="BR145" s="1"/>
  <c r="BK161" s="1"/>
  <c r="BH182"/>
  <c r="BR173" s="1"/>
  <c r="BH210"/>
  <c r="BR201" s="1"/>
  <c r="BQ181"/>
  <c r="BA208"/>
  <c r="AZ208"/>
  <c r="BM153"/>
  <c r="CS152"/>
  <c r="CS180"/>
  <c r="CS208"/>
  <c r="BY153"/>
  <c r="BY181"/>
  <c r="BY209"/>
  <c r="AZ152"/>
  <c r="BA152"/>
  <c r="AP155"/>
  <c r="AP183"/>
  <c r="AP211"/>
  <c r="Y160"/>
  <c r="AA161"/>
  <c r="Y161"/>
  <c r="X160"/>
  <c r="Z160"/>
  <c r="X161"/>
  <c r="Z161"/>
  <c r="AA160"/>
  <c r="DK135"/>
  <c r="DO135" s="1"/>
  <c r="DO127"/>
  <c r="AV181"/>
  <c r="AX181" s="1"/>
  <c r="AE154"/>
  <c r="J216"/>
  <c r="DT119"/>
  <c r="DI135" s="1"/>
  <c r="DT118"/>
  <c r="DS128" s="1"/>
  <c r="DS136" s="1"/>
  <c r="L155"/>
  <c r="N155" s="1"/>
  <c r="DQ134"/>
  <c r="CX135"/>
  <c r="CZ135" s="1"/>
  <c r="CQ135"/>
  <c r="CV132"/>
  <c r="DB128"/>
  <c r="DB136" s="1"/>
  <c r="DB137" s="1"/>
  <c r="CQ142" s="1"/>
  <c r="AG155"/>
  <c r="CT152"/>
  <c r="CT180"/>
  <c r="CT208"/>
  <c r="D188"/>
  <c r="O188" s="1"/>
  <c r="D196" s="1"/>
  <c r="D190"/>
  <c r="O190" s="1"/>
  <c r="AN155"/>
  <c r="AN183"/>
  <c r="AN211"/>
  <c r="AZ202" s="1"/>
  <c r="CE152"/>
  <c r="E190"/>
  <c r="E188"/>
  <c r="CS25"/>
  <c r="CT25"/>
  <c r="CU25"/>
  <c r="CP25"/>
  <c r="CV25"/>
  <c r="CR25"/>
  <c r="CO25"/>
  <c r="CQ25"/>
  <c r="CN26"/>
  <c r="AY182"/>
  <c r="AI209"/>
  <c r="AH209"/>
  <c r="CE180"/>
  <c r="AZ180"/>
  <c r="BA180"/>
  <c r="BF154"/>
  <c r="BF182"/>
  <c r="BF210"/>
  <c r="BQ209"/>
  <c r="BM181"/>
  <c r="CC26"/>
  <c r="CD26"/>
  <c r="BW26"/>
  <c r="BZ26"/>
  <c r="BX26"/>
  <c r="BY26"/>
  <c r="CB26"/>
  <c r="CA26"/>
  <c r="BV27"/>
  <c r="CA153"/>
  <c r="CA181"/>
  <c r="CA209"/>
  <c r="AQ155"/>
  <c r="AQ183"/>
  <c r="AQ211"/>
  <c r="AH146"/>
  <c r="V161" s="1"/>
  <c r="AG161" s="1"/>
  <c r="V169" s="1"/>
  <c r="D219"/>
  <c r="O219" s="1"/>
  <c r="E219"/>
  <c r="AE162"/>
  <c r="DQ126"/>
  <c r="CX127"/>
  <c r="CZ127" s="1"/>
  <c r="AD210"/>
  <c r="AF210" s="1"/>
  <c r="CW133"/>
  <c r="J189"/>
  <c r="O184"/>
  <c r="O192" s="1"/>
  <c r="O193" s="1"/>
  <c r="D198" s="1"/>
  <c r="L191"/>
  <c r="N191" s="1"/>
  <c r="AH147"/>
  <c r="W161" s="1"/>
  <c r="CF181" i="12"/>
  <c r="CH181" s="1"/>
  <c r="CK181" s="1"/>
  <c r="BI142"/>
  <c r="DQ181"/>
  <c r="DL141"/>
  <c r="DN141" s="1"/>
  <c r="AR141"/>
  <c r="AT141" s="1"/>
  <c r="CY181"/>
  <c r="DM161"/>
  <c r="DK160"/>
  <c r="DL161"/>
  <c r="AQ140"/>
  <c r="AS140" s="1"/>
  <c r="DT180"/>
  <c r="DU180"/>
  <c r="DB208"/>
  <c r="DQ209"/>
  <c r="DO154"/>
  <c r="DK162"/>
  <c r="DO162" s="1"/>
  <c r="DH155"/>
  <c r="DT146" s="1"/>
  <c r="DS156" s="1"/>
  <c r="DS164" s="1"/>
  <c r="DH183"/>
  <c r="DH211"/>
  <c r="DT202" s="1"/>
  <c r="DS212" s="1"/>
  <c r="DS220" s="1"/>
  <c r="DL160"/>
  <c r="DM160"/>
  <c r="DK190"/>
  <c r="DO190" s="1"/>
  <c r="DO182"/>
  <c r="CY153"/>
  <c r="AV153"/>
  <c r="AX153" s="1"/>
  <c r="CJ208"/>
  <c r="DK155"/>
  <c r="DK183"/>
  <c r="DK211"/>
  <c r="DO210"/>
  <c r="DK218"/>
  <c r="DO218" s="1"/>
  <c r="DL155"/>
  <c r="DL163" s="1"/>
  <c r="DL183"/>
  <c r="DL191" s="1"/>
  <c r="DL211"/>
  <c r="DL219" s="1"/>
  <c r="DN154"/>
  <c r="DJ162"/>
  <c r="DN162" s="1"/>
  <c r="DS154"/>
  <c r="DK217"/>
  <c r="BN209"/>
  <c r="BP209" s="1"/>
  <c r="BS209" s="1"/>
  <c r="BO153"/>
  <c r="DL217"/>
  <c r="DP209"/>
  <c r="DR209" s="1"/>
  <c r="DJ216"/>
  <c r="DN216" s="1"/>
  <c r="DM216"/>
  <c r="DL140"/>
  <c r="DK140"/>
  <c r="DM140" s="1"/>
  <c r="DJ155"/>
  <c r="DJ183"/>
  <c r="DJ211"/>
  <c r="DJ190"/>
  <c r="DN190" s="1"/>
  <c r="DN182"/>
  <c r="DS182"/>
  <c r="DM217"/>
  <c r="CX209"/>
  <c r="CZ209" s="1"/>
  <c r="DC209" s="1"/>
  <c r="DJ217"/>
  <c r="DK161"/>
  <c r="DT173"/>
  <c r="DI155"/>
  <c r="DI183"/>
  <c r="DI211"/>
  <c r="DT203" s="1"/>
  <c r="DK216"/>
  <c r="DM155"/>
  <c r="DM163" s="1"/>
  <c r="DM183"/>
  <c r="DM191" s="1"/>
  <c r="DM211"/>
  <c r="DM219" s="1"/>
  <c r="DN210"/>
  <c r="DJ218"/>
  <c r="DN218" s="1"/>
  <c r="DT208"/>
  <c r="DU208"/>
  <c r="DS210"/>
  <c r="DB180"/>
  <c r="DJ160"/>
  <c r="DQ153"/>
  <c r="DP181"/>
  <c r="DR181" s="1"/>
  <c r="DJ161"/>
  <c r="DA154"/>
  <c r="CW210"/>
  <c r="CS218"/>
  <c r="CW218" s="1"/>
  <c r="CS155"/>
  <c r="CS183"/>
  <c r="CS211"/>
  <c r="DA182"/>
  <c r="DC152"/>
  <c r="DB152"/>
  <c r="CU155"/>
  <c r="CU163" s="1"/>
  <c r="CU183"/>
  <c r="CU191" s="1"/>
  <c r="CU211"/>
  <c r="CU219" s="1"/>
  <c r="CV140"/>
  <c r="CS142"/>
  <c r="CK180"/>
  <c r="CK152"/>
  <c r="CX181"/>
  <c r="CZ181" s="1"/>
  <c r="DA210"/>
  <c r="CT155"/>
  <c r="CT163" s="1"/>
  <c r="CT183"/>
  <c r="CT191" s="1"/>
  <c r="CT211"/>
  <c r="CT219" s="1"/>
  <c r="CV154"/>
  <c r="CR162"/>
  <c r="CV162" s="1"/>
  <c r="DB145"/>
  <c r="CR190"/>
  <c r="CV190" s="1"/>
  <c r="CV182"/>
  <c r="CX153"/>
  <c r="CZ153" s="1"/>
  <c r="CY209"/>
  <c r="CQ155"/>
  <c r="CQ183"/>
  <c r="CQ211"/>
  <c r="CV210"/>
  <c r="CR218"/>
  <c r="CV218" s="1"/>
  <c r="DB201"/>
  <c r="CF153"/>
  <c r="CH153" s="1"/>
  <c r="CJ153" s="1"/>
  <c r="CG209"/>
  <c r="DB173"/>
  <c r="CS190"/>
  <c r="CW190" s="1"/>
  <c r="CW182"/>
  <c r="CR155"/>
  <c r="CR183"/>
  <c r="CR211"/>
  <c r="CS162"/>
  <c r="CW162" s="1"/>
  <c r="CW154"/>
  <c r="CP155"/>
  <c r="CP183"/>
  <c r="CP211"/>
  <c r="CE210"/>
  <c r="CA218"/>
  <c r="CE218" s="1"/>
  <c r="BZ155"/>
  <c r="BZ183"/>
  <c r="BZ211"/>
  <c r="BR152"/>
  <c r="BS152"/>
  <c r="CC155"/>
  <c r="CC163" s="1"/>
  <c r="CC183"/>
  <c r="CC191" s="1"/>
  <c r="CC211"/>
  <c r="CC219" s="1"/>
  <c r="CD154"/>
  <c r="BZ162"/>
  <c r="CD162" s="1"/>
  <c r="CJ145"/>
  <c r="BZ216"/>
  <c r="AZ180"/>
  <c r="CB217"/>
  <c r="CF209"/>
  <c r="CH209" s="1"/>
  <c r="BY155"/>
  <c r="BY183"/>
  <c r="BY211"/>
  <c r="CA216"/>
  <c r="CB155"/>
  <c r="CB163" s="1"/>
  <c r="CB183"/>
  <c r="CB191" s="1"/>
  <c r="CB211"/>
  <c r="CB219" s="1"/>
  <c r="CI154"/>
  <c r="BZ217"/>
  <c r="CG181"/>
  <c r="BZ190"/>
  <c r="CD190" s="1"/>
  <c r="CD182"/>
  <c r="CJ173"/>
  <c r="CB141"/>
  <c r="CD141" s="1"/>
  <c r="CA141"/>
  <c r="CC141" s="1"/>
  <c r="CB140"/>
  <c r="CA140"/>
  <c r="CC140" s="1"/>
  <c r="CI182"/>
  <c r="CC216"/>
  <c r="CC217"/>
  <c r="CE217" s="1"/>
  <c r="CG153"/>
  <c r="CA190"/>
  <c r="CE190" s="1"/>
  <c r="CE182"/>
  <c r="CA155"/>
  <c r="CA183"/>
  <c r="CA211"/>
  <c r="CD210"/>
  <c r="BZ218"/>
  <c r="CD218" s="1"/>
  <c r="CE154"/>
  <c r="CA162"/>
  <c r="CE162" s="1"/>
  <c r="BX155"/>
  <c r="BX183"/>
  <c r="BX211"/>
  <c r="CJ202" s="1"/>
  <c r="BS208"/>
  <c r="BR208"/>
  <c r="CI210"/>
  <c r="CB216"/>
  <c r="BI155"/>
  <c r="BI183"/>
  <c r="BI211"/>
  <c r="BR180"/>
  <c r="BS180"/>
  <c r="BH155"/>
  <c r="BH183"/>
  <c r="BH211"/>
  <c r="BH217"/>
  <c r="BQ210"/>
  <c r="BH216"/>
  <c r="BJ216"/>
  <c r="BK216"/>
  <c r="BM216" s="1"/>
  <c r="BL154"/>
  <c r="BH162"/>
  <c r="BL162" s="1"/>
  <c r="BR145"/>
  <c r="BH218"/>
  <c r="BL218" s="1"/>
  <c r="BL210"/>
  <c r="AV209"/>
  <c r="AX209" s="1"/>
  <c r="BO209"/>
  <c r="BN153"/>
  <c r="BP153" s="1"/>
  <c r="BK217"/>
  <c r="BM210"/>
  <c r="BI218"/>
  <c r="BM218" s="1"/>
  <c r="BJ155"/>
  <c r="BJ163" s="1"/>
  <c r="BJ183"/>
  <c r="BJ191" s="1"/>
  <c r="BJ211"/>
  <c r="BJ219" s="1"/>
  <c r="BH190"/>
  <c r="BL190" s="1"/>
  <c r="BL182"/>
  <c r="BR173"/>
  <c r="BQ154"/>
  <c r="BG155"/>
  <c r="BG183"/>
  <c r="BG211"/>
  <c r="BR203" s="1"/>
  <c r="BM154"/>
  <c r="BI162"/>
  <c r="BM162" s="1"/>
  <c r="AZ208"/>
  <c r="BI217"/>
  <c r="BK155"/>
  <c r="BK163" s="1"/>
  <c r="BK183"/>
  <c r="BK191" s="1"/>
  <c r="BK211"/>
  <c r="BK219" s="1"/>
  <c r="BQ182"/>
  <c r="BF155"/>
  <c r="BF183"/>
  <c r="BF211"/>
  <c r="BI190"/>
  <c r="BM190" s="1"/>
  <c r="BM182"/>
  <c r="AW181"/>
  <c r="BN181"/>
  <c r="BP181" s="1"/>
  <c r="BJ217"/>
  <c r="AN155"/>
  <c r="AN183"/>
  <c r="AN211"/>
  <c r="BA152"/>
  <c r="AZ152"/>
  <c r="AY154"/>
  <c r="AT154"/>
  <c r="AP162"/>
  <c r="AT162" s="1"/>
  <c r="AZ145"/>
  <c r="AY182"/>
  <c r="AQ155"/>
  <c r="AQ183"/>
  <c r="AQ211"/>
  <c r="AY210"/>
  <c r="AS155"/>
  <c r="AS163" s="1"/>
  <c r="AS183"/>
  <c r="AS191" s="1"/>
  <c r="AS211"/>
  <c r="AS219" s="1"/>
  <c r="AT210"/>
  <c r="AP218"/>
  <c r="AT218" s="1"/>
  <c r="AZ201"/>
  <c r="AQ162"/>
  <c r="AU162" s="1"/>
  <c r="AU154"/>
  <c r="AP155"/>
  <c r="AP183"/>
  <c r="AP211"/>
  <c r="AT140"/>
  <c r="AV181"/>
  <c r="AX181" s="1"/>
  <c r="AW153"/>
  <c r="AU210"/>
  <c r="AQ218"/>
  <c r="AU218" s="1"/>
  <c r="AO155"/>
  <c r="AO183"/>
  <c r="AO211"/>
  <c r="AP190"/>
  <c r="AT190" s="1"/>
  <c r="AT182"/>
  <c r="AZ173"/>
  <c r="AQ190"/>
  <c r="AU190" s="1"/>
  <c r="AU182"/>
  <c r="AR155"/>
  <c r="AR163" s="1"/>
  <c r="AR183"/>
  <c r="AR191" s="1"/>
  <c r="AR211"/>
  <c r="AR219" s="1"/>
  <c r="AW209"/>
  <c r="P213"/>
  <c r="D163"/>
  <c r="O163" s="1"/>
  <c r="AD217"/>
  <c r="AF217" s="1"/>
  <c r="AH217" s="1"/>
  <c r="W225" s="1"/>
  <c r="D162"/>
  <c r="O162" s="1"/>
  <c r="P156"/>
  <c r="P164" s="1"/>
  <c r="P165" s="1"/>
  <c r="E170" s="1"/>
  <c r="P154"/>
  <c r="AE216"/>
  <c r="AB161"/>
  <c r="J161"/>
  <c r="AI153"/>
  <c r="AI156" s="1"/>
  <c r="AI164" s="1"/>
  <c r="AI165" s="1"/>
  <c r="X170" s="1"/>
  <c r="J160"/>
  <c r="L160" s="1"/>
  <c r="N160" s="1"/>
  <c r="Q160" s="1"/>
  <c r="F168" s="1"/>
  <c r="AE162"/>
  <c r="L189"/>
  <c r="N189" s="1"/>
  <c r="P189" s="1"/>
  <c r="E197" s="1"/>
  <c r="AI213"/>
  <c r="P219"/>
  <c r="E163"/>
  <c r="O156"/>
  <c r="O164" s="1"/>
  <c r="O165" s="1"/>
  <c r="D170" s="1"/>
  <c r="D160"/>
  <c r="O160" s="1"/>
  <c r="D168" s="1"/>
  <c r="L155"/>
  <c r="N155" s="1"/>
  <c r="P155" s="1"/>
  <c r="Q156"/>
  <c r="Q164" s="1"/>
  <c r="Q165" s="1"/>
  <c r="F170" s="1"/>
  <c r="AH210"/>
  <c r="AD211"/>
  <c r="AF211" s="1"/>
  <c r="AI211" s="1"/>
  <c r="K161"/>
  <c r="AD216"/>
  <c r="AF216" s="1"/>
  <c r="AI216" s="1"/>
  <c r="X224" s="1"/>
  <c r="E162"/>
  <c r="Q162" s="1"/>
  <c r="E161"/>
  <c r="P211"/>
  <c r="Q211"/>
  <c r="Q219"/>
  <c r="Q213"/>
  <c r="AE154"/>
  <c r="L216"/>
  <c r="N216" s="1"/>
  <c r="Q216" s="1"/>
  <c r="F224" s="1"/>
  <c r="L163"/>
  <c r="N163" s="1"/>
  <c r="P184"/>
  <c r="P192" s="1"/>
  <c r="P193" s="1"/>
  <c r="E198" s="1"/>
  <c r="O185"/>
  <c r="AH213"/>
  <c r="M217"/>
  <c r="M163"/>
  <c r="AE219"/>
  <c r="V219"/>
  <c r="AG219" s="1"/>
  <c r="AC160"/>
  <c r="AE160" s="1"/>
  <c r="AE190"/>
  <c r="AE217"/>
  <c r="AG156"/>
  <c r="AG164" s="1"/>
  <c r="AG165" s="1"/>
  <c r="V170" s="1"/>
  <c r="AC163"/>
  <c r="V162"/>
  <c r="AG162" s="1"/>
  <c r="L191"/>
  <c r="N191" s="1"/>
  <c r="P191" s="1"/>
  <c r="AB155"/>
  <c r="H226"/>
  <c r="J226" s="1"/>
  <c r="V218"/>
  <c r="AG218" s="1"/>
  <c r="AG212"/>
  <c r="AG220" s="1"/>
  <c r="AG221" s="1"/>
  <c r="V226" s="1"/>
  <c r="Z226" s="1"/>
  <c r="V216"/>
  <c r="AG216" s="1"/>
  <c r="V224" s="1"/>
  <c r="L183"/>
  <c r="N183" s="1"/>
  <c r="AC161"/>
  <c r="AH174"/>
  <c r="V189" s="1"/>
  <c r="AG189" s="1"/>
  <c r="V197" s="1"/>
  <c r="AG155"/>
  <c r="V163"/>
  <c r="AG163" s="1"/>
  <c r="AD154"/>
  <c r="AF154" s="1"/>
  <c r="AH154" s="1"/>
  <c r="L188"/>
  <c r="N188" s="1"/>
  <c r="Q188" s="1"/>
  <c r="F196" s="1"/>
  <c r="P218"/>
  <c r="Q218"/>
  <c r="W161"/>
  <c r="V161"/>
  <c r="AG161" s="1"/>
  <c r="V169" s="1"/>
  <c r="AD182"/>
  <c r="AF182" s="1"/>
  <c r="AI182" s="1"/>
  <c r="Q184"/>
  <c r="L217"/>
  <c r="N217" s="1"/>
  <c r="P217" s="1"/>
  <c r="E225" s="1"/>
  <c r="M155"/>
  <c r="AE211"/>
  <c r="AH218"/>
  <c r="AI218"/>
  <c r="M216"/>
  <c r="AD219"/>
  <c r="AF219" s="1"/>
  <c r="AH219" s="1"/>
  <c r="AB183"/>
  <c r="X191"/>
  <c r="AB191" s="1"/>
  <c r="P182"/>
  <c r="Q182"/>
  <c r="Y188"/>
  <c r="X188"/>
  <c r="Z188"/>
  <c r="X189"/>
  <c r="AA188"/>
  <c r="Z189"/>
  <c r="AA189"/>
  <c r="Y189"/>
  <c r="AC155"/>
  <c r="X163"/>
  <c r="AB163" s="1"/>
  <c r="Y191"/>
  <c r="AC191" s="1"/>
  <c r="AC183"/>
  <c r="AD162"/>
  <c r="AF162" s="1"/>
  <c r="AD190"/>
  <c r="AF190" s="1"/>
  <c r="P190"/>
  <c r="Q190"/>
  <c r="AH175"/>
  <c r="M183"/>
  <c r="AI181"/>
  <c r="AH181"/>
  <c r="AG183"/>
  <c r="M189"/>
  <c r="AH156"/>
  <c r="AH164" s="1"/>
  <c r="AH165" s="1"/>
  <c r="W170" s="1"/>
  <c r="AE182"/>
  <c r="M191"/>
  <c r="Y142"/>
  <c r="W162"/>
  <c r="W160"/>
  <c r="BJ140" i="13" l="1"/>
  <c r="BL140" s="1"/>
  <c r="CB142"/>
  <c r="CD142" s="1"/>
  <c r="BJ141"/>
  <c r="BL141" s="1"/>
  <c r="Q211"/>
  <c r="Q160"/>
  <c r="F168" s="1"/>
  <c r="G168" s="1"/>
  <c r="I168" s="1"/>
  <c r="BA209"/>
  <c r="AZ147"/>
  <c r="AO162" s="1"/>
  <c r="BR208"/>
  <c r="AG212"/>
  <c r="AG220" s="1"/>
  <c r="AG221" s="1"/>
  <c r="V226" s="1"/>
  <c r="CG152"/>
  <c r="V219"/>
  <c r="AG219" s="1"/>
  <c r="V218"/>
  <c r="AG218" s="1"/>
  <c r="Q185"/>
  <c r="M188"/>
  <c r="V217"/>
  <c r="AG217" s="1"/>
  <c r="V225" s="1"/>
  <c r="AW218"/>
  <c r="Q161"/>
  <c r="F169" s="1"/>
  <c r="H169" s="1"/>
  <c r="O213"/>
  <c r="M217"/>
  <c r="V191"/>
  <c r="AG191" s="1"/>
  <c r="DB202" i="12"/>
  <c r="CP217" s="1"/>
  <c r="DA217" s="1"/>
  <c r="CP225" s="1"/>
  <c r="CY182"/>
  <c r="AE183" i="13"/>
  <c r="DU153" i="12"/>
  <c r="L189" i="13"/>
  <c r="N189" s="1"/>
  <c r="P189" s="1"/>
  <c r="E197" s="1"/>
  <c r="H170"/>
  <c r="J170" s="1"/>
  <c r="CY133"/>
  <c r="CK132"/>
  <c r="BZ140" s="1"/>
  <c r="CA140" s="1"/>
  <c r="CC140" s="1"/>
  <c r="Q213"/>
  <c r="AT216"/>
  <c r="L217"/>
  <c r="N217" s="1"/>
  <c r="Q217" s="1"/>
  <c r="F225" s="1"/>
  <c r="AH154"/>
  <c r="V189"/>
  <c r="AG189" s="1"/>
  <c r="V197" s="1"/>
  <c r="AG185"/>
  <c r="V188"/>
  <c r="AG188" s="1"/>
  <c r="V196" s="1"/>
  <c r="DU126"/>
  <c r="AZ175"/>
  <c r="AO190" s="1"/>
  <c r="DH133"/>
  <c r="DS133" s="1"/>
  <c r="DH141" s="1"/>
  <c r="AW154"/>
  <c r="AZ174"/>
  <c r="AN188" s="1"/>
  <c r="AY188" s="1"/>
  <c r="AN196" s="1"/>
  <c r="CX218" i="12"/>
  <c r="CZ218" s="1"/>
  <c r="P213" i="13"/>
  <c r="AD211"/>
  <c r="AF211" s="1"/>
  <c r="AI211" s="1"/>
  <c r="AD191"/>
  <c r="AF191" s="1"/>
  <c r="AI191" s="1"/>
  <c r="DO133"/>
  <c r="W189"/>
  <c r="AI212"/>
  <c r="AI220" s="1"/>
  <c r="AI221" s="1"/>
  <c r="X226" s="1"/>
  <c r="AH212"/>
  <c r="AH220" s="1"/>
  <c r="AH221" s="1"/>
  <c r="W226" s="1"/>
  <c r="V190"/>
  <c r="AG190" s="1"/>
  <c r="CX132"/>
  <c r="CZ132" s="1"/>
  <c r="DB132" s="1"/>
  <c r="CQ140" s="1"/>
  <c r="CG208"/>
  <c r="DC129"/>
  <c r="CK133"/>
  <c r="BZ141" s="1"/>
  <c r="CJ133"/>
  <c r="BY141" s="1"/>
  <c r="BR180"/>
  <c r="BS180"/>
  <c r="AW162"/>
  <c r="W163"/>
  <c r="DH135"/>
  <c r="DS135" s="1"/>
  <c r="AB216"/>
  <c r="DP218" i="12"/>
  <c r="DR218" s="1"/>
  <c r="BN181" i="13"/>
  <c r="BP181" s="1"/>
  <c r="BN153"/>
  <c r="BP153" s="1"/>
  <c r="BR153" s="1"/>
  <c r="DQ127"/>
  <c r="AD163"/>
  <c r="AF163" s="1"/>
  <c r="M216"/>
  <c r="AD219"/>
  <c r="AF219" s="1"/>
  <c r="AH219" s="1"/>
  <c r="DB209" i="12"/>
  <c r="DQ135" i="13"/>
  <c r="P183"/>
  <c r="AW190"/>
  <c r="L188"/>
  <c r="N188" s="1"/>
  <c r="P188" s="1"/>
  <c r="E196" s="1"/>
  <c r="DU128"/>
  <c r="DU136" s="1"/>
  <c r="DU137" s="1"/>
  <c r="DJ142" s="1"/>
  <c r="BN209"/>
  <c r="BP209" s="1"/>
  <c r="BS209" s="1"/>
  <c r="DO132"/>
  <c r="AW182"/>
  <c r="AV210"/>
  <c r="AX210" s="1"/>
  <c r="AZ210" s="1"/>
  <c r="AB160"/>
  <c r="H226"/>
  <c r="J226" s="1"/>
  <c r="CT142"/>
  <c r="CV142" s="1"/>
  <c r="DT128"/>
  <c r="DT136" s="1"/>
  <c r="DT137" s="1"/>
  <c r="DI142" s="1"/>
  <c r="CF180"/>
  <c r="CH180" s="1"/>
  <c r="CJ180" s="1"/>
  <c r="DN132"/>
  <c r="AE155"/>
  <c r="AU216"/>
  <c r="H198"/>
  <c r="AY212"/>
  <c r="AY220" s="1"/>
  <c r="AY221" s="1"/>
  <c r="AN226" s="1"/>
  <c r="AN216"/>
  <c r="AY216" s="1"/>
  <c r="AN224" s="1"/>
  <c r="AN218"/>
  <c r="AY218" s="1"/>
  <c r="BK188"/>
  <c r="BI188"/>
  <c r="BJ188"/>
  <c r="BH188"/>
  <c r="BJ189"/>
  <c r="BH189"/>
  <c r="BI189"/>
  <c r="BK189"/>
  <c r="BH217"/>
  <c r="BJ217"/>
  <c r="BK217"/>
  <c r="BI217"/>
  <c r="BI216"/>
  <c r="BH216"/>
  <c r="BK216"/>
  <c r="BJ216"/>
  <c r="P218"/>
  <c r="Q218"/>
  <c r="AI182"/>
  <c r="AH182"/>
  <c r="CE153"/>
  <c r="DB135"/>
  <c r="DC135"/>
  <c r="W216"/>
  <c r="W218"/>
  <c r="BI162"/>
  <c r="BM162" s="1"/>
  <c r="BM154"/>
  <c r="CI181"/>
  <c r="DB127"/>
  <c r="DC127"/>
  <c r="AU155"/>
  <c r="AQ163"/>
  <c r="AU163" s="1"/>
  <c r="BQ154"/>
  <c r="CT26"/>
  <c r="CU26"/>
  <c r="CV26"/>
  <c r="CQ26"/>
  <c r="CO26"/>
  <c r="CS26"/>
  <c r="CP26"/>
  <c r="CR26"/>
  <c r="CN27"/>
  <c r="CR153"/>
  <c r="CR181"/>
  <c r="CR209"/>
  <c r="DI134"/>
  <c r="DI132"/>
  <c r="W188"/>
  <c r="W190"/>
  <c r="DB134"/>
  <c r="DC134"/>
  <c r="CV152"/>
  <c r="Q191"/>
  <c r="P191"/>
  <c r="AS188"/>
  <c r="AP188"/>
  <c r="AS189"/>
  <c r="AR188"/>
  <c r="AQ188"/>
  <c r="AP189"/>
  <c r="AR189"/>
  <c r="AQ189"/>
  <c r="CI209"/>
  <c r="DM152"/>
  <c r="DM180"/>
  <c r="DM208"/>
  <c r="W217"/>
  <c r="AD183"/>
  <c r="AF183" s="1"/>
  <c r="BI161"/>
  <c r="BM161" s="1"/>
  <c r="AV182"/>
  <c r="AX182" s="1"/>
  <c r="AE163"/>
  <c r="CG180"/>
  <c r="AC161"/>
  <c r="AG156"/>
  <c r="AG164" s="1"/>
  <c r="AG165" s="1"/>
  <c r="V170" s="1"/>
  <c r="AW210"/>
  <c r="DP127"/>
  <c r="DR127" s="1"/>
  <c r="CF152"/>
  <c r="CH152" s="1"/>
  <c r="P163"/>
  <c r="AV154"/>
  <c r="AX154" s="1"/>
  <c r="AC216"/>
  <c r="AB188"/>
  <c r="AT217"/>
  <c r="CB154"/>
  <c r="CB162" s="1"/>
  <c r="CB182"/>
  <c r="CB190" s="1"/>
  <c r="CB210"/>
  <c r="CB218" s="1"/>
  <c r="CU153"/>
  <c r="CU181"/>
  <c r="CU209"/>
  <c r="AP191"/>
  <c r="AT191" s="1"/>
  <c r="AT183"/>
  <c r="BG155"/>
  <c r="BR147" s="1"/>
  <c r="BG160" s="1"/>
  <c r="BG183"/>
  <c r="BR175" s="1"/>
  <c r="BG188" s="1"/>
  <c r="BG211"/>
  <c r="BR203" s="1"/>
  <c r="DA180"/>
  <c r="CQ153"/>
  <c r="CQ181"/>
  <c r="CQ209"/>
  <c r="DH152"/>
  <c r="DH180"/>
  <c r="DH208"/>
  <c r="P190"/>
  <c r="Q190"/>
  <c r="BS152"/>
  <c r="BR152"/>
  <c r="BI190"/>
  <c r="BM190" s="1"/>
  <c r="BM182"/>
  <c r="CE209"/>
  <c r="BJ155"/>
  <c r="BJ163" s="1"/>
  <c r="BJ183"/>
  <c r="BJ191" s="1"/>
  <c r="BJ211"/>
  <c r="BJ219" s="1"/>
  <c r="AT140"/>
  <c r="AQ142"/>
  <c r="DJ152"/>
  <c r="DJ180"/>
  <c r="DJ208"/>
  <c r="W162"/>
  <c r="W160"/>
  <c r="AI210"/>
  <c r="AH210"/>
  <c r="AU183"/>
  <c r="AQ191"/>
  <c r="AU191" s="1"/>
  <c r="BX154"/>
  <c r="BX182"/>
  <c r="BX210"/>
  <c r="BQ182"/>
  <c r="CS153"/>
  <c r="CS181"/>
  <c r="CS209"/>
  <c r="AY155"/>
  <c r="DS129"/>
  <c r="DS137"/>
  <c r="DH142" s="1"/>
  <c r="DH132"/>
  <c r="DS132" s="1"/>
  <c r="DH140" s="1"/>
  <c r="DH134"/>
  <c r="DS134" s="1"/>
  <c r="CW152"/>
  <c r="CV180"/>
  <c r="CD153"/>
  <c r="AS160"/>
  <c r="AP160"/>
  <c r="AR160"/>
  <c r="AQ160"/>
  <c r="AS161"/>
  <c r="AR161"/>
  <c r="AP161"/>
  <c r="AQ161"/>
  <c r="BO153"/>
  <c r="BJ161"/>
  <c r="AU217"/>
  <c r="L216"/>
  <c r="N216" s="1"/>
  <c r="Q216" s="1"/>
  <c r="F224" s="1"/>
  <c r="BO181"/>
  <c r="AH156"/>
  <c r="BJ160"/>
  <c r="AZ146"/>
  <c r="AN161" s="1"/>
  <c r="AY161" s="1"/>
  <c r="AN169" s="1"/>
  <c r="BO209"/>
  <c r="AE211"/>
  <c r="AB189"/>
  <c r="AH184"/>
  <c r="AH192" s="1"/>
  <c r="AH193" s="1"/>
  <c r="W198" s="1"/>
  <c r="V162"/>
  <c r="AG162" s="1"/>
  <c r="V160"/>
  <c r="AG160" s="1"/>
  <c r="V168" s="1"/>
  <c r="BH190"/>
  <c r="BL190" s="1"/>
  <c r="BL182"/>
  <c r="CC154"/>
  <c r="CC162" s="1"/>
  <c r="CC182"/>
  <c r="CC190" s="1"/>
  <c r="CC210"/>
  <c r="CC218" s="1"/>
  <c r="BA181"/>
  <c r="AZ181"/>
  <c r="AT211"/>
  <c r="AP219"/>
  <c r="AT219" s="1"/>
  <c r="BH218"/>
  <c r="BL218" s="1"/>
  <c r="BL210"/>
  <c r="DA208"/>
  <c r="CP153"/>
  <c r="CP181"/>
  <c r="CP209"/>
  <c r="BA153"/>
  <c r="AZ153"/>
  <c r="BI218"/>
  <c r="BM218" s="1"/>
  <c r="BM210"/>
  <c r="AQ219"/>
  <c r="AU219" s="1"/>
  <c r="AU211"/>
  <c r="CA154"/>
  <c r="CA182"/>
  <c r="CA210"/>
  <c r="BQ210"/>
  <c r="CT153"/>
  <c r="CT181"/>
  <c r="CT209"/>
  <c r="AY183"/>
  <c r="P155"/>
  <c r="Q155"/>
  <c r="CW180"/>
  <c r="BF155"/>
  <c r="BR146" s="1"/>
  <c r="BF183"/>
  <c r="BR174" s="1"/>
  <c r="BF211"/>
  <c r="BR202" s="1"/>
  <c r="BF218" s="1"/>
  <c r="BQ218" s="1"/>
  <c r="CV208"/>
  <c r="CD181"/>
  <c r="V163"/>
  <c r="AG163" s="1"/>
  <c r="BI160"/>
  <c r="BH160"/>
  <c r="AC188"/>
  <c r="AV162"/>
  <c r="AX162" s="1"/>
  <c r="M189"/>
  <c r="AV218"/>
  <c r="AX218" s="1"/>
  <c r="CY132"/>
  <c r="P185"/>
  <c r="DI133"/>
  <c r="AE219"/>
  <c r="AB217"/>
  <c r="AC189"/>
  <c r="AZ203"/>
  <c r="AO217" s="1"/>
  <c r="CD27"/>
  <c r="BW27"/>
  <c r="BX27"/>
  <c r="CA27"/>
  <c r="BY27"/>
  <c r="BZ27"/>
  <c r="CC27"/>
  <c r="CB27"/>
  <c r="BK160"/>
  <c r="DL152"/>
  <c r="DL180"/>
  <c r="DL208"/>
  <c r="BK155"/>
  <c r="BK163" s="1"/>
  <c r="BK183"/>
  <c r="BK191" s="1"/>
  <c r="BK211"/>
  <c r="BK219" s="1"/>
  <c r="DJ25"/>
  <c r="DK25"/>
  <c r="DL25"/>
  <c r="DG25"/>
  <c r="DM25"/>
  <c r="DH25"/>
  <c r="DI25"/>
  <c r="DN25"/>
  <c r="DF26"/>
  <c r="CE181"/>
  <c r="BH155"/>
  <c r="BH183"/>
  <c r="BH211"/>
  <c r="CI153"/>
  <c r="DI152"/>
  <c r="DI180"/>
  <c r="DI208"/>
  <c r="BY154"/>
  <c r="BY182"/>
  <c r="BY210"/>
  <c r="P219"/>
  <c r="Q219"/>
  <c r="BZ154"/>
  <c r="CJ145" s="1"/>
  <c r="BZ182"/>
  <c r="CJ173" s="1"/>
  <c r="BZ210"/>
  <c r="AN219"/>
  <c r="AY219" s="1"/>
  <c r="AY211"/>
  <c r="AN217"/>
  <c r="AY217" s="1"/>
  <c r="AN225" s="1"/>
  <c r="AT155"/>
  <c r="AP163"/>
  <c r="AT163" s="1"/>
  <c r="CW208"/>
  <c r="BH162"/>
  <c r="BL162" s="1"/>
  <c r="BL154"/>
  <c r="BI155"/>
  <c r="BI183"/>
  <c r="BI211"/>
  <c r="CD209"/>
  <c r="DA152"/>
  <c r="DK152"/>
  <c r="DK180"/>
  <c r="DK208"/>
  <c r="O185"/>
  <c r="AC160"/>
  <c r="DP135"/>
  <c r="DR135" s="1"/>
  <c r="DU135" s="1"/>
  <c r="AV190"/>
  <c r="AX190" s="1"/>
  <c r="CY190" i="12"/>
  <c r="CX133" i="13"/>
  <c r="CZ133" s="1"/>
  <c r="AB161"/>
  <c r="AI156"/>
  <c r="DB129"/>
  <c r="AD155"/>
  <c r="AF155" s="1"/>
  <c r="CF208"/>
  <c r="CH208" s="1"/>
  <c r="AC217"/>
  <c r="AI184"/>
  <c r="DN133"/>
  <c r="AE191"/>
  <c r="BH161"/>
  <c r="BR209" i="12"/>
  <c r="BR212" s="1"/>
  <c r="BR220" s="1"/>
  <c r="BR221" s="1"/>
  <c r="BG226" s="1"/>
  <c r="CJ181"/>
  <c r="DQ182"/>
  <c r="DO160"/>
  <c r="DN217"/>
  <c r="CF210"/>
  <c r="CH210" s="1"/>
  <c r="CJ210" s="1"/>
  <c r="DP162"/>
  <c r="DR162" s="1"/>
  <c r="DO217"/>
  <c r="AQ142"/>
  <c r="CJ147"/>
  <c r="BY162" s="1"/>
  <c r="DN160"/>
  <c r="DO161"/>
  <c r="BO210"/>
  <c r="DQ210"/>
  <c r="DN161"/>
  <c r="DT175"/>
  <c r="DI190" s="1"/>
  <c r="DH160"/>
  <c r="DS160" s="1"/>
  <c r="DH168" s="1"/>
  <c r="CG182"/>
  <c r="DB146"/>
  <c r="CP163" s="1"/>
  <c r="DA163" s="1"/>
  <c r="DO216"/>
  <c r="DQ216" s="1"/>
  <c r="DB174"/>
  <c r="DA184" s="1"/>
  <c r="DP190"/>
  <c r="DR190" s="1"/>
  <c r="CJ175"/>
  <c r="BY190" s="1"/>
  <c r="CY162"/>
  <c r="DP154"/>
  <c r="DR154" s="1"/>
  <c r="DI216"/>
  <c r="DI218"/>
  <c r="DL188"/>
  <c r="DK188"/>
  <c r="DJ188"/>
  <c r="DM188"/>
  <c r="DM189"/>
  <c r="DJ189"/>
  <c r="DL189"/>
  <c r="DK189"/>
  <c r="DS165"/>
  <c r="DH170" s="1"/>
  <c r="DS157"/>
  <c r="DU181"/>
  <c r="DT181"/>
  <c r="AZ203"/>
  <c r="AO218" s="1"/>
  <c r="CD216"/>
  <c r="CX154"/>
  <c r="CZ154" s="1"/>
  <c r="DT174"/>
  <c r="DS184" s="1"/>
  <c r="DS192" s="1"/>
  <c r="DH162"/>
  <c r="DS162" s="1"/>
  <c r="DQ218"/>
  <c r="DN140"/>
  <c r="DK142"/>
  <c r="BA153"/>
  <c r="AZ153"/>
  <c r="DN183"/>
  <c r="DJ191"/>
  <c r="DN191" s="1"/>
  <c r="DS183"/>
  <c r="CG162"/>
  <c r="CY210"/>
  <c r="DQ154"/>
  <c r="DT209"/>
  <c r="DU209"/>
  <c r="DU212" s="1"/>
  <c r="DU220" s="1"/>
  <c r="DO211"/>
  <c r="DK219"/>
  <c r="DO219" s="1"/>
  <c r="DH163"/>
  <c r="DS163" s="1"/>
  <c r="DS155"/>
  <c r="DH161"/>
  <c r="DS161" s="1"/>
  <c r="DH169" s="1"/>
  <c r="DN211"/>
  <c r="DJ219"/>
  <c r="DN219" s="1"/>
  <c r="DO155"/>
  <c r="DK163"/>
  <c r="DO163" s="1"/>
  <c r="DH219"/>
  <c r="DS219" s="1"/>
  <c r="DS211"/>
  <c r="DH217"/>
  <c r="DS217" s="1"/>
  <c r="DH225" s="1"/>
  <c r="DH218"/>
  <c r="DS218" s="1"/>
  <c r="AW182"/>
  <c r="DH216"/>
  <c r="DS216" s="1"/>
  <c r="DH224" s="1"/>
  <c r="DT147"/>
  <c r="DI161" s="1"/>
  <c r="DQ162"/>
  <c r="DS213"/>
  <c r="DS221"/>
  <c r="DH226" s="1"/>
  <c r="DI219"/>
  <c r="DI217"/>
  <c r="DN155"/>
  <c r="DJ163"/>
  <c r="DN163" s="1"/>
  <c r="DK191"/>
  <c r="DO191" s="1"/>
  <c r="DO183"/>
  <c r="DP182"/>
  <c r="DR182" s="1"/>
  <c r="CK153"/>
  <c r="BL216"/>
  <c r="BN216" s="1"/>
  <c r="BP216" s="1"/>
  <c r="CJ174"/>
  <c r="BX188" s="1"/>
  <c r="CI188" s="1"/>
  <c r="BX196" s="1"/>
  <c r="DP210"/>
  <c r="DR210" s="1"/>
  <c r="DT212"/>
  <c r="DT220" s="1"/>
  <c r="DT221" s="1"/>
  <c r="DI226" s="1"/>
  <c r="DQ190"/>
  <c r="DB181"/>
  <c r="DC181"/>
  <c r="DA155"/>
  <c r="AW190"/>
  <c r="AZ202"/>
  <c r="AN216" s="1"/>
  <c r="AY216" s="1"/>
  <c r="AN224" s="1"/>
  <c r="CG190"/>
  <c r="CD217"/>
  <c r="CG217" s="1"/>
  <c r="CX162"/>
  <c r="CZ162" s="1"/>
  <c r="CU160"/>
  <c r="CT160"/>
  <c r="CR161"/>
  <c r="CT161"/>
  <c r="CR160"/>
  <c r="CS161"/>
  <c r="CS160"/>
  <c r="CU161"/>
  <c r="CV183"/>
  <c r="CR191"/>
  <c r="CV191" s="1"/>
  <c r="DC153"/>
  <c r="DB153"/>
  <c r="CV211"/>
  <c r="CR219"/>
  <c r="CV219" s="1"/>
  <c r="CF218"/>
  <c r="CH218" s="1"/>
  <c r="DB147"/>
  <c r="CQ161" s="1"/>
  <c r="CX190"/>
  <c r="CZ190" s="1"/>
  <c r="CG154"/>
  <c r="CX182"/>
  <c r="CZ182" s="1"/>
  <c r="CY218"/>
  <c r="CT188"/>
  <c r="CT189"/>
  <c r="CR188"/>
  <c r="CS189"/>
  <c r="CU189"/>
  <c r="CS188"/>
  <c r="CU188"/>
  <c r="CR189"/>
  <c r="CV155"/>
  <c r="CR163"/>
  <c r="CV163" s="1"/>
  <c r="CW155"/>
  <c r="CS163"/>
  <c r="CW163" s="1"/>
  <c r="AZ146"/>
  <c r="AN160" s="1"/>
  <c r="AY160" s="1"/>
  <c r="AN168" s="1"/>
  <c r="DB203"/>
  <c r="DC212" s="1"/>
  <c r="DC220" s="1"/>
  <c r="BN182"/>
  <c r="BP182" s="1"/>
  <c r="BS182" s="1"/>
  <c r="CX210"/>
  <c r="CZ210" s="1"/>
  <c r="CU217"/>
  <c r="CS217"/>
  <c r="CT217"/>
  <c r="CU216"/>
  <c r="CR217"/>
  <c r="CS216"/>
  <c r="CT216"/>
  <c r="CR216"/>
  <c r="CW211"/>
  <c r="CS219"/>
  <c r="CW219" s="1"/>
  <c r="DA183"/>
  <c r="DA211"/>
  <c r="CS191"/>
  <c r="CW191" s="1"/>
  <c r="CW183"/>
  <c r="BR175"/>
  <c r="CJ146"/>
  <c r="BX162" s="1"/>
  <c r="CI162" s="1"/>
  <c r="CY154"/>
  <c r="DB175"/>
  <c r="CA191"/>
  <c r="CE191" s="1"/>
  <c r="CE183"/>
  <c r="BZ188"/>
  <c r="CC188"/>
  <c r="CB188"/>
  <c r="CC189"/>
  <c r="BZ189"/>
  <c r="CB189"/>
  <c r="CA189"/>
  <c r="CA188"/>
  <c r="CA219"/>
  <c r="CE219" s="1"/>
  <c r="CE211"/>
  <c r="BN154"/>
  <c r="BP154" s="1"/>
  <c r="BR154" s="1"/>
  <c r="AV218"/>
  <c r="AX218" s="1"/>
  <c r="BN162"/>
  <c r="BP162" s="1"/>
  <c r="CG210"/>
  <c r="BX218"/>
  <c r="CI218" s="1"/>
  <c r="CI212"/>
  <c r="CI220" s="1"/>
  <c r="CI221" s="1"/>
  <c r="BX226" s="1"/>
  <c r="CG218"/>
  <c r="BZ191"/>
  <c r="CD191" s="1"/>
  <c r="CD183"/>
  <c r="CI183"/>
  <c r="CK209"/>
  <c r="CJ209"/>
  <c r="CD211"/>
  <c r="BZ219"/>
  <c r="CD219" s="1"/>
  <c r="CJ203"/>
  <c r="BY217" s="1"/>
  <c r="BM217"/>
  <c r="BN218"/>
  <c r="BP218" s="1"/>
  <c r="CF154"/>
  <c r="CH154" s="1"/>
  <c r="BZ163"/>
  <c r="CD163" s="1"/>
  <c r="CD155"/>
  <c r="BX219"/>
  <c r="CI219" s="1"/>
  <c r="CI211"/>
  <c r="BX217"/>
  <c r="CI217" s="1"/>
  <c r="BX225" s="1"/>
  <c r="BX216"/>
  <c r="CI216" s="1"/>
  <c r="BX224" s="1"/>
  <c r="BO190"/>
  <c r="CF162"/>
  <c r="CH162" s="1"/>
  <c r="CE155"/>
  <c r="CA163"/>
  <c r="CE163" s="1"/>
  <c r="CI155"/>
  <c r="CD140"/>
  <c r="CA142"/>
  <c r="BZ160"/>
  <c r="CC160"/>
  <c r="CA160"/>
  <c r="BZ161"/>
  <c r="CB161"/>
  <c r="CA161"/>
  <c r="CC161"/>
  <c r="CB160"/>
  <c r="CF182"/>
  <c r="CH182" s="1"/>
  <c r="CF190"/>
  <c r="CH190" s="1"/>
  <c r="CE216"/>
  <c r="BG216"/>
  <c r="BG218"/>
  <c r="BS212"/>
  <c r="BS220" s="1"/>
  <c r="BS221" s="1"/>
  <c r="BH226" s="1"/>
  <c r="BR181"/>
  <c r="BS181"/>
  <c r="BQ155"/>
  <c r="BH163"/>
  <c r="BL163" s="1"/>
  <c r="BL155"/>
  <c r="BQ183"/>
  <c r="BH160"/>
  <c r="BI160"/>
  <c r="BK161"/>
  <c r="BH161"/>
  <c r="BJ161"/>
  <c r="BJ160"/>
  <c r="BK160"/>
  <c r="BI161"/>
  <c r="BH191"/>
  <c r="BL191" s="1"/>
  <c r="BL183"/>
  <c r="BO154"/>
  <c r="AV210"/>
  <c r="AX210" s="1"/>
  <c r="AZ210" s="1"/>
  <c r="BO162"/>
  <c r="BN190"/>
  <c r="BP190" s="1"/>
  <c r="BL217"/>
  <c r="BG219"/>
  <c r="BG217"/>
  <c r="BQ211"/>
  <c r="BH188"/>
  <c r="BK188"/>
  <c r="BJ188"/>
  <c r="BI188"/>
  <c r="BK189"/>
  <c r="BH189"/>
  <c r="BI189"/>
  <c r="BJ189"/>
  <c r="BI191"/>
  <c r="BM191" s="1"/>
  <c r="BM183"/>
  <c r="AW162"/>
  <c r="BO182"/>
  <c r="BR153"/>
  <c r="BS153"/>
  <c r="BL211"/>
  <c r="BH219"/>
  <c r="BL219" s="1"/>
  <c r="BI219"/>
  <c r="BM219" s="1"/>
  <c r="BM211"/>
  <c r="BR146"/>
  <c r="BF161" s="1"/>
  <c r="BQ161" s="1"/>
  <c r="BF169" s="1"/>
  <c r="BO218"/>
  <c r="BN210"/>
  <c r="BP210" s="1"/>
  <c r="BR147"/>
  <c r="BG163" s="1"/>
  <c r="BM155"/>
  <c r="BI163"/>
  <c r="BM163" s="1"/>
  <c r="BA209"/>
  <c r="AZ209"/>
  <c r="BR202"/>
  <c r="BF217" s="1"/>
  <c r="BQ217" s="1"/>
  <c r="BF225" s="1"/>
  <c r="AV154"/>
  <c r="AX154" s="1"/>
  <c r="BR174"/>
  <c r="BF189" s="1"/>
  <c r="BQ189" s="1"/>
  <c r="BF197" s="1"/>
  <c r="AQ191"/>
  <c r="AU191" s="1"/>
  <c r="AU183"/>
  <c r="AY155"/>
  <c r="AR188"/>
  <c r="AP189"/>
  <c r="AS188"/>
  <c r="AS189"/>
  <c r="AQ188"/>
  <c r="AR189"/>
  <c r="AP188"/>
  <c r="AQ189"/>
  <c r="AU211"/>
  <c r="AQ219"/>
  <c r="AU219" s="1"/>
  <c r="AY183"/>
  <c r="AV182"/>
  <c r="AX182" s="1"/>
  <c r="AT155"/>
  <c r="AP163"/>
  <c r="AT163" s="1"/>
  <c r="AT211"/>
  <c r="AP219"/>
  <c r="AT219" s="1"/>
  <c r="AR160"/>
  <c r="AR161"/>
  <c r="AP160"/>
  <c r="AS160"/>
  <c r="AQ161"/>
  <c r="AP161"/>
  <c r="AQ160"/>
  <c r="AS161"/>
  <c r="AV162"/>
  <c r="AX162" s="1"/>
  <c r="AW154"/>
  <c r="AZ147"/>
  <c r="AO161" s="1"/>
  <c r="AZ174"/>
  <c r="AN191" s="1"/>
  <c r="AY191" s="1"/>
  <c r="AR216"/>
  <c r="AQ216"/>
  <c r="AS217"/>
  <c r="AP216"/>
  <c r="AS216"/>
  <c r="AP217"/>
  <c r="AQ217"/>
  <c r="AR217"/>
  <c r="AV190"/>
  <c r="AX190" s="1"/>
  <c r="AW210"/>
  <c r="AU155"/>
  <c r="AQ163"/>
  <c r="AU163" s="1"/>
  <c r="AY211"/>
  <c r="AT183"/>
  <c r="AP191"/>
  <c r="AT191" s="1"/>
  <c r="BA181"/>
  <c r="AZ181"/>
  <c r="AW218"/>
  <c r="AZ175"/>
  <c r="AO191" s="1"/>
  <c r="Q157"/>
  <c r="AI217"/>
  <c r="X225" s="1"/>
  <c r="Y225" s="1"/>
  <c r="AA225" s="1"/>
  <c r="AE155"/>
  <c r="P157"/>
  <c r="Q189"/>
  <c r="F197" s="1"/>
  <c r="G197" s="1"/>
  <c r="I197" s="1"/>
  <c r="P163"/>
  <c r="M160"/>
  <c r="O157"/>
  <c r="P162"/>
  <c r="M161"/>
  <c r="AH216"/>
  <c r="W224" s="1"/>
  <c r="Y224" s="1"/>
  <c r="AA224" s="1"/>
  <c r="AE163"/>
  <c r="H170"/>
  <c r="J170" s="1"/>
  <c r="AE183"/>
  <c r="AD160"/>
  <c r="AF160" s="1"/>
  <c r="AH160" s="1"/>
  <c r="W168" s="1"/>
  <c r="L161"/>
  <c r="N161" s="1"/>
  <c r="Q161" s="1"/>
  <c r="F169" s="1"/>
  <c r="AG184"/>
  <c r="AG192" s="1"/>
  <c r="AG193" s="1"/>
  <c r="V198" s="1"/>
  <c r="AE161"/>
  <c r="Q155"/>
  <c r="Q163"/>
  <c r="AD163"/>
  <c r="AF163" s="1"/>
  <c r="AI163" s="1"/>
  <c r="AH211"/>
  <c r="AG157"/>
  <c r="AH184"/>
  <c r="AH192" s="1"/>
  <c r="AH193" s="1"/>
  <c r="W198" s="1"/>
  <c r="P185"/>
  <c r="Q191"/>
  <c r="AB188"/>
  <c r="P216"/>
  <c r="E224" s="1"/>
  <c r="G224" s="1"/>
  <c r="I224" s="1"/>
  <c r="P160"/>
  <c r="E168" s="1"/>
  <c r="H168" s="1"/>
  <c r="J168" s="1"/>
  <c r="AI154"/>
  <c r="Z170"/>
  <c r="AB170" s="1"/>
  <c r="V191"/>
  <c r="AG191" s="1"/>
  <c r="P188"/>
  <c r="E196" s="1"/>
  <c r="H196" s="1"/>
  <c r="J196" s="1"/>
  <c r="V190"/>
  <c r="AG190" s="1"/>
  <c r="Q217"/>
  <c r="F225" s="1"/>
  <c r="H225" s="1"/>
  <c r="J225" s="1"/>
  <c r="V188"/>
  <c r="AG188" s="1"/>
  <c r="V196" s="1"/>
  <c r="AI157"/>
  <c r="AE191"/>
  <c r="AB226"/>
  <c r="Q192"/>
  <c r="Q193" s="1"/>
  <c r="F198" s="1"/>
  <c r="H198" s="1"/>
  <c r="Q185"/>
  <c r="AD161"/>
  <c r="AF161" s="1"/>
  <c r="P183"/>
  <c r="Q183"/>
  <c r="AI219"/>
  <c r="AG213"/>
  <c r="AH182"/>
  <c r="AI184"/>
  <c r="AI192" s="1"/>
  <c r="AI193" s="1"/>
  <c r="X198" s="1"/>
  <c r="AH157"/>
  <c r="AB189"/>
  <c r="W190"/>
  <c r="W188"/>
  <c r="W191"/>
  <c r="AD183"/>
  <c r="AF183" s="1"/>
  <c r="AD155"/>
  <c r="AF155" s="1"/>
  <c r="AI155" s="1"/>
  <c r="AC189"/>
  <c r="AD191"/>
  <c r="AF191" s="1"/>
  <c r="W189"/>
  <c r="AC188"/>
  <c r="AI162"/>
  <c r="AH162"/>
  <c r="AH163" i="13" l="1"/>
  <c r="BI142"/>
  <c r="H168"/>
  <c r="J168" s="1"/>
  <c r="CB140"/>
  <c r="CD140" s="1"/>
  <c r="DA212" i="12"/>
  <c r="DA213" s="1"/>
  <c r="AT189" i="13"/>
  <c r="CP216" i="12"/>
  <c r="DA216" s="1"/>
  <c r="CP224" s="1"/>
  <c r="CP219"/>
  <c r="DA219" s="1"/>
  <c r="BA190" i="13"/>
  <c r="CP218" i="12"/>
  <c r="DA218" s="1"/>
  <c r="DC132" i="13"/>
  <c r="CR140" s="1"/>
  <c r="CT140" s="1"/>
  <c r="AG213"/>
  <c r="BA156"/>
  <c r="BA157" s="1"/>
  <c r="AO163"/>
  <c r="AZ156"/>
  <c r="AZ164" s="1"/>
  <c r="AZ165" s="1"/>
  <c r="AO170" s="1"/>
  <c r="AO161"/>
  <c r="CY208"/>
  <c r="AI213"/>
  <c r="AZ162"/>
  <c r="P217"/>
  <c r="E225" s="1"/>
  <c r="G225" s="1"/>
  <c r="I225" s="1"/>
  <c r="AO160"/>
  <c r="AE188"/>
  <c r="J169"/>
  <c r="G169"/>
  <c r="I169" s="1"/>
  <c r="AH185"/>
  <c r="AY184"/>
  <c r="AY192" s="1"/>
  <c r="AY193" s="1"/>
  <c r="AN198" s="1"/>
  <c r="AT160"/>
  <c r="AN189"/>
  <c r="AY189" s="1"/>
  <c r="AN197" s="1"/>
  <c r="AH213"/>
  <c r="AN190"/>
  <c r="AY190" s="1"/>
  <c r="AN191"/>
  <c r="AY191" s="1"/>
  <c r="Q189"/>
  <c r="F197" s="1"/>
  <c r="H197" s="1"/>
  <c r="J197" s="1"/>
  <c r="CC189"/>
  <c r="CA189"/>
  <c r="AI163"/>
  <c r="AU188"/>
  <c r="CF209"/>
  <c r="CH209" s="1"/>
  <c r="CK209" s="1"/>
  <c r="CY152"/>
  <c r="DP132"/>
  <c r="DR132" s="1"/>
  <c r="DU132" s="1"/>
  <c r="DJ140" s="1"/>
  <c r="AV163"/>
  <c r="AX163" s="1"/>
  <c r="BN210"/>
  <c r="BP210" s="1"/>
  <c r="BR210" s="1"/>
  <c r="AD189"/>
  <c r="AF189" s="1"/>
  <c r="AI189" s="1"/>
  <c r="X197" s="1"/>
  <c r="BO190"/>
  <c r="CK180"/>
  <c r="AE160"/>
  <c r="AV183"/>
  <c r="AX183" s="1"/>
  <c r="BA183" s="1"/>
  <c r="AW216"/>
  <c r="BR156"/>
  <c r="BR164" s="1"/>
  <c r="BR165" s="1"/>
  <c r="BG170" s="1"/>
  <c r="AO217" i="12"/>
  <c r="BN154" i="13"/>
  <c r="BP154" s="1"/>
  <c r="BS154" s="1"/>
  <c r="AH211"/>
  <c r="BZ189"/>
  <c r="Q188"/>
  <c r="F196" s="1"/>
  <c r="G196" s="1"/>
  <c r="I196" s="1"/>
  <c r="AH191"/>
  <c r="DU129"/>
  <c r="AO191"/>
  <c r="BS212"/>
  <c r="BS220" s="1"/>
  <c r="BS221" s="1"/>
  <c r="BH226" s="1"/>
  <c r="AV216"/>
  <c r="AX216" s="1"/>
  <c r="AD217"/>
  <c r="AF217" s="1"/>
  <c r="AI217" s="1"/>
  <c r="X225" s="1"/>
  <c r="Z226"/>
  <c r="AB226" s="1"/>
  <c r="CF153"/>
  <c r="CH153" s="1"/>
  <c r="CK153" s="1"/>
  <c r="AO189"/>
  <c r="BS153"/>
  <c r="CC188"/>
  <c r="DP133"/>
  <c r="DR133" s="1"/>
  <c r="DT133" s="1"/>
  <c r="DI141" s="1"/>
  <c r="AD161"/>
  <c r="AF161" s="1"/>
  <c r="AI161" s="1"/>
  <c r="X169" s="1"/>
  <c r="AO188"/>
  <c r="BA184"/>
  <c r="BA192" s="1"/>
  <c r="BA193" s="1"/>
  <c r="AP198" s="1"/>
  <c r="BA210"/>
  <c r="BL216"/>
  <c r="BG216"/>
  <c r="BG218"/>
  <c r="CY180"/>
  <c r="CA188"/>
  <c r="BN162"/>
  <c r="BP162" s="1"/>
  <c r="CG181"/>
  <c r="BZ188"/>
  <c r="AV211"/>
  <c r="AX211" s="1"/>
  <c r="BA211" s="1"/>
  <c r="AY156"/>
  <c r="AY164" s="1"/>
  <c r="AY165" s="1"/>
  <c r="AN170" s="1"/>
  <c r="BR209"/>
  <c r="BR212" s="1"/>
  <c r="BR220" s="1"/>
  <c r="DQ132"/>
  <c r="CB141"/>
  <c r="CD141" s="1"/>
  <c r="CA141"/>
  <c r="CC141" s="1"/>
  <c r="BO182"/>
  <c r="BM160"/>
  <c r="AI219"/>
  <c r="AE216"/>
  <c r="DL142"/>
  <c r="DN142" s="1"/>
  <c r="AZ184"/>
  <c r="AZ192" s="1"/>
  <c r="AZ193" s="1"/>
  <c r="AO198" s="1"/>
  <c r="BO218"/>
  <c r="DT129"/>
  <c r="AW155"/>
  <c r="AZ190"/>
  <c r="BR181"/>
  <c r="BR184" s="1"/>
  <c r="BR192" s="1"/>
  <c r="BR193" s="1"/>
  <c r="BG198" s="1"/>
  <c r="BS181"/>
  <c r="AV219"/>
  <c r="AX219" s="1"/>
  <c r="P216"/>
  <c r="E224" s="1"/>
  <c r="H224" s="1"/>
  <c r="AW217"/>
  <c r="AU160"/>
  <c r="AV191"/>
  <c r="AX191" s="1"/>
  <c r="BM216"/>
  <c r="BA162"/>
  <c r="CA160"/>
  <c r="BZ160"/>
  <c r="CB160"/>
  <c r="BZ161"/>
  <c r="CC160"/>
  <c r="CA161"/>
  <c r="CB161"/>
  <c r="CC161"/>
  <c r="BF160"/>
  <c r="BQ160" s="1"/>
  <c r="BF168" s="1"/>
  <c r="BF162"/>
  <c r="BQ162" s="1"/>
  <c r="BQ156"/>
  <c r="BQ164" s="1"/>
  <c r="BQ165" s="1"/>
  <c r="BF170" s="1"/>
  <c r="BQ184"/>
  <c r="BQ192" s="1"/>
  <c r="BQ193" s="1"/>
  <c r="BF198" s="1"/>
  <c r="BF188"/>
  <c r="BQ188" s="1"/>
  <c r="BF196" s="1"/>
  <c r="BF190"/>
  <c r="BQ190" s="1"/>
  <c r="AI164"/>
  <c r="AI165" s="1"/>
  <c r="X170" s="1"/>
  <c r="AI157"/>
  <c r="DO152"/>
  <c r="DI153"/>
  <c r="DI181"/>
  <c r="DI209"/>
  <c r="DO180"/>
  <c r="DJ153"/>
  <c r="DJ181"/>
  <c r="DJ209"/>
  <c r="BZ155"/>
  <c r="BZ183"/>
  <c r="BZ211"/>
  <c r="DA209"/>
  <c r="CW153"/>
  <c r="CI182"/>
  <c r="DN208"/>
  <c r="DS152"/>
  <c r="BA182"/>
  <c r="AZ182"/>
  <c r="CV209"/>
  <c r="CP154"/>
  <c r="CP182"/>
  <c r="CP210"/>
  <c r="AH155"/>
  <c r="AI155"/>
  <c r="DO208"/>
  <c r="DK153"/>
  <c r="DK181"/>
  <c r="DK209"/>
  <c r="BX155"/>
  <c r="CJ146" s="1"/>
  <c r="CI156" s="1"/>
  <c r="CI164" s="1"/>
  <c r="BX183"/>
  <c r="CJ174" s="1"/>
  <c r="BX211"/>
  <c r="CW181"/>
  <c r="CI210"/>
  <c r="AH162"/>
  <c r="AI162"/>
  <c r="DS180"/>
  <c r="BG190"/>
  <c r="BO210"/>
  <c r="AG157"/>
  <c r="AD188"/>
  <c r="AF188" s="1"/>
  <c r="AI188" s="1"/>
  <c r="X196" s="1"/>
  <c r="AW163"/>
  <c r="BO162"/>
  <c r="BL189"/>
  <c r="AY213"/>
  <c r="CK210" i="12"/>
  <c r="BL161" i="13"/>
  <c r="BN161" s="1"/>
  <c r="BP161" s="1"/>
  <c r="AV155"/>
  <c r="AX155" s="1"/>
  <c r="AE189"/>
  <c r="BL160"/>
  <c r="CF181"/>
  <c r="CH181" s="1"/>
  <c r="BF216"/>
  <c r="BQ216" s="1"/>
  <c r="BF224" s="1"/>
  <c r="AW219"/>
  <c r="BN218"/>
  <c r="BP218" s="1"/>
  <c r="CX152"/>
  <c r="CZ152" s="1"/>
  <c r="BO154"/>
  <c r="BM217"/>
  <c r="BM189"/>
  <c r="BA212"/>
  <c r="BA220" s="1"/>
  <c r="BA221" s="1"/>
  <c r="AP226" s="1"/>
  <c r="DK26"/>
  <c r="DL26"/>
  <c r="DM26"/>
  <c r="DH26"/>
  <c r="DN26"/>
  <c r="DG26"/>
  <c r="DJ26"/>
  <c r="DI26"/>
  <c r="DF27"/>
  <c r="DA181"/>
  <c r="AH157"/>
  <c r="AH164"/>
  <c r="AH165" s="1"/>
  <c r="W170" s="1"/>
  <c r="BL155"/>
  <c r="BH163"/>
  <c r="BL163" s="1"/>
  <c r="CW209"/>
  <c r="DS208"/>
  <c r="CR154"/>
  <c r="CR182"/>
  <c r="CR210"/>
  <c r="J198"/>
  <c r="BL183"/>
  <c r="BH191"/>
  <c r="BL191" s="1"/>
  <c r="CB155"/>
  <c r="CB163" s="1"/>
  <c r="CB183"/>
  <c r="CB191" s="1"/>
  <c r="CB211"/>
  <c r="CB219" s="1"/>
  <c r="DT127"/>
  <c r="DU127"/>
  <c r="DT134"/>
  <c r="DU134"/>
  <c r="CB188"/>
  <c r="BI191"/>
  <c r="BM191" s="1"/>
  <c r="BM183"/>
  <c r="CD182"/>
  <c r="BZ190"/>
  <c r="CD190" s="1"/>
  <c r="BL211"/>
  <c r="BH219"/>
  <c r="BL219" s="1"/>
  <c r="CA155"/>
  <c r="CA183"/>
  <c r="CA211"/>
  <c r="BF219"/>
  <c r="BQ219" s="1"/>
  <c r="BQ211"/>
  <c r="BF217"/>
  <c r="BQ217" s="1"/>
  <c r="BF225" s="1"/>
  <c r="CA190"/>
  <c r="CE190" s="1"/>
  <c r="CE182"/>
  <c r="BG163"/>
  <c r="BG161"/>
  <c r="CJ152"/>
  <c r="CK152"/>
  <c r="CQ154"/>
  <c r="CQ182"/>
  <c r="CQ210"/>
  <c r="AD216"/>
  <c r="AF216" s="1"/>
  <c r="AI216" s="1"/>
  <c r="X224" s="1"/>
  <c r="AW211"/>
  <c r="BG162"/>
  <c r="AO219"/>
  <c r="BN182"/>
  <c r="BP182" s="1"/>
  <c r="DQ133"/>
  <c r="AT161"/>
  <c r="CX180"/>
  <c r="CZ180" s="1"/>
  <c r="DT135"/>
  <c r="AU189"/>
  <c r="CG153"/>
  <c r="BQ212"/>
  <c r="BQ220" s="1"/>
  <c r="BQ221" s="1"/>
  <c r="BF226" s="1"/>
  <c r="BM188"/>
  <c r="DN180"/>
  <c r="CU154"/>
  <c r="CU162" s="1"/>
  <c r="CU182"/>
  <c r="CU190" s="1"/>
  <c r="CU210"/>
  <c r="CU218" s="1"/>
  <c r="CJ208"/>
  <c r="CK208"/>
  <c r="BM155"/>
  <c r="BI163"/>
  <c r="BM163" s="1"/>
  <c r="BF191"/>
  <c r="BQ191" s="1"/>
  <c r="BQ183"/>
  <c r="BF189"/>
  <c r="BQ189" s="1"/>
  <c r="BF197" s="1"/>
  <c r="CA162"/>
  <c r="CE162" s="1"/>
  <c r="CE154"/>
  <c r="AH218"/>
  <c r="AI218"/>
  <c r="DC133"/>
  <c r="CR141" s="1"/>
  <c r="DB133"/>
  <c r="CQ141" s="1"/>
  <c r="BM211"/>
  <c r="BI219"/>
  <c r="BM219" s="1"/>
  <c r="BZ218"/>
  <c r="CD218" s="1"/>
  <c r="CD210"/>
  <c r="DH153"/>
  <c r="DH181"/>
  <c r="DH209"/>
  <c r="CC155"/>
  <c r="CC163" s="1"/>
  <c r="CC183"/>
  <c r="CC191" s="1"/>
  <c r="CC211"/>
  <c r="CC219" s="1"/>
  <c r="CE210"/>
  <c r="CA218"/>
  <c r="CE218" s="1"/>
  <c r="BG191"/>
  <c r="BG189"/>
  <c r="AI183"/>
  <c r="AH183"/>
  <c r="AI190"/>
  <c r="AH190"/>
  <c r="CU27"/>
  <c r="CV27"/>
  <c r="CO27"/>
  <c r="CR27"/>
  <c r="CP27"/>
  <c r="CQ27"/>
  <c r="CS27"/>
  <c r="CT27"/>
  <c r="CS154"/>
  <c r="CS182"/>
  <c r="CS210"/>
  <c r="CG209"/>
  <c r="BN190"/>
  <c r="BP190" s="1"/>
  <c r="AN163"/>
  <c r="AY163" s="1"/>
  <c r="AV217"/>
  <c r="AX217" s="1"/>
  <c r="BA217" s="1"/>
  <c r="AP225" s="1"/>
  <c r="AE217"/>
  <c r="AU161"/>
  <c r="AW183"/>
  <c r="CI154"/>
  <c r="CV181"/>
  <c r="BY155"/>
  <c r="CJ147" s="1"/>
  <c r="BY183"/>
  <c r="CJ175" s="1"/>
  <c r="BY211"/>
  <c r="BQ155"/>
  <c r="BF163"/>
  <c r="BQ163" s="1"/>
  <c r="BF161"/>
  <c r="BQ161" s="1"/>
  <c r="BF169" s="1"/>
  <c r="BZ162"/>
  <c r="CD162" s="1"/>
  <c r="CD154"/>
  <c r="DL153"/>
  <c r="DL181"/>
  <c r="DL209"/>
  <c r="AO216"/>
  <c r="AO218"/>
  <c r="AN162"/>
  <c r="AY162" s="1"/>
  <c r="AN160"/>
  <c r="AY160" s="1"/>
  <c r="AN168" s="1"/>
  <c r="AI192"/>
  <c r="AI193" s="1"/>
  <c r="X198" s="1"/>
  <c r="Z198" s="1"/>
  <c r="AI185"/>
  <c r="DM153"/>
  <c r="DM181"/>
  <c r="DM209"/>
  <c r="DA153"/>
  <c r="DN152"/>
  <c r="BG219"/>
  <c r="BG217"/>
  <c r="BA154"/>
  <c r="AZ154"/>
  <c r="CV153"/>
  <c r="CT154"/>
  <c r="CT162" s="1"/>
  <c r="CT182"/>
  <c r="CT190" s="1"/>
  <c r="CT210"/>
  <c r="CT218" s="1"/>
  <c r="BX190" i="12"/>
  <c r="CI190" s="1"/>
  <c r="CX208" i="13"/>
  <c r="CZ208" s="1"/>
  <c r="CB189"/>
  <c r="AD160"/>
  <c r="AF160" s="1"/>
  <c r="AI160" s="1"/>
  <c r="X168" s="1"/>
  <c r="AW191"/>
  <c r="AE161"/>
  <c r="AZ212"/>
  <c r="AZ220" s="1"/>
  <c r="AZ221" s="1"/>
  <c r="AO226" s="1"/>
  <c r="AT188"/>
  <c r="CJ201"/>
  <c r="BL217"/>
  <c r="BL188"/>
  <c r="BN188" s="1"/>
  <c r="BP188" s="1"/>
  <c r="BR188" s="1"/>
  <c r="BG196" s="1"/>
  <c r="BY161" i="12"/>
  <c r="DN189"/>
  <c r="CK156"/>
  <c r="CK157" s="1"/>
  <c r="CP162"/>
  <c r="DA162" s="1"/>
  <c r="CP161"/>
  <c r="DA161" s="1"/>
  <c r="CP169" s="1"/>
  <c r="DP155"/>
  <c r="DR155" s="1"/>
  <c r="DT155" s="1"/>
  <c r="DQ217"/>
  <c r="BA212"/>
  <c r="BA213" s="1"/>
  <c r="BO191"/>
  <c r="BY188"/>
  <c r="DU184"/>
  <c r="DU192" s="1"/>
  <c r="DU193" s="1"/>
  <c r="DJ198" s="1"/>
  <c r="DP161"/>
  <c r="DR161" s="1"/>
  <c r="DU161" s="1"/>
  <c r="DJ169" s="1"/>
  <c r="BA210"/>
  <c r="CF217"/>
  <c r="CH217" s="1"/>
  <c r="CK217" s="1"/>
  <c r="BZ225" s="1"/>
  <c r="DQ161"/>
  <c r="CI184"/>
  <c r="CI192" s="1"/>
  <c r="CI193" s="1"/>
  <c r="BX198" s="1"/>
  <c r="BS154"/>
  <c r="CY163"/>
  <c r="AN219"/>
  <c r="AY219" s="1"/>
  <c r="BM188"/>
  <c r="BX163"/>
  <c r="CI163" s="1"/>
  <c r="BX191"/>
  <c r="CI191" s="1"/>
  <c r="BO216"/>
  <c r="DP163"/>
  <c r="DR163" s="1"/>
  <c r="DP216"/>
  <c r="DR216" s="1"/>
  <c r="DT216" s="1"/>
  <c r="DI224" s="1"/>
  <c r="BX189"/>
  <c r="CI189" s="1"/>
  <c r="BX197" s="1"/>
  <c r="DC156"/>
  <c r="DC164" s="1"/>
  <c r="DC165" s="1"/>
  <c r="CR170" s="1"/>
  <c r="DP160"/>
  <c r="DR160" s="1"/>
  <c r="BY160"/>
  <c r="CP160"/>
  <c r="DA160" s="1"/>
  <c r="CP168" s="1"/>
  <c r="CJ156"/>
  <c r="CJ164" s="1"/>
  <c r="CJ165" s="1"/>
  <c r="BY170" s="1"/>
  <c r="DP217"/>
  <c r="DR217" s="1"/>
  <c r="DU217" s="1"/>
  <c r="DJ225" s="1"/>
  <c r="DH191"/>
  <c r="DS191" s="1"/>
  <c r="DQ160"/>
  <c r="DI163"/>
  <c r="DI188"/>
  <c r="CK162"/>
  <c r="CY219"/>
  <c r="DA156"/>
  <c r="DA164" s="1"/>
  <c r="DA165" s="1"/>
  <c r="CP170" s="1"/>
  <c r="DQ183"/>
  <c r="DI191"/>
  <c r="DH189"/>
  <c r="DS189" s="1"/>
  <c r="DH197" s="1"/>
  <c r="BY163"/>
  <c r="CW189"/>
  <c r="DI189"/>
  <c r="DA185"/>
  <c r="DA192"/>
  <c r="DA193" s="1"/>
  <c r="CP198" s="1"/>
  <c r="DQ219"/>
  <c r="CK184"/>
  <c r="CK185" s="1"/>
  <c r="CY191"/>
  <c r="CY211"/>
  <c r="CV161"/>
  <c r="DU154"/>
  <c r="DT154"/>
  <c r="CP191"/>
  <c r="DA191" s="1"/>
  <c r="CW188"/>
  <c r="CP188"/>
  <c r="DA188" s="1"/>
  <c r="CP196" s="1"/>
  <c r="CY183"/>
  <c r="CJ184"/>
  <c r="CJ192" s="1"/>
  <c r="CJ193" s="1"/>
  <c r="BY198" s="1"/>
  <c r="CJ190"/>
  <c r="BY191"/>
  <c r="CP189"/>
  <c r="DA189" s="1"/>
  <c r="CP197" s="1"/>
  <c r="CP190"/>
  <c r="DA190" s="1"/>
  <c r="DT213"/>
  <c r="DN188"/>
  <c r="DU156"/>
  <c r="DU164" s="1"/>
  <c r="DU165" s="1"/>
  <c r="DJ170" s="1"/>
  <c r="DO189"/>
  <c r="CG216"/>
  <c r="BY189"/>
  <c r="DB184"/>
  <c r="DB192" s="1"/>
  <c r="DB193" s="1"/>
  <c r="CQ198" s="1"/>
  <c r="DP211"/>
  <c r="DR211" s="1"/>
  <c r="DU211" s="1"/>
  <c r="DP191"/>
  <c r="DR191" s="1"/>
  <c r="DT184"/>
  <c r="DT192" s="1"/>
  <c r="DT193" s="1"/>
  <c r="DI198" s="1"/>
  <c r="BL188"/>
  <c r="CG183"/>
  <c r="DQ191"/>
  <c r="DQ211"/>
  <c r="AO219"/>
  <c r="BN219"/>
  <c r="BP219" s="1"/>
  <c r="BR219" s="1"/>
  <c r="BO183"/>
  <c r="BS184"/>
  <c r="BS192" s="1"/>
  <c r="BS193" s="1"/>
  <c r="BH198" s="1"/>
  <c r="CV189"/>
  <c r="DO188"/>
  <c r="DT218"/>
  <c r="DU218"/>
  <c r="DT190"/>
  <c r="DU190"/>
  <c r="BN217"/>
  <c r="BP217" s="1"/>
  <c r="BR217" s="1"/>
  <c r="BG225" s="1"/>
  <c r="CI156"/>
  <c r="CI164" s="1"/>
  <c r="CI165" s="1"/>
  <c r="BX170" s="1"/>
  <c r="BX161"/>
  <c r="CI161" s="1"/>
  <c r="BX169" s="1"/>
  <c r="CF155"/>
  <c r="CH155" s="1"/>
  <c r="CK155" s="1"/>
  <c r="CG219"/>
  <c r="CD188"/>
  <c r="CW216"/>
  <c r="CQ163"/>
  <c r="CV188"/>
  <c r="DB156"/>
  <c r="DB164" s="1"/>
  <c r="DB165" s="1"/>
  <c r="CQ170" s="1"/>
  <c r="DP219"/>
  <c r="DR219" s="1"/>
  <c r="DT219" s="1"/>
  <c r="DU221"/>
  <c r="DJ226" s="1"/>
  <c r="DL226" s="1"/>
  <c r="DT182"/>
  <c r="DU182"/>
  <c r="DC154"/>
  <c r="DB154"/>
  <c r="AO216"/>
  <c r="BF191"/>
  <c r="BQ191" s="1"/>
  <c r="CG211"/>
  <c r="BG188"/>
  <c r="DQ155"/>
  <c r="DU213"/>
  <c r="DU210"/>
  <c r="DT210"/>
  <c r="DI160"/>
  <c r="DI162"/>
  <c r="DT156"/>
  <c r="DT164" s="1"/>
  <c r="DT165" s="1"/>
  <c r="DI170" s="1"/>
  <c r="DS185"/>
  <c r="DS193"/>
  <c r="DH198" s="1"/>
  <c r="DH190"/>
  <c r="DS190" s="1"/>
  <c r="DH188"/>
  <c r="DS188" s="1"/>
  <c r="DH196" s="1"/>
  <c r="AZ212"/>
  <c r="AZ213" s="1"/>
  <c r="AW163"/>
  <c r="BG190"/>
  <c r="BR190" s="1"/>
  <c r="CY155"/>
  <c r="DQ163"/>
  <c r="DP183"/>
  <c r="DR183" s="1"/>
  <c r="DC213"/>
  <c r="DC221"/>
  <c r="CR226" s="1"/>
  <c r="CQ216"/>
  <c r="CQ218"/>
  <c r="CQ162"/>
  <c r="CQ160"/>
  <c r="AY212"/>
  <c r="AY220" s="1"/>
  <c r="AY221" s="1"/>
  <c r="AN226" s="1"/>
  <c r="BS156"/>
  <c r="BS164" s="1"/>
  <c r="BS165" s="1"/>
  <c r="BH170" s="1"/>
  <c r="BR213"/>
  <c r="CX183"/>
  <c r="CZ183" s="1"/>
  <c r="AN217"/>
  <c r="AY217" s="1"/>
  <c r="AN225" s="1"/>
  <c r="AN163"/>
  <c r="AY163" s="1"/>
  <c r="BR182"/>
  <c r="CG191"/>
  <c r="CV216"/>
  <c r="CX191"/>
  <c r="CZ191" s="1"/>
  <c r="CQ217"/>
  <c r="CQ190"/>
  <c r="CQ188"/>
  <c r="DB210"/>
  <c r="DC210"/>
  <c r="BO155"/>
  <c r="BG161"/>
  <c r="BR184"/>
  <c r="BR192" s="1"/>
  <c r="BR193" s="1"/>
  <c r="BG198" s="1"/>
  <c r="CD161"/>
  <c r="BX160"/>
  <c r="CI160" s="1"/>
  <c r="BX168" s="1"/>
  <c r="DC184"/>
  <c r="DC192" s="1"/>
  <c r="DC193" s="1"/>
  <c r="CR198" s="1"/>
  <c r="CX211"/>
  <c r="CZ211" s="1"/>
  <c r="CV160"/>
  <c r="DC182"/>
  <c r="DB182"/>
  <c r="BA184"/>
  <c r="BA192" s="1"/>
  <c r="BA193" s="1"/>
  <c r="AP198" s="1"/>
  <c r="AY156"/>
  <c r="CQ191"/>
  <c r="CW217"/>
  <c r="AV191"/>
  <c r="AX191" s="1"/>
  <c r="BA191" s="1"/>
  <c r="AN218"/>
  <c r="AY218" s="1"/>
  <c r="BG191"/>
  <c r="CG163"/>
  <c r="CE189"/>
  <c r="CQ189"/>
  <c r="CX155"/>
  <c r="CZ155" s="1"/>
  <c r="CX219"/>
  <c r="CZ219" s="1"/>
  <c r="CW161"/>
  <c r="AN162"/>
  <c r="AY162" s="1"/>
  <c r="AN161"/>
  <c r="AY161" s="1"/>
  <c r="AN169" s="1"/>
  <c r="BG189"/>
  <c r="BL161"/>
  <c r="CV217"/>
  <c r="DB212"/>
  <c r="DB220" s="1"/>
  <c r="DB221" s="1"/>
  <c r="CQ226" s="1"/>
  <c r="CX163"/>
  <c r="CZ163" s="1"/>
  <c r="CW160"/>
  <c r="CQ219"/>
  <c r="CK182"/>
  <c r="CJ182"/>
  <c r="AT188"/>
  <c r="AY184"/>
  <c r="AY192" s="1"/>
  <c r="AY193" s="1"/>
  <c r="AN198" s="1"/>
  <c r="BL189"/>
  <c r="CG155"/>
  <c r="AW155"/>
  <c r="CD160"/>
  <c r="CF216"/>
  <c r="CH216" s="1"/>
  <c r="CJ162"/>
  <c r="CE188"/>
  <c r="CI213"/>
  <c r="BY216"/>
  <c r="BY218"/>
  <c r="CE160"/>
  <c r="CK212"/>
  <c r="CK220" s="1"/>
  <c r="CK221" s="1"/>
  <c r="BZ226" s="1"/>
  <c r="AZ184"/>
  <c r="AZ192" s="1"/>
  <c r="AZ193" s="1"/>
  <c r="AO198" s="1"/>
  <c r="AT160"/>
  <c r="BO211"/>
  <c r="BM161"/>
  <c r="CK190"/>
  <c r="CJ212"/>
  <c r="CJ220" s="1"/>
  <c r="CJ221" s="1"/>
  <c r="BY226" s="1"/>
  <c r="CF191"/>
  <c r="CH191" s="1"/>
  <c r="CK154"/>
  <c r="CJ154"/>
  <c r="BO163"/>
  <c r="BR156"/>
  <c r="BR164" s="1"/>
  <c r="BR165" s="1"/>
  <c r="BG170" s="1"/>
  <c r="BL160"/>
  <c r="CF211"/>
  <c r="CH211" s="1"/>
  <c r="CF183"/>
  <c r="CH183" s="1"/>
  <c r="AU217"/>
  <c r="AU161"/>
  <c r="AU188"/>
  <c r="BM160"/>
  <c r="BF163"/>
  <c r="BQ163" s="1"/>
  <c r="CE161"/>
  <c r="CF163"/>
  <c r="CH163" s="1"/>
  <c r="CF219"/>
  <c r="CH219" s="1"/>
  <c r="BY219"/>
  <c r="CD189"/>
  <c r="BF216"/>
  <c r="BQ216" s="1"/>
  <c r="BF224" s="1"/>
  <c r="BF218"/>
  <c r="BQ218" s="1"/>
  <c r="BQ212"/>
  <c r="BQ220" s="1"/>
  <c r="BQ221" s="1"/>
  <c r="BF226" s="1"/>
  <c r="BJ226" s="1"/>
  <c r="AT217"/>
  <c r="BN191"/>
  <c r="BP191" s="1"/>
  <c r="BN183"/>
  <c r="BP183" s="1"/>
  <c r="BF188"/>
  <c r="BQ188" s="1"/>
  <c r="BF196" s="1"/>
  <c r="BF190"/>
  <c r="BQ190" s="1"/>
  <c r="AT161"/>
  <c r="AU216"/>
  <c r="AV219"/>
  <c r="AX219" s="1"/>
  <c r="BO219"/>
  <c r="BQ184"/>
  <c r="BQ192" s="1"/>
  <c r="BQ193" s="1"/>
  <c r="BF198" s="1"/>
  <c r="BS213"/>
  <c r="BF162"/>
  <c r="BQ162" s="1"/>
  <c r="BF160"/>
  <c r="BQ160" s="1"/>
  <c r="BF168" s="1"/>
  <c r="BR210"/>
  <c r="BS210"/>
  <c r="BR216"/>
  <c r="BG224" s="1"/>
  <c r="BS216"/>
  <c r="BH224" s="1"/>
  <c r="AO189"/>
  <c r="AT189"/>
  <c r="AW183"/>
  <c r="BM189"/>
  <c r="BQ156"/>
  <c r="BQ164" s="1"/>
  <c r="BQ165" s="1"/>
  <c r="BF170" s="1"/>
  <c r="BN163"/>
  <c r="BP163" s="1"/>
  <c r="BR163" s="1"/>
  <c r="AZ154"/>
  <c r="BA154"/>
  <c r="BG160"/>
  <c r="BG162"/>
  <c r="BS218"/>
  <c r="BR218"/>
  <c r="AV211"/>
  <c r="AX211" s="1"/>
  <c r="BO217"/>
  <c r="BN211"/>
  <c r="BP211" s="1"/>
  <c r="BF219"/>
  <c r="BQ219" s="1"/>
  <c r="BN155"/>
  <c r="BP155" s="1"/>
  <c r="AO160"/>
  <c r="AO162"/>
  <c r="AN188"/>
  <c r="AY188" s="1"/>
  <c r="AN196" s="1"/>
  <c r="AN190"/>
  <c r="AY190" s="1"/>
  <c r="AZ218"/>
  <c r="BA218"/>
  <c r="AV155"/>
  <c r="AX155" s="1"/>
  <c r="AV163"/>
  <c r="AX163" s="1"/>
  <c r="AW191"/>
  <c r="AU160"/>
  <c r="AU189"/>
  <c r="AV183"/>
  <c r="AX183" s="1"/>
  <c r="BA156"/>
  <c r="BA164" s="1"/>
  <c r="BA165" s="1"/>
  <c r="AP170" s="1"/>
  <c r="AN189"/>
  <c r="AY189" s="1"/>
  <c r="AN197" s="1"/>
  <c r="AO190"/>
  <c r="AO188"/>
  <c r="AZ156"/>
  <c r="AZ164" s="1"/>
  <c r="AZ165" s="1"/>
  <c r="AO170" s="1"/>
  <c r="AT216"/>
  <c r="AW211"/>
  <c r="BA182"/>
  <c r="AZ182"/>
  <c r="AW219"/>
  <c r="AO163"/>
  <c r="Z225"/>
  <c r="AB225" s="1"/>
  <c r="H197"/>
  <c r="J197" s="1"/>
  <c r="G225"/>
  <c r="I225" s="1"/>
  <c r="Z224"/>
  <c r="AB224" s="1"/>
  <c r="AI160"/>
  <c r="X168" s="1"/>
  <c r="Z168" s="1"/>
  <c r="AE188"/>
  <c r="G196"/>
  <c r="I196" s="1"/>
  <c r="AH185"/>
  <c r="H224"/>
  <c r="J224" s="1"/>
  <c r="AG185"/>
  <c r="P161"/>
  <c r="E169" s="1"/>
  <c r="AI185"/>
  <c r="AH163"/>
  <c r="Z198"/>
  <c r="AB198" s="1"/>
  <c r="G168"/>
  <c r="I168" s="1"/>
  <c r="AE189"/>
  <c r="AH161"/>
  <c r="W169" s="1"/>
  <c r="AI161"/>
  <c r="X169" s="1"/>
  <c r="J198"/>
  <c r="AH191"/>
  <c r="AI191"/>
  <c r="AH183"/>
  <c r="AI183"/>
  <c r="AD189"/>
  <c r="AF189" s="1"/>
  <c r="AI189" s="1"/>
  <c r="X197" s="1"/>
  <c r="AH155"/>
  <c r="AH190"/>
  <c r="AI190"/>
  <c r="AD188"/>
  <c r="AF188" s="1"/>
  <c r="AI188" s="1"/>
  <c r="X196" s="1"/>
  <c r="AV160" i="13" l="1"/>
  <c r="AX160" s="1"/>
  <c r="BA160" s="1"/>
  <c r="AP168" s="1"/>
  <c r="G170"/>
  <c r="AW189"/>
  <c r="DA220" i="12"/>
  <c r="DA221" s="1"/>
  <c r="CP226" s="1"/>
  <c r="CT226" s="1"/>
  <c r="CV226" s="1"/>
  <c r="H196" i="13"/>
  <c r="J196" s="1"/>
  <c r="H225"/>
  <c r="J225" s="1"/>
  <c r="CS140"/>
  <c r="CU140" s="1"/>
  <c r="BA164"/>
  <c r="BA165" s="1"/>
  <c r="AP170" s="1"/>
  <c r="AR170" s="1"/>
  <c r="AT170" s="1"/>
  <c r="AZ183"/>
  <c r="BO216"/>
  <c r="AZ157"/>
  <c r="AH188"/>
  <c r="W196" s="1"/>
  <c r="Y196" s="1"/>
  <c r="AA196" s="1"/>
  <c r="BA163"/>
  <c r="CE189"/>
  <c r="CX181"/>
  <c r="CZ181" s="1"/>
  <c r="DB181" s="1"/>
  <c r="BR157"/>
  <c r="AY185"/>
  <c r="CD189"/>
  <c r="DT132"/>
  <c r="DI140" s="1"/>
  <c r="DK140" s="1"/>
  <c r="DM140" s="1"/>
  <c r="G197"/>
  <c r="I197" s="1"/>
  <c r="AH216"/>
  <c r="W224" s="1"/>
  <c r="Y224" s="1"/>
  <c r="AA224" s="1"/>
  <c r="DU133"/>
  <c r="DJ141" s="1"/>
  <c r="DK141" s="1"/>
  <c r="DM141" s="1"/>
  <c r="BA185"/>
  <c r="BR218"/>
  <c r="CK156"/>
  <c r="CK164" s="1"/>
  <c r="CK165" s="1"/>
  <c r="BZ170" s="1"/>
  <c r="CJ153"/>
  <c r="CJ156" s="1"/>
  <c r="CJ164" s="1"/>
  <c r="CJ165" s="1"/>
  <c r="BY170" s="1"/>
  <c r="CY209"/>
  <c r="CD161"/>
  <c r="BR213"/>
  <c r="AH189"/>
  <c r="W197" s="1"/>
  <c r="Z197" s="1"/>
  <c r="AB197" s="1"/>
  <c r="BS213"/>
  <c r="BO155"/>
  <c r="CK164" i="12"/>
  <c r="CK165" s="1"/>
  <c r="BZ170" s="1"/>
  <c r="CB170" s="1"/>
  <c r="CD170" s="1"/>
  <c r="DP152" i="13"/>
  <c r="DR152" s="1"/>
  <c r="DU152" s="1"/>
  <c r="CJ209"/>
  <c r="AZ163"/>
  <c r="BS210"/>
  <c r="AW160"/>
  <c r="AV188"/>
  <c r="AX188" s="1"/>
  <c r="BA188" s="1"/>
  <c r="AP196" s="1"/>
  <c r="Z170"/>
  <c r="AB170" s="1"/>
  <c r="BQ185"/>
  <c r="AH217"/>
  <c r="W225" s="1"/>
  <c r="Y225" s="1"/>
  <c r="AA225" s="1"/>
  <c r="CF154"/>
  <c r="CH154" s="1"/>
  <c r="CK154" s="1"/>
  <c r="BO161"/>
  <c r="BR221"/>
  <c r="BG226" s="1"/>
  <c r="BJ226" s="1"/>
  <c r="BL226" s="1"/>
  <c r="CG182"/>
  <c r="AZ217"/>
  <c r="AO225" s="1"/>
  <c r="AR225" s="1"/>
  <c r="AT225" s="1"/>
  <c r="G224"/>
  <c r="I224" s="1"/>
  <c r="BR154"/>
  <c r="AR226"/>
  <c r="AT226" s="1"/>
  <c r="CE161"/>
  <c r="BS156"/>
  <c r="BS164" s="1"/>
  <c r="BS165" s="1"/>
  <c r="BH170" s="1"/>
  <c r="BJ170" s="1"/>
  <c r="DP180"/>
  <c r="DR180" s="1"/>
  <c r="DT180" s="1"/>
  <c r="J224"/>
  <c r="CE188"/>
  <c r="AY157"/>
  <c r="BO163"/>
  <c r="AZ191"/>
  <c r="AH161"/>
  <c r="W169" s="1"/>
  <c r="Z169" s="1"/>
  <c r="AB169" s="1"/>
  <c r="BN217"/>
  <c r="BP217" s="1"/>
  <c r="BS217" s="1"/>
  <c r="BH225" s="1"/>
  <c r="CG190"/>
  <c r="BN160"/>
  <c r="BP160" s="1"/>
  <c r="BR160" s="1"/>
  <c r="BG168" s="1"/>
  <c r="BQ157"/>
  <c r="BA191"/>
  <c r="CG218"/>
  <c r="CF210"/>
  <c r="CH210" s="1"/>
  <c r="CJ210" s="1"/>
  <c r="AZ211"/>
  <c r="BN188" i="12"/>
  <c r="BP188" s="1"/>
  <c r="BS188" s="1"/>
  <c r="BH196" s="1"/>
  <c r="CF162" i="13"/>
  <c r="CH162" s="1"/>
  <c r="BN216"/>
  <c r="BP216" s="1"/>
  <c r="BS216" s="1"/>
  <c r="BH224" s="1"/>
  <c r="CD188"/>
  <c r="CG188" s="1"/>
  <c r="DP208"/>
  <c r="DR208" s="1"/>
  <c r="BA213"/>
  <c r="CX153"/>
  <c r="CZ153" s="1"/>
  <c r="AZ213"/>
  <c r="BN189"/>
  <c r="BP189" s="1"/>
  <c r="BR189" s="1"/>
  <c r="BG197" s="1"/>
  <c r="CJ202"/>
  <c r="BX216" s="1"/>
  <c r="CI216" s="1"/>
  <c r="BX224" s="1"/>
  <c r="CA142"/>
  <c r="BO211"/>
  <c r="BS184"/>
  <c r="BS192" s="1"/>
  <c r="BS193" s="1"/>
  <c r="BH198" s="1"/>
  <c r="BJ198" s="1"/>
  <c r="AR198"/>
  <c r="AT198" s="1"/>
  <c r="AZ185"/>
  <c r="BO191"/>
  <c r="DT163" i="12"/>
  <c r="BX162" i="13"/>
  <c r="CI162" s="1"/>
  <c r="BO219"/>
  <c r="AV161"/>
  <c r="AX161" s="1"/>
  <c r="BN183"/>
  <c r="BP183" s="1"/>
  <c r="BS183" s="1"/>
  <c r="BS218"/>
  <c r="CI184"/>
  <c r="CI192" s="1"/>
  <c r="CI193" s="1"/>
  <c r="BX198" s="1"/>
  <c r="BX188"/>
  <c r="CI188" s="1"/>
  <c r="BX196" s="1"/>
  <c r="BX190"/>
  <c r="CI190" s="1"/>
  <c r="BY188"/>
  <c r="BY190"/>
  <c r="AB198"/>
  <c r="CB216"/>
  <c r="CC216"/>
  <c r="BZ217"/>
  <c r="CC217"/>
  <c r="BZ216"/>
  <c r="CB217"/>
  <c r="CA217"/>
  <c r="CA216"/>
  <c r="CA219"/>
  <c r="CE219" s="1"/>
  <c r="CE211"/>
  <c r="DK154"/>
  <c r="DK182"/>
  <c r="DK210"/>
  <c r="DA210"/>
  <c r="BZ163"/>
  <c r="CD163" s="1"/>
  <c r="CD155"/>
  <c r="CP155"/>
  <c r="CP183"/>
  <c r="CP211"/>
  <c r="DC180"/>
  <c r="DB180"/>
  <c r="DL154"/>
  <c r="DL162" s="1"/>
  <c r="DL182"/>
  <c r="DL190" s="1"/>
  <c r="DL210"/>
  <c r="DL218" s="1"/>
  <c r="DB152"/>
  <c r="DC152"/>
  <c r="CK181"/>
  <c r="CK184" s="1"/>
  <c r="CK192" s="1"/>
  <c r="CJ181"/>
  <c r="CJ184" s="1"/>
  <c r="CJ192" s="1"/>
  <c r="BZ191"/>
  <c r="CD191" s="1"/>
  <c r="CD183"/>
  <c r="CG154"/>
  <c r="BO188"/>
  <c r="BY162"/>
  <c r="AW188"/>
  <c r="BS188"/>
  <c r="BH196" s="1"/>
  <c r="BJ196" s="1"/>
  <c r="BL196" s="1"/>
  <c r="AV189"/>
  <c r="AX189" s="1"/>
  <c r="CV140"/>
  <c r="DL27"/>
  <c r="DM27"/>
  <c r="DN27"/>
  <c r="DI27"/>
  <c r="DG27"/>
  <c r="DK27"/>
  <c r="DH27"/>
  <c r="DJ27"/>
  <c r="CR155"/>
  <c r="CR183"/>
  <c r="CR211"/>
  <c r="BZ219"/>
  <c r="CD219" s="1"/>
  <c r="CD211"/>
  <c r="AZ216"/>
  <c r="AO224" s="1"/>
  <c r="BA216"/>
  <c r="AP224" s="1"/>
  <c r="CT141"/>
  <c r="CV141" s="1"/>
  <c r="CS141"/>
  <c r="CU141" s="1"/>
  <c r="BS161"/>
  <c r="BH169" s="1"/>
  <c r="BR161"/>
  <c r="BG169" s="1"/>
  <c r="DM154"/>
  <c r="DM162" s="1"/>
  <c r="DM182"/>
  <c r="DM190" s="1"/>
  <c r="DM210"/>
  <c r="DM218" s="1"/>
  <c r="BA218"/>
  <c r="AZ218"/>
  <c r="CI165"/>
  <c r="BX170" s="1"/>
  <c r="CI157"/>
  <c r="CS162"/>
  <c r="CW162" s="1"/>
  <c r="CW154"/>
  <c r="CT155"/>
  <c r="CT163" s="1"/>
  <c r="CT183"/>
  <c r="CT191" s="1"/>
  <c r="CT211"/>
  <c r="CT219" s="1"/>
  <c r="BR162"/>
  <c r="BS162"/>
  <c r="CV154"/>
  <c r="CR162"/>
  <c r="CV162" s="1"/>
  <c r="DB145"/>
  <c r="BR190"/>
  <c r="BS190"/>
  <c r="DO209"/>
  <c r="BY160"/>
  <c r="CJ203"/>
  <c r="CK212" s="1"/>
  <c r="CK220" s="1"/>
  <c r="AH160"/>
  <c r="W168" s="1"/>
  <c r="BN211"/>
  <c r="BP211" s="1"/>
  <c r="BO183"/>
  <c r="BN191"/>
  <c r="BP191" s="1"/>
  <c r="BS191" s="1"/>
  <c r="BO217"/>
  <c r="DQ152"/>
  <c r="DB208"/>
  <c r="DC208"/>
  <c r="BY191"/>
  <c r="BY189"/>
  <c r="CA191"/>
  <c r="CE191" s="1"/>
  <c r="CE183"/>
  <c r="CI211"/>
  <c r="DN209"/>
  <c r="DO153"/>
  <c r="CS155"/>
  <c r="CS183"/>
  <c r="CS211"/>
  <c r="DO181"/>
  <c r="CW182"/>
  <c r="CS190"/>
  <c r="CW190" s="1"/>
  <c r="CU155"/>
  <c r="CU163" s="1"/>
  <c r="CU183"/>
  <c r="CU191" s="1"/>
  <c r="CU211"/>
  <c r="CU219" s="1"/>
  <c r="DS153"/>
  <c r="AZ219"/>
  <c r="BA219"/>
  <c r="CR190"/>
  <c r="CV190" s="1"/>
  <c r="CV182"/>
  <c r="DI154"/>
  <c r="DI182"/>
  <c r="DI210"/>
  <c r="BA155"/>
  <c r="AZ155"/>
  <c r="BX163"/>
  <c r="CI163" s="1"/>
  <c r="CI155"/>
  <c r="BX161"/>
  <c r="CI161" s="1"/>
  <c r="BX169" s="1"/>
  <c r="DN153"/>
  <c r="BN163"/>
  <c r="BP163" s="1"/>
  <c r="BS163" s="1"/>
  <c r="DQ180"/>
  <c r="BX160"/>
  <c r="CI160" s="1"/>
  <c r="BX168" s="1"/>
  <c r="AW161"/>
  <c r="BR185"/>
  <c r="BN219"/>
  <c r="BP219" s="1"/>
  <c r="BR219" s="1"/>
  <c r="CF182"/>
  <c r="CH182" s="1"/>
  <c r="BO189"/>
  <c r="DQ208"/>
  <c r="CX209"/>
  <c r="CZ209" s="1"/>
  <c r="CE160"/>
  <c r="CQ155"/>
  <c r="CQ183"/>
  <c r="CQ211"/>
  <c r="DS209"/>
  <c r="DJ154"/>
  <c r="DJ182"/>
  <c r="DJ210"/>
  <c r="DA182"/>
  <c r="BY163"/>
  <c r="BY161"/>
  <c r="CS218"/>
  <c r="CW218" s="1"/>
  <c r="CW210"/>
  <c r="DS181"/>
  <c r="BR182"/>
  <c r="BS182"/>
  <c r="CA163"/>
  <c r="CE163" s="1"/>
  <c r="CE155"/>
  <c r="CR218"/>
  <c r="CV218" s="1"/>
  <c r="CV210"/>
  <c r="DB201"/>
  <c r="DH154"/>
  <c r="DH182"/>
  <c r="DH210"/>
  <c r="CI183"/>
  <c r="BX191"/>
  <c r="CI191" s="1"/>
  <c r="BX189"/>
  <c r="CI189" s="1"/>
  <c r="BX197" s="1"/>
  <c r="DA154"/>
  <c r="DN181"/>
  <c r="CG210"/>
  <c r="CY181"/>
  <c r="CF218"/>
  <c r="CH218" s="1"/>
  <c r="CG162"/>
  <c r="CF190"/>
  <c r="CH190" s="1"/>
  <c r="BN155"/>
  <c r="BP155" s="1"/>
  <c r="BO160"/>
  <c r="CY153"/>
  <c r="BQ213"/>
  <c r="CD160"/>
  <c r="DB173"/>
  <c r="DQ189" i="12"/>
  <c r="AZ185"/>
  <c r="AW217"/>
  <c r="DU163"/>
  <c r="CJ163"/>
  <c r="CK191"/>
  <c r="BS219"/>
  <c r="BR185"/>
  <c r="CJ217"/>
  <c r="BY225" s="1"/>
  <c r="CA225" s="1"/>
  <c r="CC225" s="1"/>
  <c r="CX216"/>
  <c r="CZ216" s="1"/>
  <c r="DB216" s="1"/>
  <c r="CQ224" s="1"/>
  <c r="DU155"/>
  <c r="BO161"/>
  <c r="DT211"/>
  <c r="CJ157"/>
  <c r="CY160"/>
  <c r="DB163"/>
  <c r="DC157"/>
  <c r="DU191"/>
  <c r="CX189"/>
  <c r="CZ189" s="1"/>
  <c r="DC189" s="1"/>
  <c r="CR197" s="1"/>
  <c r="DU185"/>
  <c r="DT161"/>
  <c r="DI169" s="1"/>
  <c r="DK169" s="1"/>
  <c r="DM169" s="1"/>
  <c r="BA220"/>
  <c r="BA221" s="1"/>
  <c r="AP226" s="1"/>
  <c r="DT191"/>
  <c r="AZ220"/>
  <c r="AZ221" s="1"/>
  <c r="AO226" s="1"/>
  <c r="CI185"/>
  <c r="DU216"/>
  <c r="DJ224" s="1"/>
  <c r="DK224" s="1"/>
  <c r="DM224" s="1"/>
  <c r="DQ188"/>
  <c r="BS217"/>
  <c r="BH225" s="1"/>
  <c r="BI225" s="1"/>
  <c r="BK225" s="1"/>
  <c r="CY161"/>
  <c r="DC163"/>
  <c r="DL198"/>
  <c r="DN198" s="1"/>
  <c r="CT170"/>
  <c r="CV170" s="1"/>
  <c r="BO160"/>
  <c r="CI157"/>
  <c r="AZ191"/>
  <c r="DT185"/>
  <c r="CJ185"/>
  <c r="DT217"/>
  <c r="DI225" s="1"/>
  <c r="DL225" s="1"/>
  <c r="DN225" s="1"/>
  <c r="AW160"/>
  <c r="BS190"/>
  <c r="DA157"/>
  <c r="DL170"/>
  <c r="DN170" s="1"/>
  <c r="CK192"/>
  <c r="CK193" s="1"/>
  <c r="BZ198" s="1"/>
  <c r="CB198" s="1"/>
  <c r="CD198" s="1"/>
  <c r="DB157"/>
  <c r="CG161"/>
  <c r="CF160"/>
  <c r="CH160" s="1"/>
  <c r="CK160" s="1"/>
  <c r="BZ168" s="1"/>
  <c r="DT157"/>
  <c r="DP189"/>
  <c r="DR189" s="1"/>
  <c r="DT189" s="1"/>
  <c r="DI197" s="1"/>
  <c r="BN161"/>
  <c r="BP161" s="1"/>
  <c r="BR161" s="1"/>
  <c r="BG169" s="1"/>
  <c r="CG188"/>
  <c r="CT198"/>
  <c r="CV198" s="1"/>
  <c r="BO188"/>
  <c r="AY213"/>
  <c r="DU157"/>
  <c r="AW188"/>
  <c r="BS185"/>
  <c r="DB185"/>
  <c r="CX188"/>
  <c r="CZ188" s="1"/>
  <c r="DC188" s="1"/>
  <c r="CR196" s="1"/>
  <c r="DN226"/>
  <c r="DU160"/>
  <c r="DJ168" s="1"/>
  <c r="DT160"/>
  <c r="DI168" s="1"/>
  <c r="DT183"/>
  <c r="DU183"/>
  <c r="DT162"/>
  <c r="DU162"/>
  <c r="CY189"/>
  <c r="BA185"/>
  <c r="CY188"/>
  <c r="CK163"/>
  <c r="CF189"/>
  <c r="CH189" s="1"/>
  <c r="AV161"/>
  <c r="AX161" s="1"/>
  <c r="AZ161" s="1"/>
  <c r="AO169" s="1"/>
  <c r="CY217"/>
  <c r="BS157"/>
  <c r="AW216"/>
  <c r="CY216"/>
  <c r="DP188"/>
  <c r="DR188" s="1"/>
  <c r="DU219"/>
  <c r="AZ219"/>
  <c r="CJ155"/>
  <c r="DC183"/>
  <c r="DB183"/>
  <c r="DB162"/>
  <c r="DC162"/>
  <c r="DC219"/>
  <c r="DB219"/>
  <c r="DB218"/>
  <c r="DC218"/>
  <c r="CF161"/>
  <c r="CH161" s="1"/>
  <c r="CF188"/>
  <c r="CH188" s="1"/>
  <c r="CK188" s="1"/>
  <c r="BZ196" s="1"/>
  <c r="CX161"/>
  <c r="CZ161" s="1"/>
  <c r="DC185"/>
  <c r="DC211"/>
  <c r="DB211"/>
  <c r="AW189"/>
  <c r="CB226"/>
  <c r="CD226" s="1"/>
  <c r="CX217"/>
  <c r="CZ217" s="1"/>
  <c r="DC217" s="1"/>
  <c r="CR225" s="1"/>
  <c r="DB190"/>
  <c r="DC190"/>
  <c r="AY157"/>
  <c r="AY164"/>
  <c r="AY165" s="1"/>
  <c r="AN170" s="1"/>
  <c r="AR170" s="1"/>
  <c r="AT170" s="1"/>
  <c r="AZ157"/>
  <c r="BS191"/>
  <c r="CX160"/>
  <c r="CZ160" s="1"/>
  <c r="DB160" s="1"/>
  <c r="CQ168" s="1"/>
  <c r="DB155"/>
  <c r="DC155"/>
  <c r="DB191"/>
  <c r="DC191"/>
  <c r="BN160"/>
  <c r="BP160" s="1"/>
  <c r="BR160" s="1"/>
  <c r="BG168" s="1"/>
  <c r="BJ198"/>
  <c r="BL198" s="1"/>
  <c r="AY185"/>
  <c r="DB213"/>
  <c r="CJ219"/>
  <c r="CK219"/>
  <c r="CK216"/>
  <c r="BZ224" s="1"/>
  <c r="CJ216"/>
  <c r="BY224" s="1"/>
  <c r="CK218"/>
  <c r="CJ218"/>
  <c r="AV188"/>
  <c r="AX188" s="1"/>
  <c r="AZ188" s="1"/>
  <c r="AO196" s="1"/>
  <c r="BR191"/>
  <c r="AV217"/>
  <c r="AX217" s="1"/>
  <c r="CK211"/>
  <c r="CJ211"/>
  <c r="CG160"/>
  <c r="BQ213"/>
  <c r="CJ213"/>
  <c r="CG189"/>
  <c r="CJ191"/>
  <c r="BO189"/>
  <c r="BQ157"/>
  <c r="CJ183"/>
  <c r="CK183"/>
  <c r="BR157"/>
  <c r="BJ170"/>
  <c r="BL170" s="1"/>
  <c r="CK213"/>
  <c r="BS155"/>
  <c r="BR155"/>
  <c r="BL226"/>
  <c r="BI224"/>
  <c r="BK224" s="1"/>
  <c r="BJ224"/>
  <c r="BL224" s="1"/>
  <c r="AZ211"/>
  <c r="BA211"/>
  <c r="AV160"/>
  <c r="AX160" s="1"/>
  <c r="AZ160" s="1"/>
  <c r="AO168" s="1"/>
  <c r="BS163"/>
  <c r="BN189"/>
  <c r="BP189" s="1"/>
  <c r="AV216"/>
  <c r="AX216" s="1"/>
  <c r="BA219"/>
  <c r="BS183"/>
  <c r="BR183"/>
  <c r="BS211"/>
  <c r="BR211"/>
  <c r="AV189"/>
  <c r="AX189" s="1"/>
  <c r="BR162"/>
  <c r="BS162"/>
  <c r="AW161"/>
  <c r="BQ185"/>
  <c r="BA183"/>
  <c r="AZ183"/>
  <c r="AR198"/>
  <c r="BA157"/>
  <c r="BA155"/>
  <c r="AZ155"/>
  <c r="AZ163"/>
  <c r="BA163"/>
  <c r="AZ162"/>
  <c r="BA162"/>
  <c r="AZ190"/>
  <c r="BA190"/>
  <c r="G198"/>
  <c r="Y226"/>
  <c r="Y168"/>
  <c r="AA168" s="1"/>
  <c r="G226"/>
  <c r="H169"/>
  <c r="G169"/>
  <c r="I169" s="1"/>
  <c r="Z169"/>
  <c r="AB169" s="1"/>
  <c r="Y169"/>
  <c r="AA169" s="1"/>
  <c r="AH189"/>
  <c r="W197" s="1"/>
  <c r="Y197" s="1"/>
  <c r="AA197" s="1"/>
  <c r="AH188"/>
  <c r="W196" s="1"/>
  <c r="Y196" s="1"/>
  <c r="AA196" s="1"/>
  <c r="AB168"/>
  <c r="DC181" i="13" l="1"/>
  <c r="AZ160"/>
  <c r="AO168" s="1"/>
  <c r="AQ168" s="1"/>
  <c r="AS168" s="1"/>
  <c r="CX162"/>
  <c r="CZ162" s="1"/>
  <c r="Z224"/>
  <c r="AB224" s="1"/>
  <c r="Z196"/>
  <c r="AB196" s="1"/>
  <c r="G226"/>
  <c r="G198"/>
  <c r="BX217"/>
  <c r="CI217" s="1"/>
  <c r="BX225" s="1"/>
  <c r="CF189"/>
  <c r="CH189" s="1"/>
  <c r="CK189" s="1"/>
  <c r="BZ197" s="1"/>
  <c r="Z225"/>
  <c r="AB225" s="1"/>
  <c r="CG189"/>
  <c r="DL140"/>
  <c r="DN140" s="1"/>
  <c r="CJ154"/>
  <c r="CF161"/>
  <c r="CH161" s="1"/>
  <c r="CK161" s="1"/>
  <c r="BZ169" s="1"/>
  <c r="DT152"/>
  <c r="AQ225"/>
  <c r="AS225" s="1"/>
  <c r="DL141"/>
  <c r="DN141" s="1"/>
  <c r="CG191"/>
  <c r="BR217"/>
  <c r="BG225" s="1"/>
  <c r="BJ225" s="1"/>
  <c r="BL225" s="1"/>
  <c r="CG183"/>
  <c r="Y169"/>
  <c r="AA169" s="1"/>
  <c r="CG161"/>
  <c r="Y197"/>
  <c r="AA197" s="1"/>
  <c r="CI185"/>
  <c r="BS157"/>
  <c r="CK157"/>
  <c r="BX219"/>
  <c r="CI219" s="1"/>
  <c r="BS160"/>
  <c r="BH168" s="1"/>
  <c r="BJ168" s="1"/>
  <c r="BL168" s="1"/>
  <c r="AZ188"/>
  <c r="AO196" s="1"/>
  <c r="AQ196" s="1"/>
  <c r="AS196" s="1"/>
  <c r="CF219"/>
  <c r="CH219" s="1"/>
  <c r="BX218"/>
  <c r="CI218" s="1"/>
  <c r="DP209"/>
  <c r="DR209" s="1"/>
  <c r="DT209" s="1"/>
  <c r="BR216"/>
  <c r="BG224" s="1"/>
  <c r="BJ224" s="1"/>
  <c r="BL224" s="1"/>
  <c r="DB202"/>
  <c r="CP217" s="1"/>
  <c r="DA217" s="1"/>
  <c r="CP225" s="1"/>
  <c r="BS189"/>
  <c r="BH197" s="1"/>
  <c r="BJ197" s="1"/>
  <c r="CI212"/>
  <c r="DP153"/>
  <c r="DR153" s="1"/>
  <c r="DU153" s="1"/>
  <c r="DU180"/>
  <c r="BJ169"/>
  <c r="BL169" s="1"/>
  <c r="CX154"/>
  <c r="CZ154" s="1"/>
  <c r="DB154" s="1"/>
  <c r="BR183"/>
  <c r="BS185"/>
  <c r="CG155"/>
  <c r="BR188" i="12"/>
  <c r="BG196" s="1"/>
  <c r="BI196" s="1"/>
  <c r="BK196" s="1"/>
  <c r="DU208" i="13"/>
  <c r="DT208"/>
  <c r="CX218"/>
  <c r="CZ218" s="1"/>
  <c r="CG160"/>
  <c r="CX190"/>
  <c r="CZ190" s="1"/>
  <c r="CK210"/>
  <c r="CJ157"/>
  <c r="BY217"/>
  <c r="CF188"/>
  <c r="CH188" s="1"/>
  <c r="CJ188" s="1"/>
  <c r="BY196" s="1"/>
  <c r="BA161"/>
  <c r="AP169" s="1"/>
  <c r="AZ161"/>
  <c r="AO169" s="1"/>
  <c r="DC216" i="12"/>
  <c r="CR224" s="1"/>
  <c r="CS224" s="1"/>
  <c r="CU224" s="1"/>
  <c r="DB203" i="13"/>
  <c r="CQ218" s="1"/>
  <c r="BI196"/>
  <c r="BK196" s="1"/>
  <c r="DB153"/>
  <c r="DC153"/>
  <c r="CG211"/>
  <c r="CE217"/>
  <c r="CJ193"/>
  <c r="BY198" s="1"/>
  <c r="CX182"/>
  <c r="CZ182" s="1"/>
  <c r="DB182" s="1"/>
  <c r="CF163"/>
  <c r="CH163" s="1"/>
  <c r="CK163" s="1"/>
  <c r="CY210"/>
  <c r="DQ181"/>
  <c r="BI169"/>
  <c r="BK169" s="1"/>
  <c r="DJ162"/>
  <c r="DN162" s="1"/>
  <c r="DN154"/>
  <c r="DT145"/>
  <c r="DS210"/>
  <c r="DJ190"/>
  <c r="DN190" s="1"/>
  <c r="DN182"/>
  <c r="DT173"/>
  <c r="CJ182"/>
  <c r="CK182"/>
  <c r="CW155"/>
  <c r="CS163"/>
  <c r="CW163" s="1"/>
  <c r="CR160"/>
  <c r="CT160"/>
  <c r="CU160"/>
  <c r="CS161"/>
  <c r="CR161"/>
  <c r="CU161"/>
  <c r="CS160"/>
  <c r="CT161"/>
  <c r="CV183"/>
  <c r="CR191"/>
  <c r="CV191" s="1"/>
  <c r="DH155"/>
  <c r="DH183"/>
  <c r="DH211"/>
  <c r="BA189"/>
  <c r="AP197" s="1"/>
  <c r="AZ189"/>
  <c r="AO197" s="1"/>
  <c r="DK162"/>
  <c r="DO162" s="1"/>
  <c r="DO154"/>
  <c r="DJ218"/>
  <c r="DN218" s="1"/>
  <c r="DN210"/>
  <c r="CS191"/>
  <c r="CW191" s="1"/>
  <c r="CW183"/>
  <c r="CR219"/>
  <c r="CV219" s="1"/>
  <c r="CV211"/>
  <c r="DK190"/>
  <c r="DO190" s="1"/>
  <c r="DO182"/>
  <c r="CY162"/>
  <c r="BS219"/>
  <c r="CF155"/>
  <c r="CH155" s="1"/>
  <c r="CJ212"/>
  <c r="CJ220" s="1"/>
  <c r="CJ221" s="1"/>
  <c r="BY226" s="1"/>
  <c r="AR226" i="12"/>
  <c r="AT226" s="1"/>
  <c r="DP181" i="13"/>
  <c r="DR181" s="1"/>
  <c r="CG163"/>
  <c r="CY218"/>
  <c r="CY154"/>
  <c r="CE216"/>
  <c r="CK193"/>
  <c r="BZ198" s="1"/>
  <c r="DM155"/>
  <c r="DM163" s="1"/>
  <c r="DM183"/>
  <c r="DM191" s="1"/>
  <c r="DM211"/>
  <c r="DM219" s="1"/>
  <c r="CW211"/>
  <c r="CS219"/>
  <c r="CW219" s="1"/>
  <c r="BY216"/>
  <c r="BY218"/>
  <c r="DK218"/>
  <c r="DO218" s="1"/>
  <c r="DO210"/>
  <c r="CJ190"/>
  <c r="CK190"/>
  <c r="CS188"/>
  <c r="CS189"/>
  <c r="CU188"/>
  <c r="CT188"/>
  <c r="CR188"/>
  <c r="CU189"/>
  <c r="CT189"/>
  <c r="CR189"/>
  <c r="BR155"/>
  <c r="BS155"/>
  <c r="DC209"/>
  <c r="DB209"/>
  <c r="Z168"/>
  <c r="Y168"/>
  <c r="AA168" s="1"/>
  <c r="DI155"/>
  <c r="DI183"/>
  <c r="DI211"/>
  <c r="DA155"/>
  <c r="CF160"/>
  <c r="CH160" s="1"/>
  <c r="CK160" s="1"/>
  <c r="BZ168" s="1"/>
  <c r="BR191"/>
  <c r="DB174"/>
  <c r="CK185"/>
  <c r="CX210"/>
  <c r="CZ210" s="1"/>
  <c r="CY182"/>
  <c r="DQ209"/>
  <c r="CF211"/>
  <c r="CH211" s="1"/>
  <c r="DB147"/>
  <c r="CS142"/>
  <c r="CF191"/>
  <c r="CH191" s="1"/>
  <c r="CJ191" s="1"/>
  <c r="BR163"/>
  <c r="BY219"/>
  <c r="CD217"/>
  <c r="DS182"/>
  <c r="CR163"/>
  <c r="CV163" s="1"/>
  <c r="CV155"/>
  <c r="CU216"/>
  <c r="CT216"/>
  <c r="CS216"/>
  <c r="CR216"/>
  <c r="CR217"/>
  <c r="CU217"/>
  <c r="CT217"/>
  <c r="CS217"/>
  <c r="BR211"/>
  <c r="BS211"/>
  <c r="BL198"/>
  <c r="AQ224"/>
  <c r="AS224" s="1"/>
  <c r="AR224"/>
  <c r="DK155"/>
  <c r="DK183"/>
  <c r="DK211"/>
  <c r="CK162"/>
  <c r="CJ162"/>
  <c r="DA183"/>
  <c r="CK213"/>
  <c r="DT201"/>
  <c r="CY190"/>
  <c r="DQ153"/>
  <c r="CF183"/>
  <c r="CH183" s="1"/>
  <c r="DJ155"/>
  <c r="DJ183"/>
  <c r="DJ211"/>
  <c r="BL170"/>
  <c r="DS154"/>
  <c r="DL155"/>
  <c r="DL163" s="1"/>
  <c r="DL183"/>
  <c r="DL191" s="1"/>
  <c r="DL211"/>
  <c r="DL219" s="1"/>
  <c r="DA211"/>
  <c r="DB146"/>
  <c r="CK221"/>
  <c r="BZ226" s="1"/>
  <c r="DB175"/>
  <c r="CQ191" s="1"/>
  <c r="CB170"/>
  <c r="CG219"/>
  <c r="CD216"/>
  <c r="CJ185"/>
  <c r="DL169" i="12"/>
  <c r="DN169" s="1"/>
  <c r="CB225"/>
  <c r="CD225" s="1"/>
  <c r="CJ160"/>
  <c r="BY168" s="1"/>
  <c r="CA168" s="1"/>
  <c r="CC168" s="1"/>
  <c r="DB189"/>
  <c r="CQ197" s="1"/>
  <c r="CS197" s="1"/>
  <c r="CU197" s="1"/>
  <c r="BS160"/>
  <c r="BH168" s="1"/>
  <c r="BI168" s="1"/>
  <c r="BK168" s="1"/>
  <c r="DK225"/>
  <c r="DM225" s="1"/>
  <c r="DL224"/>
  <c r="DN224" s="1"/>
  <c r="CJ188"/>
  <c r="BY196" s="1"/>
  <c r="CA196" s="1"/>
  <c r="CC196" s="1"/>
  <c r="DB188"/>
  <c r="CQ196" s="1"/>
  <c r="CS196" s="1"/>
  <c r="CU196" s="1"/>
  <c r="DU189"/>
  <c r="DJ197" s="1"/>
  <c r="DL197" s="1"/>
  <c r="DN197" s="1"/>
  <c r="BJ225"/>
  <c r="BL225" s="1"/>
  <c r="BA161"/>
  <c r="AP169" s="1"/>
  <c r="AQ169" s="1"/>
  <c r="AS169" s="1"/>
  <c r="BS161"/>
  <c r="BH169" s="1"/>
  <c r="BI169" s="1"/>
  <c r="BK169" s="1"/>
  <c r="DL168"/>
  <c r="DK168"/>
  <c r="DM168" s="1"/>
  <c r="BA160"/>
  <c r="AP168" s="1"/>
  <c r="AQ168" s="1"/>
  <c r="AS168" s="1"/>
  <c r="CK189"/>
  <c r="BZ197" s="1"/>
  <c r="CJ189"/>
  <c r="BY197" s="1"/>
  <c r="DU188"/>
  <c r="DJ196" s="1"/>
  <c r="DT188"/>
  <c r="DI196" s="1"/>
  <c r="CK161"/>
  <c r="BZ169" s="1"/>
  <c r="CJ161"/>
  <c r="BY169" s="1"/>
  <c r="BA188"/>
  <c r="AP196" s="1"/>
  <c r="AR196" s="1"/>
  <c r="AT196" s="1"/>
  <c r="DB217"/>
  <c r="CQ225" s="1"/>
  <c r="DC160"/>
  <c r="CR168" s="1"/>
  <c r="CT168" s="1"/>
  <c r="DC161"/>
  <c r="CR169" s="1"/>
  <c r="DB161"/>
  <c r="CQ169" s="1"/>
  <c r="CA224"/>
  <c r="CC224" s="1"/>
  <c r="CB224"/>
  <c r="BA217"/>
  <c r="AP225" s="1"/>
  <c r="AZ217"/>
  <c r="AO225" s="1"/>
  <c r="AZ189"/>
  <c r="AO197" s="1"/>
  <c r="BA189"/>
  <c r="AP197" s="1"/>
  <c r="AZ216"/>
  <c r="AO224" s="1"/>
  <c r="BA216"/>
  <c r="AP224" s="1"/>
  <c r="BS189"/>
  <c r="BH197" s="1"/>
  <c r="BR189"/>
  <c r="BG197" s="1"/>
  <c r="AT198"/>
  <c r="J169"/>
  <c r="G170"/>
  <c r="Z197"/>
  <c r="AB197" s="1"/>
  <c r="Y170"/>
  <c r="Z196"/>
  <c r="AB196" s="1"/>
  <c r="CJ189" i="13" l="1"/>
  <c r="BY197" s="1"/>
  <c r="CA197" s="1"/>
  <c r="CC197" s="1"/>
  <c r="AR168"/>
  <c r="AT168" s="1"/>
  <c r="Y198"/>
  <c r="AR196"/>
  <c r="AT196" s="1"/>
  <c r="CY219"/>
  <c r="BI224"/>
  <c r="BK224" s="1"/>
  <c r="Y226"/>
  <c r="CX163"/>
  <c r="CZ163" s="1"/>
  <c r="CQ217"/>
  <c r="DQ190"/>
  <c r="DB212"/>
  <c r="DB220" s="1"/>
  <c r="DB221" s="1"/>
  <c r="CQ226" s="1"/>
  <c r="BI170"/>
  <c r="DK142"/>
  <c r="BI197"/>
  <c r="BK197" s="1"/>
  <c r="BL197"/>
  <c r="BI198"/>
  <c r="CQ219"/>
  <c r="DC212"/>
  <c r="DC213" s="1"/>
  <c r="CJ161"/>
  <c r="BY169" s="1"/>
  <c r="CA169" s="1"/>
  <c r="CC169" s="1"/>
  <c r="BI225"/>
  <c r="BK225" s="1"/>
  <c r="DC182"/>
  <c r="CQ216"/>
  <c r="BI168"/>
  <c r="BK168" s="1"/>
  <c r="CP219"/>
  <c r="DA219" s="1"/>
  <c r="DA212"/>
  <c r="DA213" s="1"/>
  <c r="CP216"/>
  <c r="DA216" s="1"/>
  <c r="CP224" s="1"/>
  <c r="DQ210"/>
  <c r="CW217"/>
  <c r="CP218"/>
  <c r="DA218" s="1"/>
  <c r="DP162"/>
  <c r="DR162" s="1"/>
  <c r="DU209"/>
  <c r="DT147"/>
  <c r="DI160" s="1"/>
  <c r="DT175"/>
  <c r="DI191" s="1"/>
  <c r="DQ182"/>
  <c r="DP154"/>
  <c r="DR154" s="1"/>
  <c r="DT154" s="1"/>
  <c r="DC156"/>
  <c r="DC164" s="1"/>
  <c r="DC165" s="1"/>
  <c r="CR170" s="1"/>
  <c r="DT203"/>
  <c r="DI218" s="1"/>
  <c r="CI220"/>
  <c r="CI221" s="1"/>
  <c r="BX226" s="1"/>
  <c r="CB226" s="1"/>
  <c r="CD226" s="1"/>
  <c r="CI213"/>
  <c r="CJ163"/>
  <c r="CV189"/>
  <c r="CV160"/>
  <c r="DC154"/>
  <c r="DT174"/>
  <c r="DH190" s="1"/>
  <c r="DS190" s="1"/>
  <c r="CG217"/>
  <c r="BJ196" i="12"/>
  <c r="BL196" s="1"/>
  <c r="DK226"/>
  <c r="CK191" i="13"/>
  <c r="DT202"/>
  <c r="DS212" s="1"/>
  <c r="DS213" s="1"/>
  <c r="CB198"/>
  <c r="CD198" s="1"/>
  <c r="DT153"/>
  <c r="CY211"/>
  <c r="CB196" i="12"/>
  <c r="CD196" s="1"/>
  <c r="DQ218" i="13"/>
  <c r="AQ169"/>
  <c r="AS169" s="1"/>
  <c r="AR169"/>
  <c r="CV217"/>
  <c r="CF217"/>
  <c r="CH217" s="1"/>
  <c r="CT224" i="12"/>
  <c r="CV224" s="1"/>
  <c r="DB156" i="13"/>
  <c r="DB157" s="1"/>
  <c r="CW189"/>
  <c r="CQ163"/>
  <c r="CX155"/>
  <c r="CZ155" s="1"/>
  <c r="CG216"/>
  <c r="CX183"/>
  <c r="CZ183" s="1"/>
  <c r="DB183" s="1"/>
  <c r="CK188"/>
  <c r="BZ196" s="1"/>
  <c r="CA196" s="1"/>
  <c r="CC196" s="1"/>
  <c r="CJ213"/>
  <c r="CX191"/>
  <c r="CZ191" s="1"/>
  <c r="DB191" s="1"/>
  <c r="BI226"/>
  <c r="CK211"/>
  <c r="CJ211"/>
  <c r="DB218"/>
  <c r="DC218"/>
  <c r="CD170"/>
  <c r="DS155"/>
  <c r="CP162"/>
  <c r="DA162" s="1"/>
  <c r="CP160"/>
  <c r="DA160" s="1"/>
  <c r="CP168" s="1"/>
  <c r="DK163"/>
  <c r="DO163" s="1"/>
  <c r="DO155"/>
  <c r="AR197"/>
  <c r="AT197" s="1"/>
  <c r="AQ197"/>
  <c r="AS197" s="1"/>
  <c r="CW216"/>
  <c r="DC184"/>
  <c r="DC192" s="1"/>
  <c r="DC193" s="1"/>
  <c r="CR198" s="1"/>
  <c r="CQ161"/>
  <c r="CV188"/>
  <c r="DQ154"/>
  <c r="CP161"/>
  <c r="DA161" s="1"/>
  <c r="CP169" s="1"/>
  <c r="CW188"/>
  <c r="CX211"/>
  <c r="CZ211" s="1"/>
  <c r="DP210"/>
  <c r="DR210" s="1"/>
  <c r="CW160"/>
  <c r="DA156"/>
  <c r="DA164" s="1"/>
  <c r="DA165" s="1"/>
  <c r="CP170" s="1"/>
  <c r="CK183"/>
  <c r="CJ183"/>
  <c r="CQ190"/>
  <c r="CQ188"/>
  <c r="CP188"/>
  <c r="DA188" s="1"/>
  <c r="CP196" s="1"/>
  <c r="CP190"/>
  <c r="DA190" s="1"/>
  <c r="DJ191"/>
  <c r="DN191" s="1"/>
  <c r="DN183"/>
  <c r="DJ219"/>
  <c r="DN219" s="1"/>
  <c r="DN211"/>
  <c r="DM216"/>
  <c r="DJ216"/>
  <c r="DK216"/>
  <c r="DK217"/>
  <c r="DL216"/>
  <c r="DM217"/>
  <c r="DL217"/>
  <c r="DJ217"/>
  <c r="DC210"/>
  <c r="DB210"/>
  <c r="CJ218"/>
  <c r="CK218"/>
  <c r="DS183"/>
  <c r="CJ160"/>
  <c r="BY168" s="1"/>
  <c r="DQ162"/>
  <c r="CQ189"/>
  <c r="CF216"/>
  <c r="CH216" s="1"/>
  <c r="CJ216" s="1"/>
  <c r="BY224" s="1"/>
  <c r="CP191"/>
  <c r="DA191" s="1"/>
  <c r="CY191"/>
  <c r="CW161"/>
  <c r="DP190"/>
  <c r="DR190" s="1"/>
  <c r="DO183"/>
  <c r="DK191"/>
  <c r="DO191" s="1"/>
  <c r="CQ160"/>
  <c r="CQ162"/>
  <c r="CJ219"/>
  <c r="CK219"/>
  <c r="DS211"/>
  <c r="DT146"/>
  <c r="CP163"/>
  <c r="DA163" s="1"/>
  <c r="DB184"/>
  <c r="DB192" s="1"/>
  <c r="DB193" s="1"/>
  <c r="CQ198" s="1"/>
  <c r="CY183"/>
  <c r="CV161"/>
  <c r="CY155"/>
  <c r="DP182"/>
  <c r="DR182" s="1"/>
  <c r="DK219"/>
  <c r="DO219" s="1"/>
  <c r="DO211"/>
  <c r="DN155"/>
  <c r="DJ163"/>
  <c r="DN163" s="1"/>
  <c r="CK155"/>
  <c r="CJ155"/>
  <c r="DJ160"/>
  <c r="DM160"/>
  <c r="DK160"/>
  <c r="DL161"/>
  <c r="DJ161"/>
  <c r="DL160"/>
  <c r="DK161"/>
  <c r="DM161"/>
  <c r="AT224"/>
  <c r="AQ226"/>
  <c r="AB168"/>
  <c r="Y170"/>
  <c r="DU181"/>
  <c r="DT181"/>
  <c r="DJ188"/>
  <c r="DL189"/>
  <c r="DK189"/>
  <c r="DL188"/>
  <c r="DK188"/>
  <c r="DM189"/>
  <c r="DM188"/>
  <c r="DJ189"/>
  <c r="CV216"/>
  <c r="CP189"/>
  <c r="DA189" s="1"/>
  <c r="CP197" s="1"/>
  <c r="DA184"/>
  <c r="DA192" s="1"/>
  <c r="DA193" s="1"/>
  <c r="CP198" s="1"/>
  <c r="CX219"/>
  <c r="CZ219" s="1"/>
  <c r="DP218"/>
  <c r="DR218" s="1"/>
  <c r="CY163"/>
  <c r="BI226" i="12"/>
  <c r="BJ168"/>
  <c r="BL168" s="1"/>
  <c r="DK197"/>
  <c r="DM197" s="1"/>
  <c r="CB168"/>
  <c r="CD168" s="1"/>
  <c r="CT196"/>
  <c r="CV196" s="1"/>
  <c r="CT197"/>
  <c r="CV197" s="1"/>
  <c r="BJ169"/>
  <c r="BL169" s="1"/>
  <c r="AQ196"/>
  <c r="AS196" s="1"/>
  <c r="AR168"/>
  <c r="AR169"/>
  <c r="AT169" s="1"/>
  <c r="CB197"/>
  <c r="CD197" s="1"/>
  <c r="CA197"/>
  <c r="CC197" s="1"/>
  <c r="DL196"/>
  <c r="DK196"/>
  <c r="DM196" s="1"/>
  <c r="DN168"/>
  <c r="DK170"/>
  <c r="CV168"/>
  <c r="CB169"/>
  <c r="CD169" s="1"/>
  <c r="CA169"/>
  <c r="CC169" s="1"/>
  <c r="CS168"/>
  <c r="CU168" s="1"/>
  <c r="CS169"/>
  <c r="CU169" s="1"/>
  <c r="CT169"/>
  <c r="CV169" s="1"/>
  <c r="CT225"/>
  <c r="CV225" s="1"/>
  <c r="CS225"/>
  <c r="CU225" s="1"/>
  <c r="AQ225"/>
  <c r="AS225" s="1"/>
  <c r="AR225"/>
  <c r="AT225" s="1"/>
  <c r="CD224"/>
  <c r="CA226"/>
  <c r="AQ224"/>
  <c r="AS224" s="1"/>
  <c r="AR224"/>
  <c r="AQ197"/>
  <c r="AS197" s="1"/>
  <c r="AR197"/>
  <c r="AT197" s="1"/>
  <c r="BI197"/>
  <c r="BK197" s="1"/>
  <c r="BJ197"/>
  <c r="Y198"/>
  <c r="CB197" i="13" l="1"/>
  <c r="CD197" s="1"/>
  <c r="DT212"/>
  <c r="DT213" s="1"/>
  <c r="DI219"/>
  <c r="CY160"/>
  <c r="DU212"/>
  <c r="DU213" s="1"/>
  <c r="DT218"/>
  <c r="DC220"/>
  <c r="DC221" s="1"/>
  <c r="CR226" s="1"/>
  <c r="DB213"/>
  <c r="CB169"/>
  <c r="CD169" s="1"/>
  <c r="CX216"/>
  <c r="CZ216" s="1"/>
  <c r="DB216" s="1"/>
  <c r="CQ224" s="1"/>
  <c r="DI217"/>
  <c r="DI216"/>
  <c r="DB163"/>
  <c r="DB219"/>
  <c r="DH189"/>
  <c r="DS189" s="1"/>
  <c r="DH197" s="1"/>
  <c r="DH219"/>
  <c r="DS219" s="1"/>
  <c r="DH216"/>
  <c r="DS216" s="1"/>
  <c r="DH224" s="1"/>
  <c r="DI162"/>
  <c r="DU162" s="1"/>
  <c r="DH218"/>
  <c r="DS218" s="1"/>
  <c r="DI189"/>
  <c r="DH188"/>
  <c r="DS188" s="1"/>
  <c r="DH196" s="1"/>
  <c r="DA220"/>
  <c r="DA221" s="1"/>
  <c r="CP226" s="1"/>
  <c r="DC163"/>
  <c r="CX217"/>
  <c r="CZ217" s="1"/>
  <c r="DC217" s="1"/>
  <c r="CR225" s="1"/>
  <c r="CX161"/>
  <c r="CZ161" s="1"/>
  <c r="DC161" s="1"/>
  <c r="CR169" s="1"/>
  <c r="DU156"/>
  <c r="DH217"/>
  <c r="DS217" s="1"/>
  <c r="DH225" s="1"/>
  <c r="DI188"/>
  <c r="DI163"/>
  <c r="DT156"/>
  <c r="DT164" s="1"/>
  <c r="DT165" s="1"/>
  <c r="DI170" s="1"/>
  <c r="DN217"/>
  <c r="DO216"/>
  <c r="DU154"/>
  <c r="AQ198"/>
  <c r="DC157"/>
  <c r="DC191"/>
  <c r="DI190"/>
  <c r="DU190" s="1"/>
  <c r="DI161"/>
  <c r="DT184"/>
  <c r="DT192" s="1"/>
  <c r="DT193" s="1"/>
  <c r="DI198" s="1"/>
  <c r="DQ191"/>
  <c r="CY188"/>
  <c r="DB185"/>
  <c r="CB196"/>
  <c r="CD196" s="1"/>
  <c r="DO160"/>
  <c r="DN216"/>
  <c r="CY217"/>
  <c r="DQ163"/>
  <c r="CY189"/>
  <c r="DS184"/>
  <c r="DS192" s="1"/>
  <c r="DS193" s="1"/>
  <c r="DH198" s="1"/>
  <c r="DQ219"/>
  <c r="DH191"/>
  <c r="DS191" s="1"/>
  <c r="CX189"/>
  <c r="CZ189" s="1"/>
  <c r="DC189" s="1"/>
  <c r="CR197" s="1"/>
  <c r="DU218"/>
  <c r="CK216"/>
  <c r="BZ224" s="1"/>
  <c r="CA224" s="1"/>
  <c r="CC224" s="1"/>
  <c r="CJ217"/>
  <c r="BY225" s="1"/>
  <c r="CK217"/>
  <c r="BZ225" s="1"/>
  <c r="AT169"/>
  <c r="AQ170"/>
  <c r="DQ211"/>
  <c r="DN189"/>
  <c r="DU184"/>
  <c r="DU192" s="1"/>
  <c r="DU193" s="1"/>
  <c r="DJ198" s="1"/>
  <c r="DP155"/>
  <c r="DR155" s="1"/>
  <c r="DU155" s="1"/>
  <c r="CX160"/>
  <c r="CZ160" s="1"/>
  <c r="DB160" s="1"/>
  <c r="CQ168" s="1"/>
  <c r="DC185"/>
  <c r="DN160"/>
  <c r="DC219"/>
  <c r="DC183"/>
  <c r="DB164"/>
  <c r="DB165" s="1"/>
  <c r="CQ170" s="1"/>
  <c r="CT170" s="1"/>
  <c r="DC155"/>
  <c r="DB155"/>
  <c r="CT198"/>
  <c r="CV198" s="1"/>
  <c r="DQ183"/>
  <c r="DS220"/>
  <c r="DS221" s="1"/>
  <c r="DH226" s="1"/>
  <c r="DH160"/>
  <c r="DS160" s="1"/>
  <c r="DH168" s="1"/>
  <c r="DH162"/>
  <c r="DS162" s="1"/>
  <c r="DB162"/>
  <c r="DC162"/>
  <c r="CA168"/>
  <c r="CC168" s="1"/>
  <c r="CB168"/>
  <c r="DH163"/>
  <c r="DS163" s="1"/>
  <c r="DO188"/>
  <c r="DP191"/>
  <c r="DR191" s="1"/>
  <c r="DU191" s="1"/>
  <c r="DO217"/>
  <c r="DP183"/>
  <c r="DR183" s="1"/>
  <c r="CY216"/>
  <c r="DQ155"/>
  <c r="DH161"/>
  <c r="DS161" s="1"/>
  <c r="DH169" s="1"/>
  <c r="DC211"/>
  <c r="DB211"/>
  <c r="DA157"/>
  <c r="DN188"/>
  <c r="DN161"/>
  <c r="CY161"/>
  <c r="DP219"/>
  <c r="DR219" s="1"/>
  <c r="DA185"/>
  <c r="DT210"/>
  <c r="DU210"/>
  <c r="DP163"/>
  <c r="DR163" s="1"/>
  <c r="DP211"/>
  <c r="DR211" s="1"/>
  <c r="CX188"/>
  <c r="CZ188" s="1"/>
  <c r="DC188" s="1"/>
  <c r="CR196" s="1"/>
  <c r="DT182"/>
  <c r="DU182"/>
  <c r="DC190"/>
  <c r="DB190"/>
  <c r="DO189"/>
  <c r="DO161"/>
  <c r="DS156"/>
  <c r="DS164" s="1"/>
  <c r="DS165" s="1"/>
  <c r="DH170" s="1"/>
  <c r="CS198" i="12"/>
  <c r="AQ170"/>
  <c r="BI170"/>
  <c r="AT168"/>
  <c r="DN196"/>
  <c r="DK198"/>
  <c r="CA198"/>
  <c r="CS170"/>
  <c r="CA170"/>
  <c r="CS226"/>
  <c r="AQ198"/>
  <c r="BL197"/>
  <c r="BI198"/>
  <c r="AT224"/>
  <c r="AQ226"/>
  <c r="DU220" i="13" l="1"/>
  <c r="DU221" s="1"/>
  <c r="DJ226" s="1"/>
  <c r="DT220"/>
  <c r="DT221" s="1"/>
  <c r="DI226" s="1"/>
  <c r="CT226"/>
  <c r="CV226" s="1"/>
  <c r="DU219"/>
  <c r="DT190"/>
  <c r="DP160"/>
  <c r="DR160" s="1"/>
  <c r="DT160" s="1"/>
  <c r="DI168" s="1"/>
  <c r="DB161"/>
  <c r="CQ169" s="1"/>
  <c r="CS169" s="1"/>
  <c r="CU169" s="1"/>
  <c r="DC216"/>
  <c r="CR224" s="1"/>
  <c r="CS224" s="1"/>
  <c r="CU224" s="1"/>
  <c r="DT162"/>
  <c r="DB189"/>
  <c r="CQ197" s="1"/>
  <c r="CS197" s="1"/>
  <c r="CU197" s="1"/>
  <c r="DT157"/>
  <c r="DT191"/>
  <c r="DC160"/>
  <c r="CR168" s="1"/>
  <c r="CS168" s="1"/>
  <c r="CU168" s="1"/>
  <c r="DQ160"/>
  <c r="DQ216"/>
  <c r="DT185"/>
  <c r="DQ217"/>
  <c r="DB217"/>
  <c r="CQ225" s="1"/>
  <c r="CT225" s="1"/>
  <c r="CV225" s="1"/>
  <c r="DL198"/>
  <c r="DN198" s="1"/>
  <c r="DU163"/>
  <c r="DP217"/>
  <c r="DR217" s="1"/>
  <c r="DU217" s="1"/>
  <c r="DJ225" s="1"/>
  <c r="DT155"/>
  <c r="DU164"/>
  <c r="DU165" s="1"/>
  <c r="DJ170" s="1"/>
  <c r="DL170" s="1"/>
  <c r="DN170" s="1"/>
  <c r="DU157"/>
  <c r="DP188"/>
  <c r="DR188" s="1"/>
  <c r="DU188" s="1"/>
  <c r="DJ196" s="1"/>
  <c r="DP216"/>
  <c r="DR216" s="1"/>
  <c r="DS185"/>
  <c r="DQ189"/>
  <c r="CA198"/>
  <c r="DU185"/>
  <c r="DQ161"/>
  <c r="CB225"/>
  <c r="CD225" s="1"/>
  <c r="CA225"/>
  <c r="CC225" s="1"/>
  <c r="DB188"/>
  <c r="CQ196" s="1"/>
  <c r="CT196" s="1"/>
  <c r="CV196" s="1"/>
  <c r="CB224"/>
  <c r="CD224" s="1"/>
  <c r="DP161"/>
  <c r="DR161" s="1"/>
  <c r="DQ188"/>
  <c r="DT163"/>
  <c r="DT219"/>
  <c r="CV170"/>
  <c r="DT211"/>
  <c r="DU211"/>
  <c r="CD168"/>
  <c r="CA170"/>
  <c r="DU183"/>
  <c r="DT183"/>
  <c r="DS157"/>
  <c r="DP189"/>
  <c r="DR189" s="1"/>
  <c r="DU160" l="1"/>
  <c r="DJ168" s="1"/>
  <c r="DL168" s="1"/>
  <c r="DN168" s="1"/>
  <c r="DL226"/>
  <c r="DN226" s="1"/>
  <c r="CT169"/>
  <c r="CV169" s="1"/>
  <c r="CT224"/>
  <c r="CV224" s="1"/>
  <c r="CT197"/>
  <c r="CV197" s="1"/>
  <c r="CS225"/>
  <c r="CU225" s="1"/>
  <c r="CT168"/>
  <c r="CV168" s="1"/>
  <c r="DT188"/>
  <c r="DI196" s="1"/>
  <c r="DK196" s="1"/>
  <c r="DM196" s="1"/>
  <c r="DT217"/>
  <c r="DI225" s="1"/>
  <c r="DL225" s="1"/>
  <c r="DN225" s="1"/>
  <c r="DU216"/>
  <c r="DJ224" s="1"/>
  <c r="DT216"/>
  <c r="DI224" s="1"/>
  <c r="CS196"/>
  <c r="CU196" s="1"/>
  <c r="CA226"/>
  <c r="DU189"/>
  <c r="DJ197" s="1"/>
  <c r="DT189"/>
  <c r="DI197" s="1"/>
  <c r="DT161"/>
  <c r="DI169" s="1"/>
  <c r="DU161"/>
  <c r="DJ169" s="1"/>
  <c r="DK168" l="1"/>
  <c r="DM168" s="1"/>
  <c r="CS226"/>
  <c r="CS170"/>
  <c r="CS198"/>
  <c r="DL196"/>
  <c r="DN196" s="1"/>
  <c r="DK225"/>
  <c r="DM225" s="1"/>
  <c r="DL224"/>
  <c r="DK224"/>
  <c r="DM224" s="1"/>
  <c r="DK197"/>
  <c r="DM197" s="1"/>
  <c r="DL197"/>
  <c r="DN197" s="1"/>
  <c r="DK169"/>
  <c r="DM169" s="1"/>
  <c r="DL169"/>
  <c r="DN224" l="1"/>
  <c r="DK226"/>
  <c r="DK198"/>
  <c r="DN169"/>
  <c r="DK170"/>
</calcChain>
</file>

<file path=xl/sharedStrings.xml><?xml version="1.0" encoding="utf-8"?>
<sst xmlns="http://schemas.openxmlformats.org/spreadsheetml/2006/main" count="9775" uniqueCount="95">
  <si>
    <t>CondCar  6</t>
  </si>
  <si>
    <t>CondCar  5</t>
  </si>
  <si>
    <t>CondCar  4</t>
  </si>
  <si>
    <t>CondCar  3</t>
  </si>
  <si>
    <t>CondCar  2</t>
  </si>
  <si>
    <t>CondCar  1</t>
  </si>
  <si>
    <t>Piano</t>
  </si>
  <si>
    <t>Telaio</t>
  </si>
  <si>
    <t>Vdes</t>
  </si>
  <si>
    <t>Vsin</t>
  </si>
  <si>
    <t>Mdes</t>
  </si>
  <si>
    <t>Msin</t>
  </si>
  <si>
    <t>Estr.2</t>
  </si>
  <si>
    <t>Estr.1</t>
  </si>
  <si>
    <t>calcestruzzo</t>
  </si>
  <si>
    <t>C25/30</t>
  </si>
  <si>
    <t>fcd</t>
  </si>
  <si>
    <t>MPa</t>
  </si>
  <si>
    <t>telai in direzione x</t>
  </si>
  <si>
    <t>acciaio</t>
  </si>
  <si>
    <t>B450C</t>
  </si>
  <si>
    <t>fyd</t>
  </si>
  <si>
    <t>numero di piani</t>
  </si>
  <si>
    <t>ordine</t>
  </si>
  <si>
    <t>sezione</t>
  </si>
  <si>
    <t>cm</t>
  </si>
  <si>
    <t>dimensione parallela all'asse x</t>
  </si>
  <si>
    <t>dimensione parallela all'asse y</t>
  </si>
  <si>
    <t>c</t>
  </si>
  <si>
    <t>copriferro di calcolo</t>
  </si>
  <si>
    <t>posizione</t>
  </si>
  <si>
    <t>asse</t>
  </si>
  <si>
    <t>qmax</t>
  </si>
  <si>
    <t>qmin</t>
  </si>
  <si>
    <t>Fx</t>
  </si>
  <si>
    <t>Fy</t>
  </si>
  <si>
    <t>M(Fx)</t>
  </si>
  <si>
    <t>M(Fy)</t>
  </si>
  <si>
    <t>filo</t>
  </si>
  <si>
    <t>sisma x</t>
  </si>
  <si>
    <t>sisma y</t>
  </si>
  <si>
    <t>x + 0.3 y</t>
  </si>
  <si>
    <t>y + 0.3 x</t>
  </si>
  <si>
    <t>telaio da esaminare</t>
  </si>
  <si>
    <t>campata</t>
  </si>
  <si>
    <t>indice</t>
  </si>
  <si>
    <t>righe</t>
  </si>
  <si>
    <t>filo sx</t>
  </si>
  <si>
    <t>filo dx</t>
  </si>
  <si>
    <t>distanza filo pilastro - asse pilastro a sinistra (eventualmente ridotta di 5 cm)</t>
  </si>
  <si>
    <t>distanza filo pilastro - asse pilastro a destra (eventualmente ridotta di 5 cm)</t>
  </si>
  <si>
    <t>qmin + F</t>
  </si>
  <si>
    <t>qmin - F</t>
  </si>
  <si>
    <t>F usato</t>
  </si>
  <si>
    <t>luce trave asse-asse</t>
  </si>
  <si>
    <t>kN/m</t>
  </si>
  <si>
    <t>b</t>
  </si>
  <si>
    <t>h</t>
  </si>
  <si>
    <t>x(V=0)</t>
  </si>
  <si>
    <t>M (x)</t>
  </si>
  <si>
    <t>M-</t>
  </si>
  <si>
    <t>M+</t>
  </si>
  <si>
    <t>As,sup</t>
  </si>
  <si>
    <t>As,inf</t>
  </si>
  <si>
    <t>M+ (x)</t>
  </si>
  <si>
    <t>i max</t>
  </si>
  <si>
    <t>impalcato</t>
  </si>
  <si>
    <t>Le caselle in giallo contengono valori da modificare. Le altre non dovrebbero essere toccate.</t>
  </si>
  <si>
    <t>Per funzionare correttamente, occorre che nello schema vengano dati prima tutti i telai in direzione x, poi quelli in direzione y.</t>
  </si>
  <si>
    <t>Note;</t>
  </si>
  <si>
    <t>Questo foglio vuole essere di aiuto per calcolare le armature nelle travi e diagrammare i momenti flettenti</t>
  </si>
  <si>
    <t>Copiare nel foglio Travi i valori del file .TRA (importati in Excel con campi da 12 caratteri)</t>
  </si>
  <si>
    <t>Indicare nel foglio Tel-nn il telaio da esaminare e gli altri dati necessari.</t>
  </si>
  <si>
    <t>Foglio Travi</t>
  </si>
  <si>
    <t>Il foglio Travi contiene i valori del file .TRA importati in Excel con campi da 12 caratteri</t>
  </si>
  <si>
    <t>Foglio Tel-nn</t>
  </si>
  <si>
    <t>Il foglio Tel-nn  viene utilizzato per un singolo telaio, prende automaticamente i valori da Travi.</t>
  </si>
  <si>
    <t>Si possono creare più fogli, uno per telaio. Conviene rinominare il foglio mettendo il numero effettivo del telaio anziché nn.</t>
  </si>
  <si>
    <t>Il foglio è organizzato per 7 campate. Se il numero di campate è minore, duplica i valori dell'ultima campata.</t>
  </si>
  <si>
    <t>Occorre inserire alcuni dati per ciascuna campata (sezione trave e filo pilastro).</t>
  </si>
  <si>
    <t>Luce e carichi delle travi sono valutate automaticamente dal foglio Travi. Controllare che i valori siano esatti.</t>
  </si>
  <si>
    <t>1.  Il foglio Tel-nn è protetto per evitare che si modificano le caselle che non devono essere toccate, ma non vi è password</t>
  </si>
  <si>
    <t>Travi - versione 1.1</t>
  </si>
  <si>
    <t>calcolo fatto a semplice armatura, controllare se occorre doppia armatura</t>
  </si>
  <si>
    <t>armatura necessaria</t>
  </si>
  <si>
    <t>armatura disposta</t>
  </si>
  <si>
    <t>momento resistente</t>
  </si>
  <si>
    <t>MRd -</t>
  </si>
  <si>
    <t>MRd +</t>
  </si>
  <si>
    <t>Il foglio è organizzato per 7 impalcati. Se il numero di piani è minore, duplica i valori del primo impalcato.</t>
  </si>
  <si>
    <t>2.  Il file Excel è stato pensato per max 7 impalcati e 7 campate per telaio.</t>
  </si>
  <si>
    <t>max M-</t>
  </si>
  <si>
    <t>max M+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</si>
  <si>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MRd</t>
    </r>
  </si>
  <si>
    <t>Le caselle in verde evidenziano: intestazioni, luci carichi e momenti di estremità (per fare diagramma), valori delle armature necessarie da calcolo, momenti resistenti e loro somma nel nodo.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</si>
</sst>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mmm\-yy;@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theme="0" tint="-0.249977111117893"/>
      <name val="Arial"/>
      <family val="2"/>
    </font>
    <font>
      <sz val="10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1" fillId="0" borderId="0" xfId="1"/>
    <xf numFmtId="0" fontId="1" fillId="0" borderId="0" xfId="1" applyFont="1" applyAlignment="1">
      <alignment horizontal="right"/>
    </xf>
    <xf numFmtId="0" fontId="1" fillId="2" borderId="0" xfId="1" applyFont="1" applyFill="1" applyAlignment="1" applyProtection="1">
      <alignment horizontal="center"/>
      <protection locked="0"/>
    </xf>
    <xf numFmtId="0" fontId="1" fillId="0" borderId="0" xfId="1" applyFont="1" applyAlignment="1">
      <alignment horizontal="center"/>
    </xf>
    <xf numFmtId="2" fontId="1" fillId="0" borderId="0" xfId="1" applyNumberFormat="1" applyAlignment="1">
      <alignment horizontal="center"/>
    </xf>
    <xf numFmtId="0" fontId="1" fillId="0" borderId="0" xfId="1" applyFont="1"/>
    <xf numFmtId="0" fontId="1" fillId="0" borderId="0" xfId="1" applyAlignment="1">
      <alignment horizontal="center"/>
    </xf>
    <xf numFmtId="0" fontId="1" fillId="2" borderId="0" xfId="1" applyFill="1" applyAlignment="1" applyProtection="1">
      <alignment horizontal="center"/>
      <protection locked="0"/>
    </xf>
    <xf numFmtId="0" fontId="2" fillId="0" borderId="0" xfId="1" applyFont="1"/>
    <xf numFmtId="0" fontId="1" fillId="0" borderId="1" xfId="1" applyFill="1" applyBorder="1" applyAlignment="1">
      <alignment horizontal="center"/>
    </xf>
    <xf numFmtId="0" fontId="1" fillId="0" borderId="0" xfId="1" applyFill="1" applyBorder="1" applyAlignment="1">
      <alignment horizontal="center"/>
    </xf>
    <xf numFmtId="2" fontId="1" fillId="0" borderId="0" xfId="1" applyNumberFormat="1" applyFill="1" applyBorder="1" applyAlignment="1">
      <alignment horizontal="center"/>
    </xf>
    <xf numFmtId="0" fontId="1" fillId="0" borderId="0" xfId="1" applyAlignment="1">
      <alignment horizontal="left"/>
    </xf>
    <xf numFmtId="0" fontId="1" fillId="0" borderId="2" xfId="1" applyBorder="1"/>
    <xf numFmtId="0" fontId="1" fillId="3" borderId="0" xfId="1" applyFill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Fill="1"/>
    <xf numFmtId="0" fontId="1" fillId="0" borderId="0" xfId="1" applyFill="1" applyAlignment="1">
      <alignment horizontal="center"/>
    </xf>
    <xf numFmtId="0" fontId="3" fillId="0" borderId="0" xfId="1" applyFont="1" applyFill="1" applyAlignment="1">
      <alignment horizontal="center"/>
    </xf>
    <xf numFmtId="2" fontId="1" fillId="0" borderId="0" xfId="1" applyNumberFormat="1" applyFill="1" applyAlignment="1">
      <alignment horizontal="center"/>
    </xf>
    <xf numFmtId="0" fontId="2" fillId="0" borderId="0" xfId="1" applyFont="1" applyAlignment="1">
      <alignment horizontal="center"/>
    </xf>
    <xf numFmtId="0" fontId="1" fillId="0" borderId="3" xfId="1" applyFill="1" applyBorder="1" applyAlignment="1">
      <alignment horizontal="center"/>
    </xf>
    <xf numFmtId="0" fontId="1" fillId="0" borderId="4" xfId="1" applyFill="1" applyBorder="1" applyAlignment="1">
      <alignment horizontal="center"/>
    </xf>
    <xf numFmtId="2" fontId="1" fillId="0" borderId="4" xfId="1" applyNumberFormat="1" applyFill="1" applyBorder="1" applyAlignment="1">
      <alignment horizontal="center"/>
    </xf>
    <xf numFmtId="2" fontId="1" fillId="0" borderId="0" xfId="1" applyNumberFormat="1" applyFont="1" applyFill="1" applyAlignment="1">
      <alignment horizontal="center"/>
    </xf>
    <xf numFmtId="0" fontId="1" fillId="0" borderId="0" xfId="1" applyFont="1" applyFill="1"/>
    <xf numFmtId="2" fontId="1" fillId="3" borderId="0" xfId="1" applyNumberFormat="1" applyFont="1" applyFill="1" applyAlignment="1">
      <alignment horizontal="center"/>
    </xf>
    <xf numFmtId="0" fontId="1" fillId="0" borderId="5" xfId="1" applyFill="1" applyBorder="1" applyAlignment="1">
      <alignment horizontal="center"/>
    </xf>
    <xf numFmtId="0" fontId="1" fillId="0" borderId="6" xfId="1" applyFill="1" applyBorder="1" applyAlignment="1">
      <alignment horizontal="center"/>
    </xf>
    <xf numFmtId="0" fontId="1" fillId="0" borderId="6" xfId="1" applyBorder="1"/>
    <xf numFmtId="0" fontId="1" fillId="0" borderId="0" xfId="1" applyAlignment="1" applyProtection="1">
      <alignment horizontal="center"/>
    </xf>
    <xf numFmtId="0" fontId="4" fillId="0" borderId="0" xfId="1" applyFont="1"/>
    <xf numFmtId="165" fontId="1" fillId="0" borderId="0" xfId="1" applyNumberFormat="1" applyAlignment="1">
      <alignment horizontal="center"/>
    </xf>
    <xf numFmtId="0" fontId="5" fillId="0" borderId="0" xfId="1" applyFont="1"/>
    <xf numFmtId="0" fontId="6" fillId="0" borderId="0" xfId="1" applyFont="1"/>
    <xf numFmtId="2" fontId="1" fillId="3" borderId="0" xfId="1" applyNumberFormat="1" applyFill="1" applyAlignment="1">
      <alignment horizontal="center"/>
    </xf>
    <xf numFmtId="0" fontId="2" fillId="0" borderId="6" xfId="1" applyFont="1" applyBorder="1" applyAlignment="1">
      <alignment horizontal="left"/>
    </xf>
    <xf numFmtId="0" fontId="1" fillId="0" borderId="0" xfId="1" applyBorder="1"/>
    <xf numFmtId="0" fontId="3" fillId="0" borderId="4" xfId="1" applyFont="1" applyBorder="1" applyAlignment="1">
      <alignment horizontal="center"/>
    </xf>
    <xf numFmtId="0" fontId="1" fillId="0" borderId="0" xfId="1" applyFill="1" applyAlignment="1">
      <alignment horizontal="centerContinuous"/>
    </xf>
    <xf numFmtId="2" fontId="1" fillId="2" borderId="0" xfId="1" applyNumberFormat="1" applyFill="1" applyAlignment="1" applyProtection="1">
      <alignment horizontal="center"/>
      <protection locked="0"/>
    </xf>
    <xf numFmtId="164" fontId="1" fillId="3" borderId="0" xfId="1" applyNumberFormat="1" applyFont="1" applyFill="1" applyAlignment="1">
      <alignment horizontal="center"/>
    </xf>
    <xf numFmtId="2" fontId="0" fillId="0" borderId="0" xfId="0" applyNumberFormat="1" applyAlignment="1">
      <alignment horizontal="center"/>
    </xf>
    <xf numFmtId="0" fontId="7" fillId="0" borderId="0" xfId="1" applyFont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1" fillId="0" borderId="7" xfId="1" applyFill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0" fontId="7" fillId="0" borderId="0" xfId="1" applyFont="1"/>
    <xf numFmtId="0" fontId="1" fillId="0" borderId="8" xfId="1" applyFill="1" applyBorder="1" applyAlignment="1">
      <alignment horizontal="center"/>
    </xf>
    <xf numFmtId="2" fontId="1" fillId="0" borderId="3" xfId="1" applyNumberFormat="1" applyFill="1" applyBorder="1" applyAlignment="1">
      <alignment horizontal="center"/>
    </xf>
    <xf numFmtId="2" fontId="1" fillId="0" borderId="9" xfId="1" applyNumberFormat="1" applyFill="1" applyBorder="1" applyAlignment="1">
      <alignment horizontal="center"/>
    </xf>
    <xf numFmtId="0" fontId="3" fillId="0" borderId="0" xfId="1" applyFont="1" applyFill="1" applyAlignment="1">
      <alignment horizontal="right"/>
    </xf>
    <xf numFmtId="0" fontId="1" fillId="0" borderId="3" xfId="1" applyBorder="1"/>
    <xf numFmtId="0" fontId="1" fillId="0" borderId="9" xfId="1" applyBorder="1"/>
    <xf numFmtId="0" fontId="1" fillId="0" borderId="10" xfId="1" applyBorder="1"/>
    <xf numFmtId="0" fontId="1" fillId="0" borderId="0" xfId="1" applyBorder="1" applyAlignment="1">
      <alignment horizontal="center"/>
    </xf>
    <xf numFmtId="0" fontId="1" fillId="0" borderId="0" xfId="1" applyFill="1" applyBorder="1"/>
    <xf numFmtId="0" fontId="1" fillId="0" borderId="11" xfId="1" applyBorder="1"/>
    <xf numFmtId="0" fontId="1" fillId="0" borderId="12" xfId="1" applyBorder="1"/>
    <xf numFmtId="0" fontId="1" fillId="0" borderId="12" xfId="1" applyFill="1" applyBorder="1"/>
    <xf numFmtId="0" fontId="3" fillId="0" borderId="12" xfId="1" applyFont="1" applyFill="1" applyBorder="1" applyAlignment="1">
      <alignment horizontal="center"/>
    </xf>
    <xf numFmtId="2" fontId="1" fillId="0" borderId="12" xfId="1" applyNumberFormat="1" applyFont="1" applyFill="1" applyBorder="1" applyAlignment="1">
      <alignment horizontal="center"/>
    </xf>
    <xf numFmtId="0" fontId="1" fillId="0" borderId="13" xfId="1" applyBorder="1"/>
    <xf numFmtId="0" fontId="1" fillId="0" borderId="0" xfId="1" applyFont="1" applyFill="1" applyAlignment="1">
      <alignment horizontal="center"/>
    </xf>
    <xf numFmtId="2" fontId="1" fillId="0" borderId="11" xfId="1" applyNumberFormat="1" applyFill="1" applyBorder="1" applyAlignment="1">
      <alignment horizontal="center"/>
    </xf>
    <xf numFmtId="2" fontId="1" fillId="0" borderId="12" xfId="1" applyNumberFormat="1" applyFill="1" applyBorder="1" applyAlignment="1">
      <alignment horizontal="center"/>
    </xf>
  </cellXfs>
  <cellStyles count="2">
    <cellStyle name="Normale" xfId="0" builtinId="0"/>
    <cellStyle name="Normale 2" xfId="1"/>
  </cellStyles>
  <dxfs count="4286"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tabSelected="1" workbookViewId="0">
      <selection activeCell="A21" sqref="A21"/>
    </sheetView>
  </sheetViews>
  <sheetFormatPr defaultRowHeight="12.75"/>
  <cols>
    <col min="1" max="16384" width="9.140625" style="2"/>
  </cols>
  <sheetData>
    <row r="1" spans="1:4" ht="15.75">
      <c r="A1" s="33" t="s">
        <v>82</v>
      </c>
      <c r="D1" s="34">
        <v>43141</v>
      </c>
    </row>
    <row r="2" spans="1:4" ht="15" customHeight="1"/>
    <row r="3" spans="1:4" ht="15" customHeight="1">
      <c r="A3" s="33" t="s">
        <v>70</v>
      </c>
    </row>
    <row r="4" spans="1:4" ht="15" customHeight="1"/>
    <row r="5" spans="1:4" ht="15" customHeight="1">
      <c r="A5" s="35" t="s">
        <v>71</v>
      </c>
    </row>
    <row r="6" spans="1:4" ht="15" customHeight="1">
      <c r="A6" s="35" t="s">
        <v>72</v>
      </c>
    </row>
    <row r="7" spans="1:4" ht="15" customHeight="1">
      <c r="A7" s="35" t="s">
        <v>67</v>
      </c>
    </row>
    <row r="8" spans="1:4" ht="15" customHeight="1">
      <c r="A8" s="35"/>
    </row>
    <row r="9" spans="1:4" ht="15" customHeight="1">
      <c r="A9" s="36" t="s">
        <v>73</v>
      </c>
    </row>
    <row r="10" spans="1:4" ht="15" customHeight="1">
      <c r="A10" s="35" t="s">
        <v>74</v>
      </c>
    </row>
    <row r="11" spans="1:4" ht="15" customHeight="1">
      <c r="A11" s="35"/>
    </row>
    <row r="12" spans="1:4" ht="15" customHeight="1">
      <c r="A12" s="36" t="s">
        <v>75</v>
      </c>
    </row>
    <row r="13" spans="1:4" ht="15" customHeight="1">
      <c r="A13" s="35" t="s">
        <v>76</v>
      </c>
    </row>
    <row r="14" spans="1:4" ht="15" customHeight="1">
      <c r="A14" s="35" t="s">
        <v>77</v>
      </c>
    </row>
    <row r="15" spans="1:4" ht="15" customHeight="1">
      <c r="A15" s="35" t="s">
        <v>68</v>
      </c>
    </row>
    <row r="16" spans="1:4" ht="15" customHeight="1">
      <c r="A16" s="35" t="s">
        <v>89</v>
      </c>
    </row>
    <row r="17" spans="1:2" ht="15" customHeight="1">
      <c r="A17" s="35" t="s">
        <v>78</v>
      </c>
    </row>
    <row r="18" spans="1:2" ht="15" customHeight="1">
      <c r="A18" s="35" t="s">
        <v>79</v>
      </c>
    </row>
    <row r="19" spans="1:2" ht="15" customHeight="1">
      <c r="A19" s="35" t="s">
        <v>80</v>
      </c>
    </row>
    <row r="20" spans="1:2" ht="15" customHeight="1">
      <c r="A20" s="35" t="s">
        <v>94</v>
      </c>
    </row>
    <row r="23" spans="1:2" ht="14.25">
      <c r="A23" s="35" t="s">
        <v>69</v>
      </c>
    </row>
    <row r="25" spans="1:2" ht="14.25">
      <c r="A25" s="35" t="s">
        <v>81</v>
      </c>
    </row>
    <row r="27" spans="1:2" ht="14.25">
      <c r="A27" s="35" t="s">
        <v>90</v>
      </c>
      <c r="B27" s="35"/>
    </row>
  </sheetData>
  <sheetProtection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41"/>
  <sheetViews>
    <sheetView workbookViewId="0">
      <selection sqref="A1:XFD1048576"/>
    </sheetView>
  </sheetViews>
  <sheetFormatPr defaultColWidth="9" defaultRowHeight="15"/>
  <cols>
    <col min="1" max="16384" width="9" style="1"/>
  </cols>
  <sheetData>
    <row r="1" spans="1:11">
      <c r="A1" s="1" t="s">
        <v>7</v>
      </c>
      <c r="B1" s="1" t="s">
        <v>13</v>
      </c>
      <c r="C1" s="1" t="s">
        <v>12</v>
      </c>
      <c r="D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  <c r="K1" s="1" t="s">
        <v>0</v>
      </c>
    </row>
    <row r="2" spans="1:11">
      <c r="A2" s="1">
        <v>1</v>
      </c>
      <c r="B2" s="1">
        <v>21</v>
      </c>
      <c r="C2" s="1">
        <v>22</v>
      </c>
      <c r="D2" s="1">
        <v>5</v>
      </c>
      <c r="E2" s="1" t="s">
        <v>11</v>
      </c>
      <c r="F2" s="44">
        <v>-39.289000000000001</v>
      </c>
      <c r="G2" s="44">
        <v>-26.521999999999998</v>
      </c>
      <c r="H2" s="44">
        <v>34.677</v>
      </c>
      <c r="I2" s="44">
        <v>13.385999999999999</v>
      </c>
      <c r="J2" s="44">
        <v>2.202</v>
      </c>
      <c r="K2" s="44">
        <v>3.24</v>
      </c>
    </row>
    <row r="3" spans="1:11">
      <c r="A3" s="1">
        <v>1</v>
      </c>
      <c r="B3" s="1">
        <v>21</v>
      </c>
      <c r="C3" s="1">
        <v>22</v>
      </c>
      <c r="D3" s="1">
        <v>5</v>
      </c>
      <c r="E3" s="1" t="s">
        <v>10</v>
      </c>
      <c r="F3" s="44">
        <v>-26.155999999999999</v>
      </c>
      <c r="G3" s="44">
        <v>-18.542000000000002</v>
      </c>
      <c r="H3" s="44">
        <v>-31.895</v>
      </c>
      <c r="I3" s="44">
        <v>-12.31</v>
      </c>
      <c r="J3" s="44">
        <v>-2.0249999999999999</v>
      </c>
      <c r="K3" s="44">
        <v>-2.98</v>
      </c>
    </row>
    <row r="4" spans="1:11">
      <c r="A4" s="1">
        <v>1</v>
      </c>
      <c r="B4" s="1">
        <v>21</v>
      </c>
      <c r="C4" s="1">
        <v>22</v>
      </c>
      <c r="D4" s="1">
        <v>5</v>
      </c>
      <c r="E4" s="1" t="s">
        <v>9</v>
      </c>
      <c r="F4" s="44">
        <v>51.494</v>
      </c>
      <c r="G4" s="44">
        <v>35.267000000000003</v>
      </c>
      <c r="H4" s="44">
        <v>-15.481999999999999</v>
      </c>
      <c r="I4" s="44">
        <v>-5.976</v>
      </c>
      <c r="J4" s="44">
        <v>-0.98299999999999998</v>
      </c>
      <c r="K4" s="44">
        <v>-1.446</v>
      </c>
    </row>
    <row r="5" spans="1:11">
      <c r="A5" s="1">
        <v>1</v>
      </c>
      <c r="B5" s="1">
        <v>21</v>
      </c>
      <c r="C5" s="1">
        <v>22</v>
      </c>
      <c r="D5" s="1">
        <v>5</v>
      </c>
      <c r="E5" s="1" t="s">
        <v>8</v>
      </c>
      <c r="F5" s="44">
        <v>-45.384999999999998</v>
      </c>
      <c r="G5" s="44">
        <v>-31.555</v>
      </c>
      <c r="H5" s="44">
        <v>-15.481999999999999</v>
      </c>
      <c r="I5" s="44">
        <v>-5.976</v>
      </c>
      <c r="J5" s="44">
        <v>-0.98299999999999998</v>
      </c>
      <c r="K5" s="44">
        <v>-1.446</v>
      </c>
    </row>
    <row r="6" spans="1:11">
      <c r="A6" s="1">
        <v>1</v>
      </c>
      <c r="B6" s="1">
        <v>21</v>
      </c>
      <c r="C6" s="1">
        <v>22</v>
      </c>
      <c r="D6" s="1">
        <v>4</v>
      </c>
      <c r="E6" s="1" t="s">
        <v>11</v>
      </c>
      <c r="F6" s="44">
        <v>-79.625</v>
      </c>
      <c r="G6" s="44">
        <v>-50.2</v>
      </c>
      <c r="H6" s="44">
        <v>89.287000000000006</v>
      </c>
      <c r="I6" s="44">
        <v>33.939</v>
      </c>
      <c r="J6" s="44">
        <v>5.5679999999999996</v>
      </c>
      <c r="K6" s="44">
        <v>8.1920000000000002</v>
      </c>
    </row>
    <row r="7" spans="1:11">
      <c r="A7" s="1">
        <v>1</v>
      </c>
      <c r="B7" s="1">
        <v>21</v>
      </c>
      <c r="C7" s="1">
        <v>22</v>
      </c>
      <c r="D7" s="1">
        <v>4</v>
      </c>
      <c r="E7" s="1" t="s">
        <v>10</v>
      </c>
      <c r="F7" s="44">
        <v>-58.671999999999997</v>
      </c>
      <c r="G7" s="44">
        <v>-36.203000000000003</v>
      </c>
      <c r="H7" s="44">
        <v>-82.843999999999994</v>
      </c>
      <c r="I7" s="44">
        <v>-31.489000000000001</v>
      </c>
      <c r="J7" s="44">
        <v>-5.1660000000000004</v>
      </c>
      <c r="K7" s="44">
        <v>-7.601</v>
      </c>
    </row>
    <row r="8" spans="1:11">
      <c r="A8" s="1">
        <v>1</v>
      </c>
      <c r="B8" s="1">
        <v>21</v>
      </c>
      <c r="C8" s="1">
        <v>22</v>
      </c>
      <c r="D8" s="1">
        <v>4</v>
      </c>
      <c r="E8" s="1" t="s">
        <v>9</v>
      </c>
      <c r="F8" s="44">
        <v>106.417</v>
      </c>
      <c r="G8" s="44">
        <v>66.593999999999994</v>
      </c>
      <c r="H8" s="44">
        <v>-40.030999999999999</v>
      </c>
      <c r="I8" s="44">
        <v>-15.215999999999999</v>
      </c>
      <c r="J8" s="44">
        <v>-2.496</v>
      </c>
      <c r="K8" s="44">
        <v>-3.673</v>
      </c>
    </row>
    <row r="9" spans="1:11">
      <c r="A9" s="1">
        <v>1</v>
      </c>
      <c r="B9" s="1">
        <v>21</v>
      </c>
      <c r="C9" s="1">
        <v>22</v>
      </c>
      <c r="D9" s="1">
        <v>4</v>
      </c>
      <c r="E9" s="1" t="s">
        <v>8</v>
      </c>
      <c r="F9" s="44">
        <v>-96.671999999999997</v>
      </c>
      <c r="G9" s="44">
        <v>-60.084000000000003</v>
      </c>
      <c r="H9" s="44">
        <v>-40.030999999999999</v>
      </c>
      <c r="I9" s="44">
        <v>-15.215999999999999</v>
      </c>
      <c r="J9" s="44">
        <v>-2.496</v>
      </c>
      <c r="K9" s="44">
        <v>-3.673</v>
      </c>
    </row>
    <row r="10" spans="1:11">
      <c r="A10" s="1">
        <v>1</v>
      </c>
      <c r="B10" s="1">
        <v>21</v>
      </c>
      <c r="C10" s="1">
        <v>22</v>
      </c>
      <c r="D10" s="1">
        <v>3</v>
      </c>
      <c r="E10" s="1" t="s">
        <v>11</v>
      </c>
      <c r="F10" s="44">
        <v>-77.935000000000002</v>
      </c>
      <c r="G10" s="44">
        <v>-48.851999999999997</v>
      </c>
      <c r="H10" s="44">
        <v>137.71100000000001</v>
      </c>
      <c r="I10" s="44">
        <v>51.546999999999997</v>
      </c>
      <c r="J10" s="44">
        <v>8.3079999999999998</v>
      </c>
      <c r="K10" s="44">
        <v>12.223000000000001</v>
      </c>
    </row>
    <row r="11" spans="1:11">
      <c r="A11" s="1">
        <v>1</v>
      </c>
      <c r="B11" s="1">
        <v>21</v>
      </c>
      <c r="C11" s="1">
        <v>22</v>
      </c>
      <c r="D11" s="1">
        <v>3</v>
      </c>
      <c r="E11" s="1" t="s">
        <v>10</v>
      </c>
      <c r="F11" s="44">
        <v>-60.762999999999998</v>
      </c>
      <c r="G11" s="44">
        <v>-37.627000000000002</v>
      </c>
      <c r="H11" s="44">
        <v>-127.224</v>
      </c>
      <c r="I11" s="44">
        <v>-47.639000000000003</v>
      </c>
      <c r="J11" s="44">
        <v>-7.6769999999999996</v>
      </c>
      <c r="K11" s="44">
        <v>-11.295</v>
      </c>
    </row>
    <row r="12" spans="1:11">
      <c r="A12" s="1">
        <v>1</v>
      </c>
      <c r="B12" s="1">
        <v>21</v>
      </c>
      <c r="C12" s="1">
        <v>22</v>
      </c>
      <c r="D12" s="1">
        <v>3</v>
      </c>
      <c r="E12" s="1" t="s">
        <v>9</v>
      </c>
      <c r="F12" s="44">
        <v>105.538</v>
      </c>
      <c r="G12" s="44">
        <v>65.948999999999998</v>
      </c>
      <c r="H12" s="44">
        <v>-61.613</v>
      </c>
      <c r="I12" s="44">
        <v>-23.067</v>
      </c>
      <c r="J12" s="44">
        <v>-3.7170000000000001</v>
      </c>
      <c r="K12" s="44">
        <v>-5.4690000000000003</v>
      </c>
    </row>
    <row r="13" spans="1:11">
      <c r="A13" s="1">
        <v>1</v>
      </c>
      <c r="B13" s="1">
        <v>21</v>
      </c>
      <c r="C13" s="1">
        <v>22</v>
      </c>
      <c r="D13" s="1">
        <v>3</v>
      </c>
      <c r="E13" s="1" t="s">
        <v>8</v>
      </c>
      <c r="F13" s="44">
        <v>-97.551000000000002</v>
      </c>
      <c r="G13" s="44">
        <v>-60.728999999999999</v>
      </c>
      <c r="H13" s="44">
        <v>-61.613</v>
      </c>
      <c r="I13" s="44">
        <v>-23.067</v>
      </c>
      <c r="J13" s="44">
        <v>-3.7170000000000001</v>
      </c>
      <c r="K13" s="44">
        <v>-5.4690000000000003</v>
      </c>
    </row>
    <row r="14" spans="1:11">
      <c r="A14" s="1">
        <v>1</v>
      </c>
      <c r="B14" s="1">
        <v>21</v>
      </c>
      <c r="C14" s="1">
        <v>22</v>
      </c>
      <c r="D14" s="1">
        <v>2</v>
      </c>
      <c r="E14" s="1" t="s">
        <v>11</v>
      </c>
      <c r="F14" s="44">
        <v>-72.284999999999997</v>
      </c>
      <c r="G14" s="44">
        <v>-45.421999999999997</v>
      </c>
      <c r="H14" s="44">
        <v>174.33799999999999</v>
      </c>
      <c r="I14" s="44">
        <v>64.804000000000002</v>
      </c>
      <c r="J14" s="44">
        <v>10.279</v>
      </c>
      <c r="K14" s="44">
        <v>15.122</v>
      </c>
    </row>
    <row r="15" spans="1:11">
      <c r="A15" s="1">
        <v>1</v>
      </c>
      <c r="B15" s="1">
        <v>21</v>
      </c>
      <c r="C15" s="1">
        <v>22</v>
      </c>
      <c r="D15" s="1">
        <v>2</v>
      </c>
      <c r="E15" s="1" t="s">
        <v>10</v>
      </c>
      <c r="F15" s="44">
        <v>-65.498000000000005</v>
      </c>
      <c r="G15" s="44">
        <v>-40.600999999999999</v>
      </c>
      <c r="H15" s="44">
        <v>-162.16</v>
      </c>
      <c r="I15" s="44">
        <v>-60.201999999999998</v>
      </c>
      <c r="J15" s="44">
        <v>-9.5570000000000004</v>
      </c>
      <c r="K15" s="44">
        <v>-14.061</v>
      </c>
    </row>
    <row r="16" spans="1:11">
      <c r="A16" s="1">
        <v>1</v>
      </c>
      <c r="B16" s="1">
        <v>21</v>
      </c>
      <c r="C16" s="1">
        <v>22</v>
      </c>
      <c r="D16" s="1">
        <v>2</v>
      </c>
      <c r="E16" s="1" t="s">
        <v>9</v>
      </c>
      <c r="F16" s="44">
        <v>103.123</v>
      </c>
      <c r="G16" s="44">
        <v>64.459999999999994</v>
      </c>
      <c r="H16" s="44">
        <v>-78.254999999999995</v>
      </c>
      <c r="I16" s="44">
        <v>-29.071000000000002</v>
      </c>
      <c r="J16" s="44">
        <v>-4.6130000000000004</v>
      </c>
      <c r="K16" s="44">
        <v>-6.7869999999999999</v>
      </c>
    </row>
    <row r="17" spans="1:11">
      <c r="A17" s="1">
        <v>1</v>
      </c>
      <c r="B17" s="1">
        <v>21</v>
      </c>
      <c r="C17" s="1">
        <v>22</v>
      </c>
      <c r="D17" s="1">
        <v>2</v>
      </c>
      <c r="E17" s="1" t="s">
        <v>8</v>
      </c>
      <c r="F17" s="44">
        <v>-99.965999999999994</v>
      </c>
      <c r="G17" s="44">
        <v>-62.218000000000004</v>
      </c>
      <c r="H17" s="44">
        <v>-78.254999999999995</v>
      </c>
      <c r="I17" s="44">
        <v>-29.071000000000002</v>
      </c>
      <c r="J17" s="44">
        <v>-4.6130000000000004</v>
      </c>
      <c r="K17" s="44">
        <v>-6.7869999999999999</v>
      </c>
    </row>
    <row r="18" spans="1:11">
      <c r="A18" s="1">
        <v>1</v>
      </c>
      <c r="B18" s="1">
        <v>21</v>
      </c>
      <c r="C18" s="1">
        <v>22</v>
      </c>
      <c r="D18" s="1">
        <v>1</v>
      </c>
      <c r="E18" s="1" t="s">
        <v>11</v>
      </c>
      <c r="F18" s="44">
        <v>-29.2</v>
      </c>
      <c r="G18" s="44">
        <v>-20.341999999999999</v>
      </c>
      <c r="H18" s="44">
        <v>194.61099999999999</v>
      </c>
      <c r="I18" s="44">
        <v>68.379000000000005</v>
      </c>
      <c r="J18" s="44">
        <v>11.095000000000001</v>
      </c>
      <c r="K18" s="44">
        <v>16.323</v>
      </c>
    </row>
    <row r="19" spans="1:11">
      <c r="A19" s="1">
        <v>1</v>
      </c>
      <c r="B19" s="1">
        <v>21</v>
      </c>
      <c r="C19" s="1">
        <v>22</v>
      </c>
      <c r="D19" s="1">
        <v>1</v>
      </c>
      <c r="E19" s="1" t="s">
        <v>10</v>
      </c>
      <c r="F19" s="44">
        <v>-22.212</v>
      </c>
      <c r="G19" s="44">
        <v>-16.324999999999999</v>
      </c>
      <c r="H19" s="44">
        <v>-176.93199999999999</v>
      </c>
      <c r="I19" s="44">
        <v>-62.225999999999999</v>
      </c>
      <c r="J19" s="44">
        <v>-10.092000000000001</v>
      </c>
      <c r="K19" s="44">
        <v>-14.848000000000001</v>
      </c>
    </row>
    <row r="20" spans="1:11">
      <c r="A20" s="1">
        <v>1</v>
      </c>
      <c r="B20" s="1">
        <v>21</v>
      </c>
      <c r="C20" s="1">
        <v>22</v>
      </c>
      <c r="D20" s="1">
        <v>1</v>
      </c>
      <c r="E20" s="1" t="s">
        <v>9</v>
      </c>
      <c r="F20" s="44">
        <v>39.207000000000001</v>
      </c>
      <c r="G20" s="44">
        <v>27.809000000000001</v>
      </c>
      <c r="H20" s="44">
        <v>-86.405000000000001</v>
      </c>
      <c r="I20" s="44">
        <v>-30.373000000000001</v>
      </c>
      <c r="J20" s="44">
        <v>-4.9269999999999996</v>
      </c>
      <c r="K20" s="44">
        <v>-7.2489999999999997</v>
      </c>
    </row>
    <row r="21" spans="1:11">
      <c r="A21" s="1">
        <v>1</v>
      </c>
      <c r="B21" s="1">
        <v>21</v>
      </c>
      <c r="C21" s="1">
        <v>22</v>
      </c>
      <c r="D21" s="1">
        <v>1</v>
      </c>
      <c r="E21" s="1" t="s">
        <v>8</v>
      </c>
      <c r="F21" s="44">
        <v>-35.957000000000001</v>
      </c>
      <c r="G21" s="44">
        <v>-25.940999999999999</v>
      </c>
      <c r="H21" s="44">
        <v>-86.405000000000001</v>
      </c>
      <c r="I21" s="44">
        <v>-30.373000000000001</v>
      </c>
      <c r="J21" s="44">
        <v>-4.9269999999999996</v>
      </c>
      <c r="K21" s="44">
        <v>-7.2489999999999997</v>
      </c>
    </row>
    <row r="22" spans="1:11">
      <c r="A22" s="1">
        <v>1</v>
      </c>
      <c r="B22" s="1">
        <v>22</v>
      </c>
      <c r="C22" s="1">
        <v>23</v>
      </c>
      <c r="D22" s="1">
        <v>5</v>
      </c>
      <c r="E22" s="1" t="s">
        <v>11</v>
      </c>
      <c r="F22" s="44">
        <v>-20.59</v>
      </c>
      <c r="G22" s="44">
        <v>-14.882</v>
      </c>
      <c r="H22" s="44">
        <v>36.899000000000001</v>
      </c>
      <c r="I22" s="44">
        <v>14.202</v>
      </c>
      <c r="J22" s="44">
        <v>2.3410000000000002</v>
      </c>
      <c r="K22" s="44">
        <v>3.444</v>
      </c>
    </row>
    <row r="23" spans="1:11">
      <c r="A23" s="1">
        <v>1</v>
      </c>
      <c r="B23" s="1">
        <v>22</v>
      </c>
      <c r="C23" s="1">
        <v>23</v>
      </c>
      <c r="D23" s="1">
        <v>5</v>
      </c>
      <c r="E23" s="1" t="s">
        <v>10</v>
      </c>
      <c r="F23" s="44">
        <v>-32.914000000000001</v>
      </c>
      <c r="G23" s="44">
        <v>-22.029</v>
      </c>
      <c r="H23" s="44">
        <v>-36.451999999999998</v>
      </c>
      <c r="I23" s="44">
        <v>-14.039</v>
      </c>
      <c r="J23" s="44">
        <v>-2.3130000000000002</v>
      </c>
      <c r="K23" s="44">
        <v>-3.403</v>
      </c>
    </row>
    <row r="24" spans="1:11">
      <c r="A24" s="1">
        <v>1</v>
      </c>
      <c r="B24" s="1">
        <v>22</v>
      </c>
      <c r="C24" s="1">
        <v>23</v>
      </c>
      <c r="D24" s="1">
        <v>5</v>
      </c>
      <c r="E24" s="1" t="s">
        <v>9</v>
      </c>
      <c r="F24" s="44">
        <v>39.564</v>
      </c>
      <c r="G24" s="44">
        <v>27.645</v>
      </c>
      <c r="H24" s="44">
        <v>-19.303000000000001</v>
      </c>
      <c r="I24" s="44">
        <v>-7.4320000000000004</v>
      </c>
      <c r="J24" s="44">
        <v>-1.2250000000000001</v>
      </c>
      <c r="K24" s="44">
        <v>-1.802</v>
      </c>
    </row>
    <row r="25" spans="1:11">
      <c r="A25" s="1">
        <v>1</v>
      </c>
      <c r="B25" s="1">
        <v>22</v>
      </c>
      <c r="C25" s="1">
        <v>23</v>
      </c>
      <c r="D25" s="1">
        <v>5</v>
      </c>
      <c r="E25" s="1" t="s">
        <v>8</v>
      </c>
      <c r="F25" s="44">
        <v>-46.05</v>
      </c>
      <c r="G25" s="44">
        <v>-31.407</v>
      </c>
      <c r="H25" s="44">
        <v>-19.303000000000001</v>
      </c>
      <c r="I25" s="44">
        <v>-7.4320000000000004</v>
      </c>
      <c r="J25" s="44">
        <v>-1.2250000000000001</v>
      </c>
      <c r="K25" s="44">
        <v>-1.802</v>
      </c>
    </row>
    <row r="26" spans="1:11">
      <c r="A26" s="1">
        <v>1</v>
      </c>
      <c r="B26" s="1">
        <v>22</v>
      </c>
      <c r="C26" s="1">
        <v>23</v>
      </c>
      <c r="D26" s="1">
        <v>4</v>
      </c>
      <c r="E26" s="1" t="s">
        <v>11</v>
      </c>
      <c r="F26" s="44">
        <v>-47.109000000000002</v>
      </c>
      <c r="G26" s="44">
        <v>-29.388000000000002</v>
      </c>
      <c r="H26" s="44">
        <v>93.575000000000003</v>
      </c>
      <c r="I26" s="44">
        <v>35.524000000000001</v>
      </c>
      <c r="J26" s="44">
        <v>5.83</v>
      </c>
      <c r="K26" s="44">
        <v>8.577</v>
      </c>
    </row>
    <row r="27" spans="1:11">
      <c r="A27" s="1">
        <v>1</v>
      </c>
      <c r="B27" s="1">
        <v>22</v>
      </c>
      <c r="C27" s="1">
        <v>23</v>
      </c>
      <c r="D27" s="1">
        <v>4</v>
      </c>
      <c r="E27" s="1" t="s">
        <v>10</v>
      </c>
      <c r="F27" s="44">
        <v>-64.494</v>
      </c>
      <c r="G27" s="44">
        <v>-40.226999999999997</v>
      </c>
      <c r="H27" s="44">
        <v>-93.078000000000003</v>
      </c>
      <c r="I27" s="44">
        <v>-35.344000000000001</v>
      </c>
      <c r="J27" s="44">
        <v>-5.8</v>
      </c>
      <c r="K27" s="44">
        <v>-8.5329999999999995</v>
      </c>
    </row>
    <row r="28" spans="1:11">
      <c r="A28" s="1">
        <v>1</v>
      </c>
      <c r="B28" s="1">
        <v>22</v>
      </c>
      <c r="C28" s="1">
        <v>23</v>
      </c>
      <c r="D28" s="1">
        <v>4</v>
      </c>
      <c r="E28" s="1" t="s">
        <v>9</v>
      </c>
      <c r="F28" s="44">
        <v>85.162000000000006</v>
      </c>
      <c r="G28" s="44">
        <v>53.121000000000002</v>
      </c>
      <c r="H28" s="44">
        <v>-49.119</v>
      </c>
      <c r="I28" s="44">
        <v>-18.649999999999999</v>
      </c>
      <c r="J28" s="44">
        <v>-3.0609999999999999</v>
      </c>
      <c r="K28" s="44">
        <v>-4.5030000000000001</v>
      </c>
    </row>
    <row r="29" spans="1:11">
      <c r="A29" s="1">
        <v>1</v>
      </c>
      <c r="B29" s="1">
        <v>22</v>
      </c>
      <c r="C29" s="1">
        <v>23</v>
      </c>
      <c r="D29" s="1">
        <v>4</v>
      </c>
      <c r="E29" s="1" t="s">
        <v>8</v>
      </c>
      <c r="F29" s="44">
        <v>-94.311999999999998</v>
      </c>
      <c r="G29" s="44">
        <v>-58.826999999999998</v>
      </c>
      <c r="H29" s="44">
        <v>-49.119</v>
      </c>
      <c r="I29" s="44">
        <v>-18.649999999999999</v>
      </c>
      <c r="J29" s="44">
        <v>-3.0609999999999999</v>
      </c>
      <c r="K29" s="44">
        <v>-4.5030000000000001</v>
      </c>
    </row>
    <row r="30" spans="1:11">
      <c r="A30" s="1">
        <v>1</v>
      </c>
      <c r="B30" s="1">
        <v>22</v>
      </c>
      <c r="C30" s="1">
        <v>23</v>
      </c>
      <c r="D30" s="1">
        <v>3</v>
      </c>
      <c r="E30" s="1" t="s">
        <v>11</v>
      </c>
      <c r="F30" s="44">
        <v>-48.203000000000003</v>
      </c>
      <c r="G30" s="44">
        <v>-30.204000000000001</v>
      </c>
      <c r="H30" s="44">
        <v>139.34100000000001</v>
      </c>
      <c r="I30" s="44">
        <v>52.177999999999997</v>
      </c>
      <c r="J30" s="44">
        <v>8.4120000000000008</v>
      </c>
      <c r="K30" s="44">
        <v>12.375999999999999</v>
      </c>
    </row>
    <row r="31" spans="1:11">
      <c r="A31" s="1">
        <v>1</v>
      </c>
      <c r="B31" s="1">
        <v>22</v>
      </c>
      <c r="C31" s="1">
        <v>23</v>
      </c>
      <c r="D31" s="1">
        <v>3</v>
      </c>
      <c r="E31" s="1" t="s">
        <v>10</v>
      </c>
      <c r="F31" s="44">
        <v>-63.808</v>
      </c>
      <c r="G31" s="44">
        <v>-39.677999999999997</v>
      </c>
      <c r="H31" s="44">
        <v>-139.50200000000001</v>
      </c>
      <c r="I31" s="44">
        <v>-52.234000000000002</v>
      </c>
      <c r="J31" s="44">
        <v>-8.4209999999999994</v>
      </c>
      <c r="K31" s="44">
        <v>-12.388999999999999</v>
      </c>
    </row>
    <row r="32" spans="1:11">
      <c r="A32" s="1">
        <v>1</v>
      </c>
      <c r="B32" s="1">
        <v>22</v>
      </c>
      <c r="C32" s="1">
        <v>23</v>
      </c>
      <c r="D32" s="1">
        <v>3</v>
      </c>
      <c r="E32" s="1" t="s">
        <v>9</v>
      </c>
      <c r="F32" s="44">
        <v>85.631</v>
      </c>
      <c r="G32" s="44">
        <v>53.481000000000002</v>
      </c>
      <c r="H32" s="44">
        <v>-73.38</v>
      </c>
      <c r="I32" s="44">
        <v>-27.477</v>
      </c>
      <c r="J32" s="44">
        <v>-4.43</v>
      </c>
      <c r="K32" s="44">
        <v>-6.5170000000000003</v>
      </c>
    </row>
    <row r="33" spans="1:11">
      <c r="A33" s="1">
        <v>1</v>
      </c>
      <c r="B33" s="1">
        <v>22</v>
      </c>
      <c r="C33" s="1">
        <v>23</v>
      </c>
      <c r="D33" s="1">
        <v>3</v>
      </c>
      <c r="E33" s="1" t="s">
        <v>8</v>
      </c>
      <c r="F33" s="44">
        <v>-93.843000000000004</v>
      </c>
      <c r="G33" s="44">
        <v>-58.466999999999999</v>
      </c>
      <c r="H33" s="44">
        <v>-73.38</v>
      </c>
      <c r="I33" s="44">
        <v>-27.477</v>
      </c>
      <c r="J33" s="44">
        <v>-4.43</v>
      </c>
      <c r="K33" s="44">
        <v>-6.5170000000000003</v>
      </c>
    </row>
    <row r="34" spans="1:11">
      <c r="A34" s="1">
        <v>1</v>
      </c>
      <c r="B34" s="1">
        <v>22</v>
      </c>
      <c r="C34" s="1">
        <v>23</v>
      </c>
      <c r="D34" s="1">
        <v>2</v>
      </c>
      <c r="E34" s="1" t="s">
        <v>11</v>
      </c>
      <c r="F34" s="44">
        <v>-51.662999999999997</v>
      </c>
      <c r="G34" s="44">
        <v>-32.222999999999999</v>
      </c>
      <c r="H34" s="44">
        <v>175.791</v>
      </c>
      <c r="I34" s="44">
        <v>65.197999999999993</v>
      </c>
      <c r="J34" s="44">
        <v>10.366</v>
      </c>
      <c r="K34" s="44">
        <v>15.25</v>
      </c>
    </row>
    <row r="35" spans="1:11">
      <c r="A35" s="1">
        <v>1</v>
      </c>
      <c r="B35" s="1">
        <v>22</v>
      </c>
      <c r="C35" s="1">
        <v>23</v>
      </c>
      <c r="D35" s="1">
        <v>2</v>
      </c>
      <c r="E35" s="1" t="s">
        <v>10</v>
      </c>
      <c r="F35" s="44">
        <v>-60.249000000000002</v>
      </c>
      <c r="G35" s="44">
        <v>-37.622</v>
      </c>
      <c r="H35" s="44">
        <v>-176.09399999999999</v>
      </c>
      <c r="I35" s="44">
        <v>-65.337999999999994</v>
      </c>
      <c r="J35" s="44">
        <v>-10.382999999999999</v>
      </c>
      <c r="K35" s="44">
        <v>-15.276</v>
      </c>
    </row>
    <row r="36" spans="1:11">
      <c r="A36" s="1">
        <v>1</v>
      </c>
      <c r="B36" s="1">
        <v>22</v>
      </c>
      <c r="C36" s="1">
        <v>23</v>
      </c>
      <c r="D36" s="1">
        <v>2</v>
      </c>
      <c r="E36" s="1" t="s">
        <v>9</v>
      </c>
      <c r="F36" s="44">
        <v>87.477999999999994</v>
      </c>
      <c r="G36" s="44">
        <v>54.552999999999997</v>
      </c>
      <c r="H36" s="44">
        <v>-92.600999999999999</v>
      </c>
      <c r="I36" s="44">
        <v>-34.351999999999997</v>
      </c>
      <c r="J36" s="44">
        <v>-5.46</v>
      </c>
      <c r="K36" s="44">
        <v>-8.0329999999999995</v>
      </c>
    </row>
    <row r="37" spans="1:11">
      <c r="A37" s="1">
        <v>1</v>
      </c>
      <c r="B37" s="1">
        <v>22</v>
      </c>
      <c r="C37" s="1">
        <v>23</v>
      </c>
      <c r="D37" s="1">
        <v>2</v>
      </c>
      <c r="E37" s="1" t="s">
        <v>8</v>
      </c>
      <c r="F37" s="44">
        <v>-91.995999999999995</v>
      </c>
      <c r="G37" s="44">
        <v>-57.395000000000003</v>
      </c>
      <c r="H37" s="44">
        <v>-92.600999999999999</v>
      </c>
      <c r="I37" s="44">
        <v>-34.351999999999997</v>
      </c>
      <c r="J37" s="44">
        <v>-5.46</v>
      </c>
      <c r="K37" s="44">
        <v>-8.0329999999999995</v>
      </c>
    </row>
    <row r="38" spans="1:11">
      <c r="A38" s="1">
        <v>1</v>
      </c>
      <c r="B38" s="1">
        <v>22</v>
      </c>
      <c r="C38" s="1">
        <v>23</v>
      </c>
      <c r="D38" s="1">
        <v>1</v>
      </c>
      <c r="E38" s="1" t="s">
        <v>11</v>
      </c>
      <c r="F38" s="44">
        <v>-15.053000000000001</v>
      </c>
      <c r="G38" s="44">
        <v>-11.558999999999999</v>
      </c>
      <c r="H38" s="44">
        <v>185.99700000000001</v>
      </c>
      <c r="I38" s="44">
        <v>65.512</v>
      </c>
      <c r="J38" s="44">
        <v>10.624000000000001</v>
      </c>
      <c r="K38" s="44">
        <v>15.63</v>
      </c>
    </row>
    <row r="39" spans="1:11">
      <c r="A39" s="1">
        <v>1</v>
      </c>
      <c r="B39" s="1">
        <v>22</v>
      </c>
      <c r="C39" s="1">
        <v>23</v>
      </c>
      <c r="D39" s="1">
        <v>1</v>
      </c>
      <c r="E39" s="1" t="s">
        <v>10</v>
      </c>
      <c r="F39" s="44">
        <v>-28.605</v>
      </c>
      <c r="G39" s="44">
        <v>-19.437000000000001</v>
      </c>
      <c r="H39" s="44">
        <v>-188.196</v>
      </c>
      <c r="I39" s="44">
        <v>-66.254000000000005</v>
      </c>
      <c r="J39" s="44">
        <v>-10.744999999999999</v>
      </c>
      <c r="K39" s="44">
        <v>-15.808</v>
      </c>
    </row>
    <row r="40" spans="1:11">
      <c r="A40" s="1">
        <v>1</v>
      </c>
      <c r="B40" s="1">
        <v>22</v>
      </c>
      <c r="C40" s="1">
        <v>23</v>
      </c>
      <c r="D40" s="1">
        <v>1</v>
      </c>
      <c r="E40" s="1" t="s">
        <v>9</v>
      </c>
      <c r="F40" s="44">
        <v>29.646000000000001</v>
      </c>
      <c r="G40" s="44">
        <v>21.677</v>
      </c>
      <c r="H40" s="44">
        <v>-98.471999999999994</v>
      </c>
      <c r="I40" s="44">
        <v>-34.674999999999997</v>
      </c>
      <c r="J40" s="44">
        <v>-5.6230000000000002</v>
      </c>
      <c r="K40" s="44">
        <v>-8.2729999999999997</v>
      </c>
    </row>
    <row r="41" spans="1:11">
      <c r="A41" s="1">
        <v>1</v>
      </c>
      <c r="B41" s="1">
        <v>22</v>
      </c>
      <c r="C41" s="1">
        <v>23</v>
      </c>
      <c r="D41" s="1">
        <v>1</v>
      </c>
      <c r="E41" s="1" t="s">
        <v>8</v>
      </c>
      <c r="F41" s="44">
        <v>-36.777999999999999</v>
      </c>
      <c r="G41" s="44">
        <v>-25.823</v>
      </c>
      <c r="H41" s="44">
        <v>-98.471999999999994</v>
      </c>
      <c r="I41" s="44">
        <v>-34.674999999999997</v>
      </c>
      <c r="J41" s="44">
        <v>-5.6230000000000002</v>
      </c>
      <c r="K41" s="44">
        <v>-8.2729999999999997</v>
      </c>
    </row>
    <row r="42" spans="1:11">
      <c r="A42" s="1">
        <v>1</v>
      </c>
      <c r="B42" s="1">
        <v>23</v>
      </c>
      <c r="C42" s="1">
        <v>24</v>
      </c>
      <c r="D42" s="1">
        <v>5</v>
      </c>
      <c r="E42" s="1" t="s">
        <v>11</v>
      </c>
      <c r="F42" s="44">
        <v>-18.780999999999999</v>
      </c>
      <c r="G42" s="44">
        <v>-12.755000000000001</v>
      </c>
      <c r="H42" s="44">
        <v>36.173000000000002</v>
      </c>
      <c r="I42" s="44">
        <v>13.868</v>
      </c>
      <c r="J42" s="44">
        <v>2.29</v>
      </c>
      <c r="K42" s="44">
        <v>3.3679999999999999</v>
      </c>
    </row>
    <row r="43" spans="1:11">
      <c r="A43" s="1">
        <v>1</v>
      </c>
      <c r="B43" s="1">
        <v>23</v>
      </c>
      <c r="C43" s="1">
        <v>24</v>
      </c>
      <c r="D43" s="1">
        <v>5</v>
      </c>
      <c r="E43" s="1" t="s">
        <v>10</v>
      </c>
      <c r="F43" s="44">
        <v>-26.568000000000001</v>
      </c>
      <c r="G43" s="44">
        <v>-17.206</v>
      </c>
      <c r="H43" s="44">
        <v>-20.64</v>
      </c>
      <c r="I43" s="44">
        <v>-7.899</v>
      </c>
      <c r="J43" s="44">
        <v>-1.304</v>
      </c>
      <c r="K43" s="44">
        <v>-1.9179999999999999</v>
      </c>
    </row>
    <row r="44" spans="1:11">
      <c r="A44" s="1">
        <v>1</v>
      </c>
      <c r="B44" s="1">
        <v>23</v>
      </c>
      <c r="C44" s="1">
        <v>24</v>
      </c>
      <c r="D44" s="1">
        <v>5</v>
      </c>
      <c r="E44" s="1" t="s">
        <v>9</v>
      </c>
      <c r="F44" s="44">
        <v>36.734999999999999</v>
      </c>
      <c r="G44" s="44">
        <v>24.832999999999998</v>
      </c>
      <c r="H44" s="44">
        <v>-17.753</v>
      </c>
      <c r="I44" s="44">
        <v>-6.8019999999999996</v>
      </c>
      <c r="J44" s="44">
        <v>-1.123</v>
      </c>
      <c r="K44" s="44">
        <v>-1.6519999999999999</v>
      </c>
    </row>
    <row r="45" spans="1:11">
      <c r="A45" s="1">
        <v>1</v>
      </c>
      <c r="B45" s="1">
        <v>23</v>
      </c>
      <c r="C45" s="1">
        <v>24</v>
      </c>
      <c r="D45" s="1">
        <v>5</v>
      </c>
      <c r="E45" s="1" t="s">
        <v>8</v>
      </c>
      <c r="F45" s="44">
        <v>-41.600999999999999</v>
      </c>
      <c r="G45" s="44">
        <v>-27.614999999999998</v>
      </c>
      <c r="H45" s="44">
        <v>-17.753</v>
      </c>
      <c r="I45" s="44">
        <v>-6.8019999999999996</v>
      </c>
      <c r="J45" s="44">
        <v>-1.123</v>
      </c>
      <c r="K45" s="44">
        <v>-1.6519999999999999</v>
      </c>
    </row>
    <row r="46" spans="1:11">
      <c r="A46" s="1">
        <v>1</v>
      </c>
      <c r="B46" s="1">
        <v>23</v>
      </c>
      <c r="C46" s="1">
        <v>24</v>
      </c>
      <c r="D46" s="1">
        <v>4</v>
      </c>
      <c r="E46" s="1" t="s">
        <v>11</v>
      </c>
      <c r="F46" s="44">
        <v>-31.898</v>
      </c>
      <c r="G46" s="44">
        <v>-20.202999999999999</v>
      </c>
      <c r="H46" s="44">
        <v>88.36</v>
      </c>
      <c r="I46" s="44">
        <v>33.487000000000002</v>
      </c>
      <c r="J46" s="44">
        <v>5.4960000000000004</v>
      </c>
      <c r="K46" s="44">
        <v>8.0860000000000003</v>
      </c>
    </row>
    <row r="47" spans="1:11">
      <c r="A47" s="1">
        <v>1</v>
      </c>
      <c r="B47" s="1">
        <v>23</v>
      </c>
      <c r="C47" s="1">
        <v>24</v>
      </c>
      <c r="D47" s="1">
        <v>4</v>
      </c>
      <c r="E47" s="1" t="s">
        <v>10</v>
      </c>
      <c r="F47" s="44">
        <v>-42.228000000000002</v>
      </c>
      <c r="G47" s="44">
        <v>-26.974</v>
      </c>
      <c r="H47" s="44">
        <v>-51.256</v>
      </c>
      <c r="I47" s="44">
        <v>-19.419</v>
      </c>
      <c r="J47" s="44">
        <v>-3.1859999999999999</v>
      </c>
      <c r="K47" s="44">
        <v>-4.6879999999999997</v>
      </c>
    </row>
    <row r="48" spans="1:11">
      <c r="A48" s="1">
        <v>1</v>
      </c>
      <c r="B48" s="1">
        <v>23</v>
      </c>
      <c r="C48" s="1">
        <v>24</v>
      </c>
      <c r="D48" s="1">
        <v>4</v>
      </c>
      <c r="E48" s="1" t="s">
        <v>9</v>
      </c>
      <c r="F48" s="44">
        <v>59.491999999999997</v>
      </c>
      <c r="G48" s="44">
        <v>38.332000000000001</v>
      </c>
      <c r="H48" s="44">
        <v>-43.63</v>
      </c>
      <c r="I48" s="44">
        <v>-16.533000000000001</v>
      </c>
      <c r="J48" s="44">
        <v>-2.7130000000000001</v>
      </c>
      <c r="K48" s="44">
        <v>-3.992</v>
      </c>
    </row>
    <row r="49" spans="1:11">
      <c r="A49" s="1">
        <v>1</v>
      </c>
      <c r="B49" s="1">
        <v>23</v>
      </c>
      <c r="C49" s="1">
        <v>24</v>
      </c>
      <c r="D49" s="1">
        <v>4</v>
      </c>
      <c r="E49" s="1" t="s">
        <v>8</v>
      </c>
      <c r="F49" s="44">
        <v>-65.947999999999993</v>
      </c>
      <c r="G49" s="44">
        <v>-42.564</v>
      </c>
      <c r="H49" s="44">
        <v>-43.63</v>
      </c>
      <c r="I49" s="44">
        <v>-16.533000000000001</v>
      </c>
      <c r="J49" s="44">
        <v>-2.7130000000000001</v>
      </c>
      <c r="K49" s="44">
        <v>-3.992</v>
      </c>
    </row>
    <row r="50" spans="1:11">
      <c r="A50" s="1">
        <v>1</v>
      </c>
      <c r="B50" s="1">
        <v>23</v>
      </c>
      <c r="C50" s="1">
        <v>24</v>
      </c>
      <c r="D50" s="1">
        <v>3</v>
      </c>
      <c r="E50" s="1" t="s">
        <v>11</v>
      </c>
      <c r="F50" s="44">
        <v>-31.552</v>
      </c>
      <c r="G50" s="44">
        <v>-20.164999999999999</v>
      </c>
      <c r="H50" s="44">
        <v>126.27200000000001</v>
      </c>
      <c r="I50" s="44">
        <v>47.261000000000003</v>
      </c>
      <c r="J50" s="44">
        <v>7.6269999999999998</v>
      </c>
      <c r="K50" s="44">
        <v>11.221</v>
      </c>
    </row>
    <row r="51" spans="1:11">
      <c r="A51" s="1">
        <v>1</v>
      </c>
      <c r="B51" s="1">
        <v>23</v>
      </c>
      <c r="C51" s="1">
        <v>24</v>
      </c>
      <c r="D51" s="1">
        <v>3</v>
      </c>
      <c r="E51" s="1" t="s">
        <v>10</v>
      </c>
      <c r="F51" s="44">
        <v>-41.6</v>
      </c>
      <c r="G51" s="44">
        <v>-26.492000000000001</v>
      </c>
      <c r="H51" s="44">
        <v>-72.081999999999994</v>
      </c>
      <c r="I51" s="44">
        <v>-26.984999999999999</v>
      </c>
      <c r="J51" s="44">
        <v>-4.3570000000000002</v>
      </c>
      <c r="K51" s="44">
        <v>-6.4089999999999998</v>
      </c>
    </row>
    <row r="52" spans="1:11">
      <c r="A52" s="1">
        <v>1</v>
      </c>
      <c r="B52" s="1">
        <v>23</v>
      </c>
      <c r="C52" s="1">
        <v>24</v>
      </c>
      <c r="D52" s="1">
        <v>3</v>
      </c>
      <c r="E52" s="1" t="s">
        <v>9</v>
      </c>
      <c r="F52" s="44">
        <v>59.58</v>
      </c>
      <c r="G52" s="44">
        <v>38.470999999999997</v>
      </c>
      <c r="H52" s="44">
        <v>-61.984999999999999</v>
      </c>
      <c r="I52" s="44">
        <v>-23.202000000000002</v>
      </c>
      <c r="J52" s="44">
        <v>-3.7450000000000001</v>
      </c>
      <c r="K52" s="44">
        <v>-5.51</v>
      </c>
    </row>
    <row r="53" spans="1:11">
      <c r="A53" s="1">
        <v>1</v>
      </c>
      <c r="B53" s="1">
        <v>23</v>
      </c>
      <c r="C53" s="1">
        <v>24</v>
      </c>
      <c r="D53" s="1">
        <v>3</v>
      </c>
      <c r="E53" s="1" t="s">
        <v>8</v>
      </c>
      <c r="F53" s="44">
        <v>-65.86</v>
      </c>
      <c r="G53" s="44">
        <v>-42.424999999999997</v>
      </c>
      <c r="H53" s="44">
        <v>-61.984999999999999</v>
      </c>
      <c r="I53" s="44">
        <v>-23.202000000000002</v>
      </c>
      <c r="J53" s="44">
        <v>-3.7450000000000001</v>
      </c>
      <c r="K53" s="44">
        <v>-5.51</v>
      </c>
    </row>
    <row r="54" spans="1:11">
      <c r="A54" s="1">
        <v>1</v>
      </c>
      <c r="B54" s="1">
        <v>23</v>
      </c>
      <c r="C54" s="1">
        <v>24</v>
      </c>
      <c r="D54" s="1">
        <v>2</v>
      </c>
      <c r="E54" s="1" t="s">
        <v>11</v>
      </c>
      <c r="F54" s="44">
        <v>-33.052</v>
      </c>
      <c r="G54" s="44">
        <v>-21.091000000000001</v>
      </c>
      <c r="H54" s="44">
        <v>155.18799999999999</v>
      </c>
      <c r="I54" s="44">
        <v>57.523000000000003</v>
      </c>
      <c r="J54" s="44">
        <v>9.1609999999999996</v>
      </c>
      <c r="K54" s="44">
        <v>13.478</v>
      </c>
    </row>
    <row r="55" spans="1:11">
      <c r="A55" s="1">
        <v>1</v>
      </c>
      <c r="B55" s="1">
        <v>23</v>
      </c>
      <c r="C55" s="1">
        <v>24</v>
      </c>
      <c r="D55" s="1">
        <v>2</v>
      </c>
      <c r="E55" s="1" t="s">
        <v>10</v>
      </c>
      <c r="F55" s="44">
        <v>-40.249000000000002</v>
      </c>
      <c r="G55" s="44">
        <v>-25.641999999999999</v>
      </c>
      <c r="H55" s="44">
        <v>-88.734999999999999</v>
      </c>
      <c r="I55" s="44">
        <v>-32.777999999999999</v>
      </c>
      <c r="J55" s="44">
        <v>-5.2350000000000003</v>
      </c>
      <c r="K55" s="44">
        <v>-7.702</v>
      </c>
    </row>
    <row r="56" spans="1:11">
      <c r="A56" s="1">
        <v>1</v>
      </c>
      <c r="B56" s="1">
        <v>23</v>
      </c>
      <c r="C56" s="1">
        <v>24</v>
      </c>
      <c r="D56" s="1">
        <v>2</v>
      </c>
      <c r="E56" s="1" t="s">
        <v>9</v>
      </c>
      <c r="F56" s="44">
        <v>60.470999999999997</v>
      </c>
      <c r="G56" s="44">
        <v>39.026000000000003</v>
      </c>
      <c r="H56" s="44">
        <v>-76.225999999999999</v>
      </c>
      <c r="I56" s="44">
        <v>-28.219000000000001</v>
      </c>
      <c r="J56" s="44">
        <v>-4.4989999999999997</v>
      </c>
      <c r="K56" s="44">
        <v>-6.6189999999999998</v>
      </c>
    </row>
    <row r="57" spans="1:11">
      <c r="A57" s="1">
        <v>1</v>
      </c>
      <c r="B57" s="1">
        <v>23</v>
      </c>
      <c r="C57" s="1">
        <v>24</v>
      </c>
      <c r="D57" s="1">
        <v>2</v>
      </c>
      <c r="E57" s="1" t="s">
        <v>8</v>
      </c>
      <c r="F57" s="44">
        <v>-64.968999999999994</v>
      </c>
      <c r="G57" s="44">
        <v>-41.87</v>
      </c>
      <c r="H57" s="44">
        <v>-76.225999999999999</v>
      </c>
      <c r="I57" s="44">
        <v>-28.219000000000001</v>
      </c>
      <c r="J57" s="44">
        <v>-4.4989999999999997</v>
      </c>
      <c r="K57" s="44">
        <v>-6.6189999999999998</v>
      </c>
    </row>
    <row r="58" spans="1:11">
      <c r="A58" s="1">
        <v>1</v>
      </c>
      <c r="B58" s="1">
        <v>23</v>
      </c>
      <c r="C58" s="1">
        <v>24</v>
      </c>
      <c r="D58" s="1">
        <v>1</v>
      </c>
      <c r="E58" s="1" t="s">
        <v>11</v>
      </c>
      <c r="F58" s="44">
        <v>-29.457999999999998</v>
      </c>
      <c r="G58" s="44">
        <v>-19.189</v>
      </c>
      <c r="H58" s="44">
        <v>158.512</v>
      </c>
      <c r="I58" s="44">
        <v>55.936999999999998</v>
      </c>
      <c r="J58" s="44">
        <v>9.0719999999999992</v>
      </c>
      <c r="K58" s="44">
        <v>13.347</v>
      </c>
    </row>
    <row r="59" spans="1:11">
      <c r="A59" s="1">
        <v>1</v>
      </c>
      <c r="B59" s="1">
        <v>23</v>
      </c>
      <c r="C59" s="1">
        <v>24</v>
      </c>
      <c r="D59" s="1">
        <v>1</v>
      </c>
      <c r="E59" s="1" t="s">
        <v>10</v>
      </c>
      <c r="F59" s="44">
        <v>-34.674999999999997</v>
      </c>
      <c r="G59" s="44">
        <v>-22.324000000000002</v>
      </c>
      <c r="H59" s="44">
        <v>-83.192999999999998</v>
      </c>
      <c r="I59" s="44">
        <v>-29.478999999999999</v>
      </c>
      <c r="J59" s="44">
        <v>-4.774</v>
      </c>
      <c r="K59" s="44">
        <v>-7.024</v>
      </c>
    </row>
    <row r="60" spans="1:11">
      <c r="A60" s="1">
        <v>1</v>
      </c>
      <c r="B60" s="1">
        <v>23</v>
      </c>
      <c r="C60" s="1">
        <v>24</v>
      </c>
      <c r="D60" s="1">
        <v>1</v>
      </c>
      <c r="E60" s="1" t="s">
        <v>9</v>
      </c>
      <c r="F60" s="44">
        <v>61.09</v>
      </c>
      <c r="G60" s="44">
        <v>39.468000000000004</v>
      </c>
      <c r="H60" s="44">
        <v>-75.531999999999996</v>
      </c>
      <c r="I60" s="44">
        <v>-26.692</v>
      </c>
      <c r="J60" s="44">
        <v>-4.327</v>
      </c>
      <c r="K60" s="44">
        <v>-6.3659999999999997</v>
      </c>
    </row>
    <row r="61" spans="1:11">
      <c r="A61" s="1">
        <v>1</v>
      </c>
      <c r="B61" s="1">
        <v>23</v>
      </c>
      <c r="C61" s="1">
        <v>24</v>
      </c>
      <c r="D61" s="1">
        <v>1</v>
      </c>
      <c r="E61" s="1" t="s">
        <v>8</v>
      </c>
      <c r="F61" s="44">
        <v>-64.349999999999994</v>
      </c>
      <c r="G61" s="44">
        <v>-41.427999999999997</v>
      </c>
      <c r="H61" s="44">
        <v>-75.531999999999996</v>
      </c>
      <c r="I61" s="44">
        <v>-26.692</v>
      </c>
      <c r="J61" s="44">
        <v>-4.327</v>
      </c>
      <c r="K61" s="44">
        <v>-6.3659999999999997</v>
      </c>
    </row>
    <row r="62" spans="1:11">
      <c r="A62" s="1">
        <v>1</v>
      </c>
      <c r="B62" s="1">
        <v>24</v>
      </c>
      <c r="C62" s="1">
        <v>25</v>
      </c>
      <c r="D62" s="1">
        <v>5</v>
      </c>
      <c r="E62" s="1" t="s">
        <v>11</v>
      </c>
      <c r="F62" s="44">
        <v>-29.675999999999998</v>
      </c>
      <c r="G62" s="44">
        <v>-18.683</v>
      </c>
      <c r="H62" s="44">
        <v>19.119</v>
      </c>
      <c r="I62" s="44">
        <v>7.3310000000000004</v>
      </c>
      <c r="J62" s="44">
        <v>1.2090000000000001</v>
      </c>
      <c r="K62" s="44">
        <v>1.7789999999999999</v>
      </c>
    </row>
    <row r="63" spans="1:11">
      <c r="A63" s="1">
        <v>1</v>
      </c>
      <c r="B63" s="1">
        <v>24</v>
      </c>
      <c r="C63" s="1">
        <v>25</v>
      </c>
      <c r="D63" s="1">
        <v>5</v>
      </c>
      <c r="E63" s="1" t="s">
        <v>10</v>
      </c>
      <c r="F63" s="44">
        <v>-25.573</v>
      </c>
      <c r="G63" s="44">
        <v>-16.151</v>
      </c>
      <c r="H63" s="44">
        <v>-34.795000000000002</v>
      </c>
      <c r="I63" s="44">
        <v>-13.356</v>
      </c>
      <c r="J63" s="44">
        <v>-2.2040000000000002</v>
      </c>
      <c r="K63" s="44">
        <v>-3.2429999999999999</v>
      </c>
    </row>
    <row r="64" spans="1:11">
      <c r="A64" s="1">
        <v>1</v>
      </c>
      <c r="B64" s="1">
        <v>24</v>
      </c>
      <c r="C64" s="1">
        <v>25</v>
      </c>
      <c r="D64" s="1">
        <v>5</v>
      </c>
      <c r="E64" s="1" t="s">
        <v>9</v>
      </c>
      <c r="F64" s="44">
        <v>52.673999999999999</v>
      </c>
      <c r="G64" s="44">
        <v>32.887</v>
      </c>
      <c r="H64" s="44">
        <v>-16.847999999999999</v>
      </c>
      <c r="I64" s="44">
        <v>-6.4649999999999999</v>
      </c>
      <c r="J64" s="44">
        <v>-1.0669999999999999</v>
      </c>
      <c r="K64" s="44">
        <v>-1.569</v>
      </c>
    </row>
    <row r="65" spans="1:11">
      <c r="A65" s="1">
        <v>1</v>
      </c>
      <c r="B65" s="1">
        <v>24</v>
      </c>
      <c r="C65" s="1">
        <v>25</v>
      </c>
      <c r="D65" s="1">
        <v>5</v>
      </c>
      <c r="E65" s="1" t="s">
        <v>8</v>
      </c>
      <c r="F65" s="44">
        <v>-50.11</v>
      </c>
      <c r="G65" s="44">
        <v>-31.305</v>
      </c>
      <c r="H65" s="44">
        <v>-16.847999999999999</v>
      </c>
      <c r="I65" s="44">
        <v>-6.4649999999999999</v>
      </c>
      <c r="J65" s="44">
        <v>-1.0669999999999999</v>
      </c>
      <c r="K65" s="44">
        <v>-1.569</v>
      </c>
    </row>
    <row r="66" spans="1:11">
      <c r="A66" s="1">
        <v>1</v>
      </c>
      <c r="B66" s="1">
        <v>24</v>
      </c>
      <c r="C66" s="1">
        <v>25</v>
      </c>
      <c r="D66" s="1">
        <v>4</v>
      </c>
      <c r="E66" s="1" t="s">
        <v>11</v>
      </c>
      <c r="F66" s="44">
        <v>-48.290999999999997</v>
      </c>
      <c r="G66" s="44">
        <v>-30.027000000000001</v>
      </c>
      <c r="H66" s="44">
        <v>48.773000000000003</v>
      </c>
      <c r="I66" s="44">
        <v>18.494</v>
      </c>
      <c r="J66" s="44">
        <v>3.0339999999999998</v>
      </c>
      <c r="K66" s="44">
        <v>4.4640000000000004</v>
      </c>
    </row>
    <row r="67" spans="1:11">
      <c r="A67" s="1">
        <v>1</v>
      </c>
      <c r="B67" s="1">
        <v>24</v>
      </c>
      <c r="C67" s="1">
        <v>25</v>
      </c>
      <c r="D67" s="1">
        <v>4</v>
      </c>
      <c r="E67" s="1" t="s">
        <v>10</v>
      </c>
      <c r="F67" s="44">
        <v>-39.244999999999997</v>
      </c>
      <c r="G67" s="44">
        <v>-24.741</v>
      </c>
      <c r="H67" s="44">
        <v>-86.337000000000003</v>
      </c>
      <c r="I67" s="44">
        <v>-32.737000000000002</v>
      </c>
      <c r="J67" s="44">
        <v>-5.3730000000000002</v>
      </c>
      <c r="K67" s="44">
        <v>-7.9050000000000002</v>
      </c>
    </row>
    <row r="68" spans="1:11">
      <c r="A68" s="1">
        <v>1</v>
      </c>
      <c r="B68" s="1">
        <v>24</v>
      </c>
      <c r="C68" s="1">
        <v>25</v>
      </c>
      <c r="D68" s="1">
        <v>4</v>
      </c>
      <c r="E68" s="1" t="s">
        <v>9</v>
      </c>
      <c r="F68" s="44">
        <v>85.162999999999997</v>
      </c>
      <c r="G68" s="44">
        <v>52.835999999999999</v>
      </c>
      <c r="H68" s="44">
        <v>-42.222000000000001</v>
      </c>
      <c r="I68" s="44">
        <v>-16.010000000000002</v>
      </c>
      <c r="J68" s="44">
        <v>-2.6269999999999998</v>
      </c>
      <c r="K68" s="44">
        <v>-3.8650000000000002</v>
      </c>
    </row>
    <row r="69" spans="1:11">
      <c r="A69" s="1">
        <v>1</v>
      </c>
      <c r="B69" s="1">
        <v>24</v>
      </c>
      <c r="C69" s="1">
        <v>25</v>
      </c>
      <c r="D69" s="1">
        <v>4</v>
      </c>
      <c r="E69" s="1" t="s">
        <v>8</v>
      </c>
      <c r="F69" s="44">
        <v>-79.509</v>
      </c>
      <c r="G69" s="44">
        <v>-49.531999999999996</v>
      </c>
      <c r="H69" s="44">
        <v>-42.222000000000001</v>
      </c>
      <c r="I69" s="44">
        <v>-16.010000000000002</v>
      </c>
      <c r="J69" s="44">
        <v>-2.6269999999999998</v>
      </c>
      <c r="K69" s="44">
        <v>-3.8650000000000002</v>
      </c>
    </row>
    <row r="70" spans="1:11">
      <c r="A70" s="1">
        <v>1</v>
      </c>
      <c r="B70" s="1">
        <v>24</v>
      </c>
      <c r="C70" s="1">
        <v>25</v>
      </c>
      <c r="D70" s="1">
        <v>3</v>
      </c>
      <c r="E70" s="1" t="s">
        <v>11</v>
      </c>
      <c r="F70" s="44">
        <v>-46.942</v>
      </c>
      <c r="G70" s="44">
        <v>-29.228000000000002</v>
      </c>
      <c r="H70" s="44">
        <v>69.930000000000007</v>
      </c>
      <c r="I70" s="44">
        <v>26.186</v>
      </c>
      <c r="J70" s="44">
        <v>4.226</v>
      </c>
      <c r="K70" s="44">
        <v>6.2169999999999996</v>
      </c>
    </row>
    <row r="71" spans="1:11">
      <c r="A71" s="1">
        <v>1</v>
      </c>
      <c r="B71" s="1">
        <v>24</v>
      </c>
      <c r="C71" s="1">
        <v>25</v>
      </c>
      <c r="D71" s="1">
        <v>3</v>
      </c>
      <c r="E71" s="1" t="s">
        <v>10</v>
      </c>
      <c r="F71" s="44">
        <v>-41.125</v>
      </c>
      <c r="G71" s="44">
        <v>-25.831</v>
      </c>
      <c r="H71" s="44">
        <v>-124.904</v>
      </c>
      <c r="I71" s="44">
        <v>-46.756</v>
      </c>
      <c r="J71" s="44">
        <v>-7.5439999999999996</v>
      </c>
      <c r="K71" s="44">
        <v>-11.098000000000001</v>
      </c>
    </row>
    <row r="72" spans="1:11">
      <c r="A72" s="1">
        <v>1</v>
      </c>
      <c r="B72" s="1">
        <v>24</v>
      </c>
      <c r="C72" s="1">
        <v>25</v>
      </c>
      <c r="D72" s="1">
        <v>3</v>
      </c>
      <c r="E72" s="1" t="s">
        <v>9</v>
      </c>
      <c r="F72" s="44">
        <v>84.153999999999996</v>
      </c>
      <c r="G72" s="44">
        <v>52.246000000000002</v>
      </c>
      <c r="H72" s="44">
        <v>-60.884999999999998</v>
      </c>
      <c r="I72" s="44">
        <v>-22.794</v>
      </c>
      <c r="J72" s="44">
        <v>-3.6779999999999999</v>
      </c>
      <c r="K72" s="44">
        <v>-5.4109999999999996</v>
      </c>
    </row>
    <row r="73" spans="1:11">
      <c r="A73" s="1">
        <v>1</v>
      </c>
      <c r="B73" s="1">
        <v>24</v>
      </c>
      <c r="C73" s="1">
        <v>25</v>
      </c>
      <c r="D73" s="1">
        <v>3</v>
      </c>
      <c r="E73" s="1" t="s">
        <v>8</v>
      </c>
      <c r="F73" s="44">
        <v>-80.518000000000001</v>
      </c>
      <c r="G73" s="44">
        <v>-50.122</v>
      </c>
      <c r="H73" s="44">
        <v>-60.884999999999998</v>
      </c>
      <c r="I73" s="44">
        <v>-22.794</v>
      </c>
      <c r="J73" s="44">
        <v>-3.6779999999999999</v>
      </c>
      <c r="K73" s="44">
        <v>-5.4109999999999996</v>
      </c>
    </row>
    <row r="74" spans="1:11">
      <c r="A74" s="1">
        <v>1</v>
      </c>
      <c r="B74" s="1">
        <v>24</v>
      </c>
      <c r="C74" s="1">
        <v>25</v>
      </c>
      <c r="D74" s="1">
        <v>2</v>
      </c>
      <c r="E74" s="1" t="s">
        <v>11</v>
      </c>
      <c r="F74" s="44">
        <v>-43.734999999999999</v>
      </c>
      <c r="G74" s="44">
        <v>-27.34</v>
      </c>
      <c r="H74" s="44">
        <v>87.206000000000003</v>
      </c>
      <c r="I74" s="44">
        <v>32.215000000000003</v>
      </c>
      <c r="J74" s="44">
        <v>5.1420000000000003</v>
      </c>
      <c r="K74" s="44">
        <v>7.5650000000000004</v>
      </c>
    </row>
    <row r="75" spans="1:11">
      <c r="A75" s="1">
        <v>1</v>
      </c>
      <c r="B75" s="1">
        <v>24</v>
      </c>
      <c r="C75" s="1">
        <v>25</v>
      </c>
      <c r="D75" s="1">
        <v>2</v>
      </c>
      <c r="E75" s="1" t="s">
        <v>10</v>
      </c>
      <c r="F75" s="44">
        <v>-44.326999999999998</v>
      </c>
      <c r="G75" s="44">
        <v>-27.69</v>
      </c>
      <c r="H75" s="44">
        <v>-154.74299999999999</v>
      </c>
      <c r="I75" s="44">
        <v>-57.363</v>
      </c>
      <c r="J75" s="44">
        <v>-9.1319999999999997</v>
      </c>
      <c r="K75" s="44">
        <v>-13.433999999999999</v>
      </c>
    </row>
    <row r="76" spans="1:11">
      <c r="A76" s="1">
        <v>1</v>
      </c>
      <c r="B76" s="1">
        <v>24</v>
      </c>
      <c r="C76" s="1">
        <v>25</v>
      </c>
      <c r="D76" s="1">
        <v>2</v>
      </c>
      <c r="E76" s="1" t="s">
        <v>9</v>
      </c>
      <c r="F76" s="44">
        <v>82.150999999999996</v>
      </c>
      <c r="G76" s="44">
        <v>51.075000000000003</v>
      </c>
      <c r="H76" s="44">
        <v>-75.608999999999995</v>
      </c>
      <c r="I76" s="44">
        <v>-27.992999999999999</v>
      </c>
      <c r="J76" s="44">
        <v>-4.46</v>
      </c>
      <c r="K76" s="44">
        <v>-6.5620000000000003</v>
      </c>
    </row>
    <row r="77" spans="1:11">
      <c r="A77" s="1">
        <v>1</v>
      </c>
      <c r="B77" s="1">
        <v>24</v>
      </c>
      <c r="C77" s="1">
        <v>25</v>
      </c>
      <c r="D77" s="1">
        <v>2</v>
      </c>
      <c r="E77" s="1" t="s">
        <v>8</v>
      </c>
      <c r="F77" s="44">
        <v>-82.521000000000001</v>
      </c>
      <c r="G77" s="44">
        <v>-51.292999999999999</v>
      </c>
      <c r="H77" s="44">
        <v>-75.608999999999995</v>
      </c>
      <c r="I77" s="44">
        <v>-27.992999999999999</v>
      </c>
      <c r="J77" s="44">
        <v>-4.46</v>
      </c>
      <c r="K77" s="44">
        <v>-6.5620000000000003</v>
      </c>
    </row>
    <row r="78" spans="1:11">
      <c r="A78" s="1">
        <v>1</v>
      </c>
      <c r="B78" s="1">
        <v>24</v>
      </c>
      <c r="C78" s="1">
        <v>25</v>
      </c>
      <c r="D78" s="1">
        <v>1</v>
      </c>
      <c r="E78" s="1" t="s">
        <v>11</v>
      </c>
      <c r="F78" s="44">
        <v>-33.649000000000001</v>
      </c>
      <c r="G78" s="44">
        <v>-21.527000000000001</v>
      </c>
      <c r="H78" s="44">
        <v>82.778999999999996</v>
      </c>
      <c r="I78" s="44">
        <v>29.306999999999999</v>
      </c>
      <c r="J78" s="44">
        <v>4.7460000000000004</v>
      </c>
      <c r="K78" s="44">
        <v>6.9820000000000002</v>
      </c>
    </row>
    <row r="79" spans="1:11">
      <c r="A79" s="1">
        <v>1</v>
      </c>
      <c r="B79" s="1">
        <v>24</v>
      </c>
      <c r="C79" s="1">
        <v>25</v>
      </c>
      <c r="D79" s="1">
        <v>1</v>
      </c>
      <c r="E79" s="1" t="s">
        <v>10</v>
      </c>
      <c r="F79" s="44">
        <v>-29.050999999999998</v>
      </c>
      <c r="G79" s="44">
        <v>-19.135000000000002</v>
      </c>
      <c r="H79" s="44">
        <v>-159.428</v>
      </c>
      <c r="I79" s="44">
        <v>-56.23</v>
      </c>
      <c r="J79" s="44">
        <v>-9.1189999999999998</v>
      </c>
      <c r="K79" s="44">
        <v>-13.416</v>
      </c>
    </row>
    <row r="80" spans="1:11">
      <c r="A80" s="1">
        <v>1</v>
      </c>
      <c r="B80" s="1">
        <v>24</v>
      </c>
      <c r="C80" s="1">
        <v>25</v>
      </c>
      <c r="D80" s="1">
        <v>1</v>
      </c>
      <c r="E80" s="1" t="s">
        <v>9</v>
      </c>
      <c r="F80" s="44">
        <v>56.604999999999997</v>
      </c>
      <c r="G80" s="44">
        <v>36.524000000000001</v>
      </c>
      <c r="H80" s="44">
        <v>-75.688999999999993</v>
      </c>
      <c r="I80" s="44">
        <v>-26.73</v>
      </c>
      <c r="J80" s="44">
        <v>-4.3330000000000002</v>
      </c>
      <c r="K80" s="44">
        <v>-6.375</v>
      </c>
    </row>
    <row r="81" spans="1:11">
      <c r="A81" s="1">
        <v>1</v>
      </c>
      <c r="B81" s="1">
        <v>24</v>
      </c>
      <c r="C81" s="1">
        <v>25</v>
      </c>
      <c r="D81" s="1">
        <v>1</v>
      </c>
      <c r="E81" s="1" t="s">
        <v>8</v>
      </c>
      <c r="F81" s="44">
        <v>-53.731000000000002</v>
      </c>
      <c r="G81" s="44">
        <v>-35.027999999999999</v>
      </c>
      <c r="H81" s="44">
        <v>-75.688999999999993</v>
      </c>
      <c r="I81" s="44">
        <v>-26.73</v>
      </c>
      <c r="J81" s="44">
        <v>-4.3330000000000002</v>
      </c>
      <c r="K81" s="44">
        <v>-6.375</v>
      </c>
    </row>
    <row r="82" spans="1:11">
      <c r="A82" s="1">
        <v>1</v>
      </c>
      <c r="B82" s="1">
        <v>25</v>
      </c>
      <c r="C82" s="1">
        <v>26</v>
      </c>
      <c r="D82" s="1">
        <v>5</v>
      </c>
      <c r="E82" s="1" t="s">
        <v>11</v>
      </c>
      <c r="F82" s="44">
        <v>-44.405000000000001</v>
      </c>
      <c r="G82" s="44">
        <v>-27.754999999999999</v>
      </c>
      <c r="H82" s="44">
        <v>36.335999999999999</v>
      </c>
      <c r="I82" s="44">
        <v>13.971</v>
      </c>
      <c r="J82" s="44">
        <v>2.3039999999999998</v>
      </c>
      <c r="K82" s="44">
        <v>3.39</v>
      </c>
    </row>
    <row r="83" spans="1:11">
      <c r="A83" s="1">
        <v>1</v>
      </c>
      <c r="B83" s="1">
        <v>25</v>
      </c>
      <c r="C83" s="1">
        <v>26</v>
      </c>
      <c r="D83" s="1">
        <v>5</v>
      </c>
      <c r="E83" s="1" t="s">
        <v>10</v>
      </c>
      <c r="F83" s="44">
        <v>-45.972999999999999</v>
      </c>
      <c r="G83" s="44">
        <v>-28.704999999999998</v>
      </c>
      <c r="H83" s="44">
        <v>-36.944000000000003</v>
      </c>
      <c r="I83" s="44">
        <v>-14.198</v>
      </c>
      <c r="J83" s="44">
        <v>-2.3420000000000001</v>
      </c>
      <c r="K83" s="44">
        <v>-3.4460000000000002</v>
      </c>
    </row>
    <row r="84" spans="1:11">
      <c r="A84" s="1">
        <v>1</v>
      </c>
      <c r="B84" s="1">
        <v>25</v>
      </c>
      <c r="C84" s="1">
        <v>26</v>
      </c>
      <c r="D84" s="1">
        <v>5</v>
      </c>
      <c r="E84" s="1" t="s">
        <v>9</v>
      </c>
      <c r="F84" s="44">
        <v>67.078999999999994</v>
      </c>
      <c r="G84" s="44">
        <v>41.9</v>
      </c>
      <c r="H84" s="44">
        <v>-17.448</v>
      </c>
      <c r="I84" s="44">
        <v>-6.7069999999999999</v>
      </c>
      <c r="J84" s="44">
        <v>-1.1060000000000001</v>
      </c>
      <c r="K84" s="44">
        <v>-1.6279999999999999</v>
      </c>
    </row>
    <row r="85" spans="1:11">
      <c r="A85" s="1">
        <v>1</v>
      </c>
      <c r="B85" s="1">
        <v>25</v>
      </c>
      <c r="C85" s="1">
        <v>26</v>
      </c>
      <c r="D85" s="1">
        <v>5</v>
      </c>
      <c r="E85" s="1" t="s">
        <v>8</v>
      </c>
      <c r="F85" s="44">
        <v>-67.825000000000003</v>
      </c>
      <c r="G85" s="44">
        <v>-42.351999999999997</v>
      </c>
      <c r="H85" s="44">
        <v>-17.448</v>
      </c>
      <c r="I85" s="44">
        <v>-6.7069999999999999</v>
      </c>
      <c r="J85" s="44">
        <v>-1.1060000000000001</v>
      </c>
      <c r="K85" s="44">
        <v>-1.6279999999999999</v>
      </c>
    </row>
    <row r="86" spans="1:11">
      <c r="A86" s="1">
        <v>1</v>
      </c>
      <c r="B86" s="1">
        <v>25</v>
      </c>
      <c r="C86" s="1">
        <v>26</v>
      </c>
      <c r="D86" s="1">
        <v>4</v>
      </c>
      <c r="E86" s="1" t="s">
        <v>11</v>
      </c>
      <c r="F86" s="44">
        <v>-71.988</v>
      </c>
      <c r="G86" s="44">
        <v>-44.832000000000001</v>
      </c>
      <c r="H86" s="44">
        <v>90.59</v>
      </c>
      <c r="I86" s="44">
        <v>34.372</v>
      </c>
      <c r="J86" s="44">
        <v>5.641</v>
      </c>
      <c r="K86" s="44">
        <v>8.2989999999999995</v>
      </c>
    </row>
    <row r="87" spans="1:11">
      <c r="A87" s="1">
        <v>1</v>
      </c>
      <c r="B87" s="1">
        <v>25</v>
      </c>
      <c r="C87" s="1">
        <v>26</v>
      </c>
      <c r="D87" s="1">
        <v>4</v>
      </c>
      <c r="E87" s="1" t="s">
        <v>10</v>
      </c>
      <c r="F87" s="44">
        <v>-73.676000000000002</v>
      </c>
      <c r="G87" s="44">
        <v>-45.747</v>
      </c>
      <c r="H87" s="44">
        <v>-91.41</v>
      </c>
      <c r="I87" s="44">
        <v>-34.676000000000002</v>
      </c>
      <c r="J87" s="44">
        <v>-5.6909999999999998</v>
      </c>
      <c r="K87" s="44">
        <v>-8.3729999999999993</v>
      </c>
    </row>
    <row r="88" spans="1:11">
      <c r="A88" s="1">
        <v>1</v>
      </c>
      <c r="B88" s="1">
        <v>25</v>
      </c>
      <c r="C88" s="1">
        <v>26</v>
      </c>
      <c r="D88" s="1">
        <v>4</v>
      </c>
      <c r="E88" s="1" t="s">
        <v>9</v>
      </c>
      <c r="F88" s="44">
        <v>107.664</v>
      </c>
      <c r="G88" s="44">
        <v>66.960999999999999</v>
      </c>
      <c r="H88" s="44">
        <v>-43.332999999999998</v>
      </c>
      <c r="I88" s="44">
        <v>-16.440000000000001</v>
      </c>
      <c r="J88" s="44">
        <v>-2.698</v>
      </c>
      <c r="K88" s="44">
        <v>-3.97</v>
      </c>
    </row>
    <row r="89" spans="1:11">
      <c r="A89" s="1">
        <v>1</v>
      </c>
      <c r="B89" s="1">
        <v>25</v>
      </c>
      <c r="C89" s="1">
        <v>26</v>
      </c>
      <c r="D89" s="1">
        <v>4</v>
      </c>
      <c r="E89" s="1" t="s">
        <v>8</v>
      </c>
      <c r="F89" s="44">
        <v>-108.468</v>
      </c>
      <c r="G89" s="44">
        <v>-67.397000000000006</v>
      </c>
      <c r="H89" s="44">
        <v>-43.332999999999998</v>
      </c>
      <c r="I89" s="44">
        <v>-16.440000000000001</v>
      </c>
      <c r="J89" s="44">
        <v>-2.698</v>
      </c>
      <c r="K89" s="44">
        <v>-3.97</v>
      </c>
    </row>
    <row r="90" spans="1:11">
      <c r="A90" s="1">
        <v>1</v>
      </c>
      <c r="B90" s="1">
        <v>25</v>
      </c>
      <c r="C90" s="1">
        <v>26</v>
      </c>
      <c r="D90" s="1">
        <v>3</v>
      </c>
      <c r="E90" s="1" t="s">
        <v>11</v>
      </c>
      <c r="F90" s="44">
        <v>-71.661000000000001</v>
      </c>
      <c r="G90" s="44">
        <v>-44.628</v>
      </c>
      <c r="H90" s="44">
        <v>133.477</v>
      </c>
      <c r="I90" s="44">
        <v>49.963999999999999</v>
      </c>
      <c r="J90" s="44">
        <v>8.0579999999999998</v>
      </c>
      <c r="K90" s="44">
        <v>11.855</v>
      </c>
    </row>
    <row r="91" spans="1:11">
      <c r="A91" s="1">
        <v>1</v>
      </c>
      <c r="B91" s="1">
        <v>25</v>
      </c>
      <c r="C91" s="1">
        <v>26</v>
      </c>
      <c r="D91" s="1">
        <v>3</v>
      </c>
      <c r="E91" s="1" t="s">
        <v>10</v>
      </c>
      <c r="F91" s="44">
        <v>-74.238</v>
      </c>
      <c r="G91" s="44">
        <v>-46.088000000000001</v>
      </c>
      <c r="H91" s="44">
        <v>-134.12</v>
      </c>
      <c r="I91" s="44">
        <v>-50.203000000000003</v>
      </c>
      <c r="J91" s="44">
        <v>-8.0969999999999995</v>
      </c>
      <c r="K91" s="44">
        <v>-11.913</v>
      </c>
    </row>
    <row r="92" spans="1:11">
      <c r="A92" s="1">
        <v>1</v>
      </c>
      <c r="B92" s="1">
        <v>25</v>
      </c>
      <c r="C92" s="1">
        <v>26</v>
      </c>
      <c r="D92" s="1">
        <v>3</v>
      </c>
      <c r="E92" s="1" t="s">
        <v>9</v>
      </c>
      <c r="F92" s="44">
        <v>107.452</v>
      </c>
      <c r="G92" s="44">
        <v>66.831999999999994</v>
      </c>
      <c r="H92" s="44">
        <v>-63.713000000000001</v>
      </c>
      <c r="I92" s="44">
        <v>-23.849</v>
      </c>
      <c r="J92" s="44">
        <v>-3.847</v>
      </c>
      <c r="K92" s="44">
        <v>-5.6589999999999998</v>
      </c>
    </row>
    <row r="93" spans="1:11">
      <c r="A93" s="1">
        <v>1</v>
      </c>
      <c r="B93" s="1">
        <v>25</v>
      </c>
      <c r="C93" s="1">
        <v>26</v>
      </c>
      <c r="D93" s="1">
        <v>3</v>
      </c>
      <c r="E93" s="1" t="s">
        <v>8</v>
      </c>
      <c r="F93" s="44">
        <v>-108.68</v>
      </c>
      <c r="G93" s="44">
        <v>-67.525999999999996</v>
      </c>
      <c r="H93" s="44">
        <v>-63.713000000000001</v>
      </c>
      <c r="I93" s="44">
        <v>-23.849</v>
      </c>
      <c r="J93" s="44">
        <v>-3.847</v>
      </c>
      <c r="K93" s="44">
        <v>-5.6589999999999998</v>
      </c>
    </row>
    <row r="94" spans="1:11">
      <c r="A94" s="1">
        <v>1</v>
      </c>
      <c r="B94" s="1">
        <v>25</v>
      </c>
      <c r="C94" s="1">
        <v>26</v>
      </c>
      <c r="D94" s="1">
        <v>2</v>
      </c>
      <c r="E94" s="1" t="s">
        <v>11</v>
      </c>
      <c r="F94" s="44">
        <v>-71.319999999999993</v>
      </c>
      <c r="G94" s="44">
        <v>-44.396000000000001</v>
      </c>
      <c r="H94" s="44">
        <v>166.32900000000001</v>
      </c>
      <c r="I94" s="44">
        <v>61.738999999999997</v>
      </c>
      <c r="J94" s="44">
        <v>9.8140000000000001</v>
      </c>
      <c r="K94" s="44">
        <v>14.438000000000001</v>
      </c>
    </row>
    <row r="95" spans="1:11">
      <c r="A95" s="1">
        <v>1</v>
      </c>
      <c r="B95" s="1">
        <v>25</v>
      </c>
      <c r="C95" s="1">
        <v>26</v>
      </c>
      <c r="D95" s="1">
        <v>2</v>
      </c>
      <c r="E95" s="1" t="s">
        <v>10</v>
      </c>
      <c r="F95" s="44">
        <v>-75.344999999999999</v>
      </c>
      <c r="G95" s="44">
        <v>-46.790999999999997</v>
      </c>
      <c r="H95" s="44">
        <v>-166.69</v>
      </c>
      <c r="I95" s="44">
        <v>-61.871000000000002</v>
      </c>
      <c r="J95" s="44">
        <v>-9.8360000000000003</v>
      </c>
      <c r="K95" s="44">
        <v>-14.471</v>
      </c>
    </row>
    <row r="96" spans="1:11">
      <c r="A96" s="1">
        <v>1</v>
      </c>
      <c r="B96" s="1">
        <v>25</v>
      </c>
      <c r="C96" s="1">
        <v>26</v>
      </c>
      <c r="D96" s="1">
        <v>2</v>
      </c>
      <c r="E96" s="1" t="s">
        <v>9</v>
      </c>
      <c r="F96" s="44">
        <v>107.108</v>
      </c>
      <c r="G96" s="44">
        <v>66.608999999999995</v>
      </c>
      <c r="H96" s="44">
        <v>-79.290000000000006</v>
      </c>
      <c r="I96" s="44">
        <v>-29.431000000000001</v>
      </c>
      <c r="J96" s="44">
        <v>-4.6790000000000003</v>
      </c>
      <c r="K96" s="44">
        <v>-6.883</v>
      </c>
    </row>
    <row r="97" spans="1:11">
      <c r="A97" s="1">
        <v>1</v>
      </c>
      <c r="B97" s="1">
        <v>25</v>
      </c>
      <c r="C97" s="1">
        <v>26</v>
      </c>
      <c r="D97" s="1">
        <v>2</v>
      </c>
      <c r="E97" s="1" t="s">
        <v>8</v>
      </c>
      <c r="F97" s="44">
        <v>-109.024</v>
      </c>
      <c r="G97" s="44">
        <v>-67.748999999999995</v>
      </c>
      <c r="H97" s="44">
        <v>-79.290000000000006</v>
      </c>
      <c r="I97" s="44">
        <v>-29.431000000000001</v>
      </c>
      <c r="J97" s="44">
        <v>-4.6790000000000003</v>
      </c>
      <c r="K97" s="44">
        <v>-6.883</v>
      </c>
    </row>
    <row r="98" spans="1:11">
      <c r="A98" s="1">
        <v>1</v>
      </c>
      <c r="B98" s="1">
        <v>25</v>
      </c>
      <c r="C98" s="1">
        <v>26</v>
      </c>
      <c r="D98" s="1">
        <v>1</v>
      </c>
      <c r="E98" s="1" t="s">
        <v>11</v>
      </c>
      <c r="F98" s="44">
        <v>-46.956000000000003</v>
      </c>
      <c r="G98" s="44">
        <v>-30.495000000000001</v>
      </c>
      <c r="H98" s="44">
        <v>177.596</v>
      </c>
      <c r="I98" s="44">
        <v>62.534999999999997</v>
      </c>
      <c r="J98" s="44">
        <v>10.145</v>
      </c>
      <c r="K98" s="44">
        <v>14.925000000000001</v>
      </c>
    </row>
    <row r="99" spans="1:11">
      <c r="A99" s="1">
        <v>1</v>
      </c>
      <c r="B99" s="1">
        <v>25</v>
      </c>
      <c r="C99" s="1">
        <v>26</v>
      </c>
      <c r="D99" s="1">
        <v>1</v>
      </c>
      <c r="E99" s="1" t="s">
        <v>10</v>
      </c>
      <c r="F99" s="44">
        <v>-51.11</v>
      </c>
      <c r="G99" s="44">
        <v>-33.143000000000001</v>
      </c>
      <c r="H99" s="44">
        <v>-177.50399999999999</v>
      </c>
      <c r="I99" s="44">
        <v>-62.512999999999998</v>
      </c>
      <c r="J99" s="44">
        <v>-10.141999999999999</v>
      </c>
      <c r="K99" s="44">
        <v>-14.92</v>
      </c>
    </row>
    <row r="100" spans="1:11">
      <c r="A100" s="1">
        <v>1</v>
      </c>
      <c r="B100" s="1">
        <v>25</v>
      </c>
      <c r="C100" s="1">
        <v>26</v>
      </c>
      <c r="D100" s="1">
        <v>1</v>
      </c>
      <c r="E100" s="1" t="s">
        <v>9</v>
      </c>
      <c r="F100" s="44">
        <v>71.418999999999997</v>
      </c>
      <c r="G100" s="44">
        <v>46.326000000000001</v>
      </c>
      <c r="H100" s="44">
        <v>-84.548000000000002</v>
      </c>
      <c r="I100" s="44">
        <v>-29.773</v>
      </c>
      <c r="J100" s="44">
        <v>-4.83</v>
      </c>
      <c r="K100" s="44">
        <v>-7.1059999999999999</v>
      </c>
    </row>
    <row r="101" spans="1:11">
      <c r="A101" s="1">
        <v>1</v>
      </c>
      <c r="B101" s="1">
        <v>25</v>
      </c>
      <c r="C101" s="1">
        <v>26</v>
      </c>
      <c r="D101" s="1">
        <v>1</v>
      </c>
      <c r="E101" s="1" t="s">
        <v>8</v>
      </c>
      <c r="F101" s="44">
        <v>-73.397000000000006</v>
      </c>
      <c r="G101" s="44">
        <v>-47.585999999999999</v>
      </c>
      <c r="H101" s="44">
        <v>-84.548000000000002</v>
      </c>
      <c r="I101" s="44">
        <v>-29.773</v>
      </c>
      <c r="J101" s="44">
        <v>-4.83</v>
      </c>
      <c r="K101" s="44">
        <v>-7.1059999999999999</v>
      </c>
    </row>
    <row r="102" spans="1:11">
      <c r="A102" s="1">
        <v>1</v>
      </c>
      <c r="B102" s="1">
        <v>26</v>
      </c>
      <c r="C102" s="1">
        <v>27</v>
      </c>
      <c r="D102" s="1">
        <v>5</v>
      </c>
      <c r="E102" s="1" t="s">
        <v>11</v>
      </c>
      <c r="F102" s="44">
        <v>-23.875</v>
      </c>
      <c r="G102" s="44">
        <v>-14.944000000000001</v>
      </c>
      <c r="H102" s="44">
        <v>28.170999999999999</v>
      </c>
      <c r="I102" s="44">
        <v>10.882999999999999</v>
      </c>
      <c r="J102" s="44">
        <v>1.788</v>
      </c>
      <c r="K102" s="44">
        <v>2.6309999999999998</v>
      </c>
    </row>
    <row r="103" spans="1:11">
      <c r="A103" s="1">
        <v>1</v>
      </c>
      <c r="B103" s="1">
        <v>26</v>
      </c>
      <c r="C103" s="1">
        <v>27</v>
      </c>
      <c r="D103" s="1">
        <v>5</v>
      </c>
      <c r="E103" s="1" t="s">
        <v>10</v>
      </c>
      <c r="F103" s="44">
        <v>-29.661999999999999</v>
      </c>
      <c r="G103" s="44">
        <v>-18.495000000000001</v>
      </c>
      <c r="H103" s="44">
        <v>-22.797999999999998</v>
      </c>
      <c r="I103" s="44">
        <v>-8.7919999999999998</v>
      </c>
      <c r="J103" s="44">
        <v>-1.446</v>
      </c>
      <c r="K103" s="44">
        <v>-2.1280000000000001</v>
      </c>
    </row>
    <row r="104" spans="1:11">
      <c r="A104" s="1">
        <v>1</v>
      </c>
      <c r="B104" s="1">
        <v>26</v>
      </c>
      <c r="C104" s="1">
        <v>27</v>
      </c>
      <c r="D104" s="1">
        <v>5</v>
      </c>
      <c r="E104" s="1" t="s">
        <v>9</v>
      </c>
      <c r="F104" s="44">
        <v>56.209000000000003</v>
      </c>
      <c r="G104" s="44">
        <v>35.122</v>
      </c>
      <c r="H104" s="44">
        <v>-14.157</v>
      </c>
      <c r="I104" s="44">
        <v>-5.4649999999999999</v>
      </c>
      <c r="J104" s="44">
        <v>-0.89900000000000002</v>
      </c>
      <c r="K104" s="44">
        <v>-1.3220000000000001</v>
      </c>
    </row>
    <row r="105" spans="1:11">
      <c r="A105" s="1">
        <v>1</v>
      </c>
      <c r="B105" s="1">
        <v>26</v>
      </c>
      <c r="C105" s="1">
        <v>27</v>
      </c>
      <c r="D105" s="1">
        <v>5</v>
      </c>
      <c r="E105" s="1" t="s">
        <v>8</v>
      </c>
      <c r="F105" s="44">
        <v>-59.423000000000002</v>
      </c>
      <c r="G105" s="44">
        <v>-37.094000000000001</v>
      </c>
      <c r="H105" s="44">
        <v>-14.157</v>
      </c>
      <c r="I105" s="44">
        <v>-5.4649999999999999</v>
      </c>
      <c r="J105" s="44">
        <v>-0.89900000000000002</v>
      </c>
      <c r="K105" s="44">
        <v>-1.3220000000000001</v>
      </c>
    </row>
    <row r="106" spans="1:11">
      <c r="A106" s="1">
        <v>1</v>
      </c>
      <c r="B106" s="1">
        <v>26</v>
      </c>
      <c r="C106" s="1">
        <v>27</v>
      </c>
      <c r="D106" s="1">
        <v>4</v>
      </c>
      <c r="E106" s="1" t="s">
        <v>11</v>
      </c>
      <c r="F106" s="44">
        <v>-33.661999999999999</v>
      </c>
      <c r="G106" s="44">
        <v>-20.885000000000002</v>
      </c>
      <c r="H106" s="44">
        <v>75.117000000000004</v>
      </c>
      <c r="I106" s="44">
        <v>28.57</v>
      </c>
      <c r="J106" s="44">
        <v>4.6870000000000003</v>
      </c>
      <c r="K106" s="44">
        <v>6.8949999999999996</v>
      </c>
    </row>
    <row r="107" spans="1:11">
      <c r="A107" s="1">
        <v>1</v>
      </c>
      <c r="B107" s="1">
        <v>26</v>
      </c>
      <c r="C107" s="1">
        <v>27</v>
      </c>
      <c r="D107" s="1">
        <v>4</v>
      </c>
      <c r="E107" s="1" t="s">
        <v>10</v>
      </c>
      <c r="F107" s="44">
        <v>-54.213999999999999</v>
      </c>
      <c r="G107" s="44">
        <v>-33.737000000000002</v>
      </c>
      <c r="H107" s="44">
        <v>-60.51</v>
      </c>
      <c r="I107" s="44">
        <v>-23.004999999999999</v>
      </c>
      <c r="J107" s="44">
        <v>-3.774</v>
      </c>
      <c r="K107" s="44">
        <v>-5.5519999999999996</v>
      </c>
    </row>
    <row r="108" spans="1:11">
      <c r="A108" s="1">
        <v>1</v>
      </c>
      <c r="B108" s="1">
        <v>26</v>
      </c>
      <c r="C108" s="1">
        <v>27</v>
      </c>
      <c r="D108" s="1">
        <v>4</v>
      </c>
      <c r="E108" s="1" t="s">
        <v>9</v>
      </c>
      <c r="F108" s="44">
        <v>86.918999999999997</v>
      </c>
      <c r="G108" s="44">
        <v>54.012</v>
      </c>
      <c r="H108" s="44">
        <v>-37.673999999999999</v>
      </c>
      <c r="I108" s="44">
        <v>-14.326000000000001</v>
      </c>
      <c r="J108" s="44">
        <v>-2.35</v>
      </c>
      <c r="K108" s="44">
        <v>-3.4580000000000002</v>
      </c>
    </row>
    <row r="109" spans="1:11">
      <c r="A109" s="1">
        <v>1</v>
      </c>
      <c r="B109" s="1">
        <v>26</v>
      </c>
      <c r="C109" s="1">
        <v>27</v>
      </c>
      <c r="D109" s="1">
        <v>4</v>
      </c>
      <c r="E109" s="1" t="s">
        <v>8</v>
      </c>
      <c r="F109" s="44">
        <v>-98.337000000000003</v>
      </c>
      <c r="G109" s="44">
        <v>-61.152000000000001</v>
      </c>
      <c r="H109" s="44">
        <v>-37.673999999999999</v>
      </c>
      <c r="I109" s="44">
        <v>-14.326000000000001</v>
      </c>
      <c r="J109" s="44">
        <v>-2.35</v>
      </c>
      <c r="K109" s="44">
        <v>-3.4580000000000002</v>
      </c>
    </row>
    <row r="110" spans="1:11">
      <c r="A110" s="1">
        <v>1</v>
      </c>
      <c r="B110" s="1">
        <v>26</v>
      </c>
      <c r="C110" s="1">
        <v>27</v>
      </c>
      <c r="D110" s="1">
        <v>3</v>
      </c>
      <c r="E110" s="1" t="s">
        <v>11</v>
      </c>
      <c r="F110" s="44">
        <v>-38.444000000000003</v>
      </c>
      <c r="G110" s="44">
        <v>-23.882999999999999</v>
      </c>
      <c r="H110" s="44">
        <v>116.411</v>
      </c>
      <c r="I110" s="44">
        <v>43.604999999999997</v>
      </c>
      <c r="J110" s="44">
        <v>7.0259999999999998</v>
      </c>
      <c r="K110" s="44">
        <v>10.336</v>
      </c>
    </row>
    <row r="111" spans="1:11">
      <c r="A111" s="1">
        <v>1</v>
      </c>
      <c r="B111" s="1">
        <v>26</v>
      </c>
      <c r="C111" s="1">
        <v>27</v>
      </c>
      <c r="D111" s="1">
        <v>3</v>
      </c>
      <c r="E111" s="1" t="s">
        <v>10</v>
      </c>
      <c r="F111" s="44">
        <v>-50.371000000000002</v>
      </c>
      <c r="G111" s="44">
        <v>-31.315999999999999</v>
      </c>
      <c r="H111" s="44">
        <v>-92.358000000000004</v>
      </c>
      <c r="I111" s="44">
        <v>-34.603999999999999</v>
      </c>
      <c r="J111" s="44">
        <v>-5.577</v>
      </c>
      <c r="K111" s="44">
        <v>-8.2050000000000001</v>
      </c>
    </row>
    <row r="112" spans="1:11">
      <c r="A112" s="1">
        <v>1</v>
      </c>
      <c r="B112" s="1">
        <v>26</v>
      </c>
      <c r="C112" s="1">
        <v>27</v>
      </c>
      <c r="D112" s="1">
        <v>3</v>
      </c>
      <c r="E112" s="1" t="s">
        <v>9</v>
      </c>
      <c r="F112" s="44">
        <v>89.314999999999998</v>
      </c>
      <c r="G112" s="44">
        <v>55.517000000000003</v>
      </c>
      <c r="H112" s="44">
        <v>-57.991</v>
      </c>
      <c r="I112" s="44">
        <v>-21.725000000000001</v>
      </c>
      <c r="J112" s="44">
        <v>-3.5009999999999999</v>
      </c>
      <c r="K112" s="44">
        <v>-5.15</v>
      </c>
    </row>
    <row r="113" spans="1:11">
      <c r="A113" s="1">
        <v>1</v>
      </c>
      <c r="B113" s="1">
        <v>26</v>
      </c>
      <c r="C113" s="1">
        <v>27</v>
      </c>
      <c r="D113" s="1">
        <v>3</v>
      </c>
      <c r="E113" s="1" t="s">
        <v>8</v>
      </c>
      <c r="F113" s="44">
        <v>-95.941000000000003</v>
      </c>
      <c r="G113" s="44">
        <v>-59.646999999999998</v>
      </c>
      <c r="H113" s="44">
        <v>-57.991</v>
      </c>
      <c r="I113" s="44">
        <v>-21.725000000000001</v>
      </c>
      <c r="J113" s="44">
        <v>-3.5009999999999999</v>
      </c>
      <c r="K113" s="44">
        <v>-5.15</v>
      </c>
    </row>
    <row r="114" spans="1:11">
      <c r="A114" s="1">
        <v>1</v>
      </c>
      <c r="B114" s="1">
        <v>26</v>
      </c>
      <c r="C114" s="1">
        <v>27</v>
      </c>
      <c r="D114" s="1">
        <v>2</v>
      </c>
      <c r="E114" s="1" t="s">
        <v>11</v>
      </c>
      <c r="F114" s="44">
        <v>-45.628</v>
      </c>
      <c r="G114" s="44">
        <v>-28.297000000000001</v>
      </c>
      <c r="H114" s="44">
        <v>150.21700000000001</v>
      </c>
      <c r="I114" s="44">
        <v>55.68</v>
      </c>
      <c r="J114" s="44">
        <v>8.8469999999999995</v>
      </c>
      <c r="K114" s="44">
        <v>13.016</v>
      </c>
    </row>
    <row r="115" spans="1:11">
      <c r="A115" s="1">
        <v>1</v>
      </c>
      <c r="B115" s="1">
        <v>26</v>
      </c>
      <c r="C115" s="1">
        <v>27</v>
      </c>
      <c r="D115" s="1">
        <v>2</v>
      </c>
      <c r="E115" s="1" t="s">
        <v>10</v>
      </c>
      <c r="F115" s="44">
        <v>-44.686</v>
      </c>
      <c r="G115" s="44">
        <v>-27.866</v>
      </c>
      <c r="H115" s="44">
        <v>-119.327</v>
      </c>
      <c r="I115" s="44">
        <v>-44.133000000000003</v>
      </c>
      <c r="J115" s="44">
        <v>-7.0259999999999998</v>
      </c>
      <c r="K115" s="44">
        <v>-10.336</v>
      </c>
    </row>
    <row r="116" spans="1:11">
      <c r="A116" s="1">
        <v>1</v>
      </c>
      <c r="B116" s="1">
        <v>26</v>
      </c>
      <c r="C116" s="1">
        <v>27</v>
      </c>
      <c r="D116" s="1">
        <v>2</v>
      </c>
      <c r="E116" s="1" t="s">
        <v>9</v>
      </c>
      <c r="F116" s="44">
        <v>92.888999999999996</v>
      </c>
      <c r="G116" s="44">
        <v>57.701999999999998</v>
      </c>
      <c r="H116" s="44">
        <v>-74.873000000000005</v>
      </c>
      <c r="I116" s="44">
        <v>-27.725999999999999</v>
      </c>
      <c r="J116" s="44">
        <v>-4.4089999999999998</v>
      </c>
      <c r="K116" s="44">
        <v>-6.4870000000000001</v>
      </c>
    </row>
    <row r="117" spans="1:11">
      <c r="A117" s="1">
        <v>1</v>
      </c>
      <c r="B117" s="1">
        <v>26</v>
      </c>
      <c r="C117" s="1">
        <v>27</v>
      </c>
      <c r="D117" s="1">
        <v>2</v>
      </c>
      <c r="E117" s="1" t="s">
        <v>8</v>
      </c>
      <c r="F117" s="44">
        <v>-92.367000000000004</v>
      </c>
      <c r="G117" s="44">
        <v>-57.462000000000003</v>
      </c>
      <c r="H117" s="44">
        <v>-74.873000000000005</v>
      </c>
      <c r="I117" s="44">
        <v>-27.725999999999999</v>
      </c>
      <c r="J117" s="44">
        <v>-4.4089999999999998</v>
      </c>
      <c r="K117" s="44">
        <v>-6.4870000000000001</v>
      </c>
    </row>
    <row r="118" spans="1:11">
      <c r="A118" s="1">
        <v>1</v>
      </c>
      <c r="B118" s="1">
        <v>26</v>
      </c>
      <c r="C118" s="1">
        <v>27</v>
      </c>
      <c r="D118" s="1">
        <v>1</v>
      </c>
      <c r="E118" s="1" t="s">
        <v>11</v>
      </c>
      <c r="F118" s="44">
        <v>-33.350999999999999</v>
      </c>
      <c r="G118" s="44">
        <v>-21.997</v>
      </c>
      <c r="H118" s="44">
        <v>159.49799999999999</v>
      </c>
      <c r="I118" s="44">
        <v>56.155000000000001</v>
      </c>
      <c r="J118" s="44">
        <v>9.1010000000000009</v>
      </c>
      <c r="K118" s="44">
        <v>13.39</v>
      </c>
    </row>
    <row r="119" spans="1:11">
      <c r="A119" s="1">
        <v>1</v>
      </c>
      <c r="B119" s="1">
        <v>26</v>
      </c>
      <c r="C119" s="1">
        <v>27</v>
      </c>
      <c r="D119" s="1">
        <v>1</v>
      </c>
      <c r="E119" s="1" t="s">
        <v>10</v>
      </c>
      <c r="F119" s="44">
        <v>-27.271999999999998</v>
      </c>
      <c r="G119" s="44">
        <v>-17.366</v>
      </c>
      <c r="H119" s="44">
        <v>-120.422</v>
      </c>
      <c r="I119" s="44">
        <v>-42.497999999999998</v>
      </c>
      <c r="J119" s="44">
        <v>-6.883</v>
      </c>
      <c r="K119" s="44">
        <v>-10.125999999999999</v>
      </c>
    </row>
    <row r="120" spans="1:11">
      <c r="A120" s="1">
        <v>1</v>
      </c>
      <c r="B120" s="1">
        <v>26</v>
      </c>
      <c r="C120" s="1">
        <v>27</v>
      </c>
      <c r="D120" s="1">
        <v>1</v>
      </c>
      <c r="E120" s="1" t="s">
        <v>9</v>
      </c>
      <c r="F120" s="44">
        <v>63.752000000000002</v>
      </c>
      <c r="G120" s="44">
        <v>41.533999999999999</v>
      </c>
      <c r="H120" s="44">
        <v>-77.754999999999995</v>
      </c>
      <c r="I120" s="44">
        <v>-27.402999999999999</v>
      </c>
      <c r="J120" s="44">
        <v>-4.4400000000000004</v>
      </c>
      <c r="K120" s="44">
        <v>-6.532</v>
      </c>
    </row>
    <row r="121" spans="1:11">
      <c r="A121" s="1">
        <v>1</v>
      </c>
      <c r="B121" s="1">
        <v>26</v>
      </c>
      <c r="C121" s="1">
        <v>27</v>
      </c>
      <c r="D121" s="1">
        <v>1</v>
      </c>
      <c r="E121" s="1" t="s">
        <v>8</v>
      </c>
      <c r="F121" s="44">
        <v>-60.375999999999998</v>
      </c>
      <c r="G121" s="44">
        <v>-38.962000000000003</v>
      </c>
      <c r="H121" s="44">
        <v>-77.754999999999995</v>
      </c>
      <c r="I121" s="44">
        <v>-27.402999999999999</v>
      </c>
      <c r="J121" s="44">
        <v>-4.4400000000000004</v>
      </c>
      <c r="K121" s="44">
        <v>-6.532</v>
      </c>
    </row>
    <row r="122" spans="1:11">
      <c r="A122" s="1">
        <v>2</v>
      </c>
      <c r="B122" s="1">
        <v>14</v>
      </c>
      <c r="C122" s="1">
        <v>15</v>
      </c>
      <c r="D122" s="1">
        <v>5</v>
      </c>
      <c r="E122" s="1" t="s">
        <v>11</v>
      </c>
      <c r="F122" s="44">
        <v>-17.024999999999999</v>
      </c>
      <c r="G122" s="44">
        <v>-10.348000000000001</v>
      </c>
      <c r="H122" s="44">
        <v>6.2249999999999996</v>
      </c>
      <c r="I122" s="44">
        <v>0.69199999999999995</v>
      </c>
      <c r="J122" s="44">
        <v>7.6999999999999999E-2</v>
      </c>
      <c r="K122" s="44">
        <v>0.113</v>
      </c>
    </row>
    <row r="123" spans="1:11">
      <c r="A123" s="1">
        <v>2</v>
      </c>
      <c r="B123" s="1">
        <v>14</v>
      </c>
      <c r="C123" s="1">
        <v>15</v>
      </c>
      <c r="D123" s="1">
        <v>5</v>
      </c>
      <c r="E123" s="1" t="s">
        <v>10</v>
      </c>
      <c r="F123" s="44">
        <v>-19.696000000000002</v>
      </c>
      <c r="G123" s="44">
        <v>-11.957000000000001</v>
      </c>
      <c r="H123" s="44">
        <v>-5.74</v>
      </c>
      <c r="I123" s="44">
        <v>-0.63900000000000001</v>
      </c>
      <c r="J123" s="44">
        <v>-7.0999999999999994E-2</v>
      </c>
      <c r="K123" s="44">
        <v>-0.104</v>
      </c>
    </row>
    <row r="124" spans="1:11">
      <c r="A124" s="1">
        <v>2</v>
      </c>
      <c r="B124" s="1">
        <v>14</v>
      </c>
      <c r="C124" s="1">
        <v>15</v>
      </c>
      <c r="D124" s="1">
        <v>5</v>
      </c>
      <c r="E124" s="1" t="s">
        <v>9</v>
      </c>
      <c r="F124" s="44">
        <v>24.271000000000001</v>
      </c>
      <c r="G124" s="44">
        <v>14.744999999999999</v>
      </c>
      <c r="H124" s="44">
        <v>-2.5459999999999998</v>
      </c>
      <c r="I124" s="44">
        <v>-0.28299999999999997</v>
      </c>
      <c r="J124" s="44">
        <v>-3.1E-2</v>
      </c>
      <c r="K124" s="44">
        <v>-4.5999999999999999E-2</v>
      </c>
    </row>
    <row r="125" spans="1:11">
      <c r="A125" s="1">
        <v>2</v>
      </c>
      <c r="B125" s="1">
        <v>14</v>
      </c>
      <c r="C125" s="1">
        <v>15</v>
      </c>
      <c r="D125" s="1">
        <v>5</v>
      </c>
      <c r="E125" s="1" t="s">
        <v>8</v>
      </c>
      <c r="F125" s="44">
        <v>-25.408000000000001</v>
      </c>
      <c r="G125" s="44">
        <v>-15.429</v>
      </c>
      <c r="H125" s="44">
        <v>-2.5459999999999998</v>
      </c>
      <c r="I125" s="44">
        <v>-0.28299999999999997</v>
      </c>
      <c r="J125" s="44">
        <v>-3.1E-2</v>
      </c>
      <c r="K125" s="44">
        <v>-4.5999999999999999E-2</v>
      </c>
    </row>
    <row r="126" spans="1:11">
      <c r="A126" s="1">
        <v>2</v>
      </c>
      <c r="B126" s="1">
        <v>14</v>
      </c>
      <c r="C126" s="1">
        <v>15</v>
      </c>
      <c r="D126" s="1">
        <v>4</v>
      </c>
      <c r="E126" s="1" t="s">
        <v>11</v>
      </c>
      <c r="F126" s="44">
        <v>-21.599</v>
      </c>
      <c r="G126" s="44">
        <v>-13.233000000000001</v>
      </c>
      <c r="H126" s="44">
        <v>10.295999999999999</v>
      </c>
      <c r="I126" s="44">
        <v>1.177</v>
      </c>
      <c r="J126" s="44">
        <v>0.13400000000000001</v>
      </c>
      <c r="K126" s="44">
        <v>0.19800000000000001</v>
      </c>
    </row>
    <row r="127" spans="1:11">
      <c r="A127" s="1">
        <v>2</v>
      </c>
      <c r="B127" s="1">
        <v>14</v>
      </c>
      <c r="C127" s="1">
        <v>15</v>
      </c>
      <c r="D127" s="1">
        <v>4</v>
      </c>
      <c r="E127" s="1" t="s">
        <v>10</v>
      </c>
      <c r="F127" s="44">
        <v>-22.167999999999999</v>
      </c>
      <c r="G127" s="44">
        <v>-13.581</v>
      </c>
      <c r="H127" s="44">
        <v>-9.9209999999999994</v>
      </c>
      <c r="I127" s="44">
        <v>-1.1339999999999999</v>
      </c>
      <c r="J127" s="44">
        <v>-0.13</v>
      </c>
      <c r="K127" s="44">
        <v>-0.191</v>
      </c>
    </row>
    <row r="128" spans="1:11">
      <c r="A128" s="1">
        <v>2</v>
      </c>
      <c r="B128" s="1">
        <v>14</v>
      </c>
      <c r="C128" s="1">
        <v>15</v>
      </c>
      <c r="D128" s="1">
        <v>4</v>
      </c>
      <c r="E128" s="1" t="s">
        <v>9</v>
      </c>
      <c r="F128" s="44">
        <v>28.338000000000001</v>
      </c>
      <c r="G128" s="44">
        <v>17.363</v>
      </c>
      <c r="H128" s="44">
        <v>-4.3019999999999996</v>
      </c>
      <c r="I128" s="44">
        <v>-0.49199999999999999</v>
      </c>
      <c r="J128" s="44">
        <v>-5.6000000000000001E-2</v>
      </c>
      <c r="K128" s="44">
        <v>-8.3000000000000004E-2</v>
      </c>
    </row>
    <row r="129" spans="1:11">
      <c r="A129" s="1">
        <v>2</v>
      </c>
      <c r="B129" s="1">
        <v>14</v>
      </c>
      <c r="C129" s="1">
        <v>15</v>
      </c>
      <c r="D129" s="1">
        <v>4</v>
      </c>
      <c r="E129" s="1" t="s">
        <v>8</v>
      </c>
      <c r="F129" s="44">
        <v>-28.579000000000001</v>
      </c>
      <c r="G129" s="44">
        <v>-17.510999999999999</v>
      </c>
      <c r="H129" s="44">
        <v>-4.3019999999999996</v>
      </c>
      <c r="I129" s="44">
        <v>-0.49199999999999999</v>
      </c>
      <c r="J129" s="44">
        <v>-5.6000000000000001E-2</v>
      </c>
      <c r="K129" s="44">
        <v>-8.3000000000000004E-2</v>
      </c>
    </row>
    <row r="130" spans="1:11">
      <c r="A130" s="1">
        <v>2</v>
      </c>
      <c r="B130" s="1">
        <v>14</v>
      </c>
      <c r="C130" s="1">
        <v>15</v>
      </c>
      <c r="D130" s="1">
        <v>3</v>
      </c>
      <c r="E130" s="1" t="s">
        <v>11</v>
      </c>
      <c r="F130" s="44">
        <v>-21.088000000000001</v>
      </c>
      <c r="G130" s="44">
        <v>-12.926</v>
      </c>
      <c r="H130" s="44">
        <v>14.891</v>
      </c>
      <c r="I130" s="44">
        <v>1.758</v>
      </c>
      <c r="J130" s="44">
        <v>0.20200000000000001</v>
      </c>
      <c r="K130" s="44">
        <v>0.29799999999999999</v>
      </c>
    </row>
    <row r="131" spans="1:11">
      <c r="A131" s="1">
        <v>2</v>
      </c>
      <c r="B131" s="1">
        <v>14</v>
      </c>
      <c r="C131" s="1">
        <v>15</v>
      </c>
      <c r="D131" s="1">
        <v>3</v>
      </c>
      <c r="E131" s="1" t="s">
        <v>10</v>
      </c>
      <c r="F131" s="44">
        <v>-22.321999999999999</v>
      </c>
      <c r="G131" s="44">
        <v>-13.673</v>
      </c>
      <c r="H131" s="44">
        <v>-14.236000000000001</v>
      </c>
      <c r="I131" s="44">
        <v>-1.681</v>
      </c>
      <c r="J131" s="44">
        <v>-0.19400000000000001</v>
      </c>
      <c r="K131" s="44">
        <v>-0.28499999999999998</v>
      </c>
    </row>
    <row r="132" spans="1:11">
      <c r="A132" s="1">
        <v>2</v>
      </c>
      <c r="B132" s="1">
        <v>14</v>
      </c>
      <c r="C132" s="1">
        <v>15</v>
      </c>
      <c r="D132" s="1">
        <v>3</v>
      </c>
      <c r="E132" s="1" t="s">
        <v>9</v>
      </c>
      <c r="F132" s="44">
        <v>28.196000000000002</v>
      </c>
      <c r="G132" s="44">
        <v>17.277999999999999</v>
      </c>
      <c r="H132" s="44">
        <v>-6.1970000000000001</v>
      </c>
      <c r="I132" s="44">
        <v>-0.73199999999999998</v>
      </c>
      <c r="J132" s="44">
        <v>-8.4000000000000005E-2</v>
      </c>
      <c r="K132" s="44">
        <v>-0.124</v>
      </c>
    </row>
    <row r="133" spans="1:11">
      <c r="A133" s="1">
        <v>2</v>
      </c>
      <c r="B133" s="1">
        <v>14</v>
      </c>
      <c r="C133" s="1">
        <v>15</v>
      </c>
      <c r="D133" s="1">
        <v>3</v>
      </c>
      <c r="E133" s="1" t="s">
        <v>8</v>
      </c>
      <c r="F133" s="44">
        <v>-28.721</v>
      </c>
      <c r="G133" s="44">
        <v>-17.596</v>
      </c>
      <c r="H133" s="44">
        <v>-6.1970000000000001</v>
      </c>
      <c r="I133" s="44">
        <v>-0.73199999999999998</v>
      </c>
      <c r="J133" s="44">
        <v>-8.4000000000000005E-2</v>
      </c>
      <c r="K133" s="44">
        <v>-0.124</v>
      </c>
    </row>
    <row r="134" spans="1:11">
      <c r="A134" s="1">
        <v>2</v>
      </c>
      <c r="B134" s="1">
        <v>14</v>
      </c>
      <c r="C134" s="1">
        <v>15</v>
      </c>
      <c r="D134" s="1">
        <v>2</v>
      </c>
      <c r="E134" s="1" t="s">
        <v>11</v>
      </c>
      <c r="F134" s="44">
        <v>-21.196999999999999</v>
      </c>
      <c r="G134" s="44">
        <v>-12.989000000000001</v>
      </c>
      <c r="H134" s="44">
        <v>18.25</v>
      </c>
      <c r="I134" s="44">
        <v>2.1949999999999998</v>
      </c>
      <c r="J134" s="44">
        <v>0.25</v>
      </c>
      <c r="K134" s="44">
        <v>0.36799999999999999</v>
      </c>
    </row>
    <row r="135" spans="1:11">
      <c r="A135" s="1">
        <v>2</v>
      </c>
      <c r="B135" s="1">
        <v>14</v>
      </c>
      <c r="C135" s="1">
        <v>15</v>
      </c>
      <c r="D135" s="1">
        <v>2</v>
      </c>
      <c r="E135" s="1" t="s">
        <v>10</v>
      </c>
      <c r="F135" s="44">
        <v>-22.393999999999998</v>
      </c>
      <c r="G135" s="44">
        <v>-13.72</v>
      </c>
      <c r="H135" s="44">
        <v>-17.54</v>
      </c>
      <c r="I135" s="44">
        <v>-2.109</v>
      </c>
      <c r="J135" s="44">
        <v>-0.24099999999999999</v>
      </c>
      <c r="K135" s="44">
        <v>-0.35399999999999998</v>
      </c>
    </row>
    <row r="136" spans="1:11">
      <c r="A136" s="1">
        <v>2</v>
      </c>
      <c r="B136" s="1">
        <v>14</v>
      </c>
      <c r="C136" s="1">
        <v>15</v>
      </c>
      <c r="D136" s="1">
        <v>2</v>
      </c>
      <c r="E136" s="1" t="s">
        <v>9</v>
      </c>
      <c r="F136" s="44">
        <v>28.204000000000001</v>
      </c>
      <c r="G136" s="44">
        <v>17.282</v>
      </c>
      <c r="H136" s="44">
        <v>-7.6150000000000002</v>
      </c>
      <c r="I136" s="44">
        <v>-0.91600000000000004</v>
      </c>
      <c r="J136" s="44">
        <v>-0.105</v>
      </c>
      <c r="K136" s="44">
        <v>-0.154</v>
      </c>
    </row>
    <row r="137" spans="1:11">
      <c r="A137" s="1">
        <v>2</v>
      </c>
      <c r="B137" s="1">
        <v>14</v>
      </c>
      <c r="C137" s="1">
        <v>15</v>
      </c>
      <c r="D137" s="1">
        <v>2</v>
      </c>
      <c r="E137" s="1" t="s">
        <v>8</v>
      </c>
      <c r="F137" s="44">
        <v>-28.713000000000001</v>
      </c>
      <c r="G137" s="44">
        <v>-17.591999999999999</v>
      </c>
      <c r="H137" s="44">
        <v>-7.6150000000000002</v>
      </c>
      <c r="I137" s="44">
        <v>-0.91600000000000004</v>
      </c>
      <c r="J137" s="44">
        <v>-0.105</v>
      </c>
      <c r="K137" s="44">
        <v>-0.154</v>
      </c>
    </row>
    <row r="138" spans="1:11">
      <c r="A138" s="1">
        <v>2</v>
      </c>
      <c r="B138" s="1">
        <v>14</v>
      </c>
      <c r="C138" s="1">
        <v>15</v>
      </c>
      <c r="D138" s="1">
        <v>1</v>
      </c>
      <c r="E138" s="1" t="s">
        <v>11</v>
      </c>
      <c r="F138" s="44">
        <v>-20.584</v>
      </c>
      <c r="G138" s="44">
        <v>-12.612</v>
      </c>
      <c r="H138" s="44">
        <v>20.466999999999999</v>
      </c>
      <c r="I138" s="44">
        <v>2.4940000000000002</v>
      </c>
      <c r="J138" s="44">
        <v>0.3</v>
      </c>
      <c r="K138" s="44">
        <v>0.442</v>
      </c>
    </row>
    <row r="139" spans="1:11">
      <c r="A139" s="1">
        <v>2</v>
      </c>
      <c r="B139" s="1">
        <v>14</v>
      </c>
      <c r="C139" s="1">
        <v>15</v>
      </c>
      <c r="D139" s="1">
        <v>1</v>
      </c>
      <c r="E139" s="1" t="s">
        <v>10</v>
      </c>
      <c r="F139" s="44">
        <v>-22.547999999999998</v>
      </c>
      <c r="G139" s="44">
        <v>-13.817</v>
      </c>
      <c r="H139" s="44">
        <v>-19.353999999999999</v>
      </c>
      <c r="I139" s="44">
        <v>-2.3580000000000001</v>
      </c>
      <c r="J139" s="44">
        <v>-0.28399999999999997</v>
      </c>
      <c r="K139" s="44">
        <v>-0.41799999999999998</v>
      </c>
    </row>
    <row r="140" spans="1:11">
      <c r="A140" s="1">
        <v>2</v>
      </c>
      <c r="B140" s="1">
        <v>14</v>
      </c>
      <c r="C140" s="1">
        <v>15</v>
      </c>
      <c r="D140" s="1">
        <v>1</v>
      </c>
      <c r="E140" s="1" t="s">
        <v>9</v>
      </c>
      <c r="F140" s="44">
        <v>28.041</v>
      </c>
      <c r="G140" s="44">
        <v>17.181000000000001</v>
      </c>
      <c r="H140" s="44">
        <v>-8.4730000000000008</v>
      </c>
      <c r="I140" s="44">
        <v>-1.032</v>
      </c>
      <c r="J140" s="44">
        <v>-0.124</v>
      </c>
      <c r="K140" s="44">
        <v>-0.183</v>
      </c>
    </row>
    <row r="141" spans="1:11">
      <c r="A141" s="1">
        <v>2</v>
      </c>
      <c r="B141" s="1">
        <v>14</v>
      </c>
      <c r="C141" s="1">
        <v>15</v>
      </c>
      <c r="D141" s="1">
        <v>1</v>
      </c>
      <c r="E141" s="1" t="s">
        <v>8</v>
      </c>
      <c r="F141" s="44">
        <v>-28.876000000000001</v>
      </c>
      <c r="G141" s="44">
        <v>-17.693000000000001</v>
      </c>
      <c r="H141" s="44">
        <v>-8.4730000000000008</v>
      </c>
      <c r="I141" s="44">
        <v>-1.032</v>
      </c>
      <c r="J141" s="44">
        <v>-0.124</v>
      </c>
      <c r="K141" s="44">
        <v>-0.183</v>
      </c>
    </row>
    <row r="142" spans="1:11">
      <c r="A142" s="1">
        <v>2</v>
      </c>
      <c r="B142" s="1">
        <v>15</v>
      </c>
      <c r="C142" s="1">
        <v>16</v>
      </c>
      <c r="D142" s="1">
        <v>5</v>
      </c>
      <c r="E142" s="1" t="s">
        <v>11</v>
      </c>
      <c r="F142" s="44">
        <v>-14.097</v>
      </c>
      <c r="G142" s="44">
        <v>-8.5459999999999994</v>
      </c>
      <c r="H142" s="44">
        <v>6.3179999999999996</v>
      </c>
      <c r="I142" s="44">
        <v>0.70299999999999996</v>
      </c>
      <c r="J142" s="44">
        <v>7.8E-2</v>
      </c>
      <c r="K142" s="44">
        <v>0.115</v>
      </c>
    </row>
    <row r="143" spans="1:11">
      <c r="A143" s="1">
        <v>2</v>
      </c>
      <c r="B143" s="1">
        <v>15</v>
      </c>
      <c r="C143" s="1">
        <v>16</v>
      </c>
      <c r="D143" s="1">
        <v>5</v>
      </c>
      <c r="E143" s="1" t="s">
        <v>10</v>
      </c>
      <c r="F143" s="44">
        <v>-12.436</v>
      </c>
      <c r="G143" s="44">
        <v>-7.5730000000000004</v>
      </c>
      <c r="H143" s="44">
        <v>-5.9820000000000002</v>
      </c>
      <c r="I143" s="44">
        <v>-0.66400000000000003</v>
      </c>
      <c r="J143" s="44">
        <v>-7.2999999999999995E-2</v>
      </c>
      <c r="K143" s="44">
        <v>-0.108</v>
      </c>
    </row>
    <row r="144" spans="1:11">
      <c r="A144" s="1">
        <v>2</v>
      </c>
      <c r="B144" s="1">
        <v>15</v>
      </c>
      <c r="C144" s="1">
        <v>16</v>
      </c>
      <c r="D144" s="1">
        <v>5</v>
      </c>
      <c r="E144" s="1" t="s">
        <v>9</v>
      </c>
      <c r="F144" s="44">
        <v>20.52</v>
      </c>
      <c r="G144" s="44">
        <v>12.454000000000001</v>
      </c>
      <c r="H144" s="44">
        <v>-3.2370000000000001</v>
      </c>
      <c r="I144" s="44">
        <v>-0.36</v>
      </c>
      <c r="J144" s="44">
        <v>-0.04</v>
      </c>
      <c r="K144" s="44">
        <v>-5.8999999999999997E-2</v>
      </c>
    </row>
    <row r="145" spans="1:11">
      <c r="A145" s="1">
        <v>2</v>
      </c>
      <c r="B145" s="1">
        <v>15</v>
      </c>
      <c r="C145" s="1">
        <v>16</v>
      </c>
      <c r="D145" s="1">
        <v>5</v>
      </c>
      <c r="E145" s="1" t="s">
        <v>8</v>
      </c>
      <c r="F145" s="44">
        <v>-19.646000000000001</v>
      </c>
      <c r="G145" s="44">
        <v>-11.942</v>
      </c>
      <c r="H145" s="44">
        <v>-3.2370000000000001</v>
      </c>
      <c r="I145" s="44">
        <v>-0.36</v>
      </c>
      <c r="J145" s="44">
        <v>-0.04</v>
      </c>
      <c r="K145" s="44">
        <v>-5.8999999999999997E-2</v>
      </c>
    </row>
    <row r="146" spans="1:11">
      <c r="A146" s="1">
        <v>2</v>
      </c>
      <c r="B146" s="1">
        <v>15</v>
      </c>
      <c r="C146" s="1">
        <v>16</v>
      </c>
      <c r="D146" s="1">
        <v>4</v>
      </c>
      <c r="E146" s="1" t="s">
        <v>11</v>
      </c>
      <c r="F146" s="44">
        <v>-14.909000000000001</v>
      </c>
      <c r="G146" s="44">
        <v>-9.1389999999999993</v>
      </c>
      <c r="H146" s="44">
        <v>11.773999999999999</v>
      </c>
      <c r="I146" s="44">
        <v>1.3460000000000001</v>
      </c>
      <c r="J146" s="44">
        <v>0.154</v>
      </c>
      <c r="K146" s="44">
        <v>0.22600000000000001</v>
      </c>
    </row>
    <row r="147" spans="1:11">
      <c r="A147" s="1">
        <v>2</v>
      </c>
      <c r="B147" s="1">
        <v>15</v>
      </c>
      <c r="C147" s="1">
        <v>16</v>
      </c>
      <c r="D147" s="1">
        <v>4</v>
      </c>
      <c r="E147" s="1" t="s">
        <v>10</v>
      </c>
      <c r="F147" s="44">
        <v>-15.154</v>
      </c>
      <c r="G147" s="44">
        <v>-9.2639999999999993</v>
      </c>
      <c r="H147" s="44">
        <v>-11.593</v>
      </c>
      <c r="I147" s="44">
        <v>-1.325</v>
      </c>
      <c r="J147" s="44">
        <v>-0.151</v>
      </c>
      <c r="K147" s="44">
        <v>-0.223</v>
      </c>
    </row>
    <row r="148" spans="1:11">
      <c r="A148" s="1">
        <v>2</v>
      </c>
      <c r="B148" s="1">
        <v>15</v>
      </c>
      <c r="C148" s="1">
        <v>16</v>
      </c>
      <c r="D148" s="1">
        <v>4</v>
      </c>
      <c r="E148" s="1" t="s">
        <v>9</v>
      </c>
      <c r="F148" s="44">
        <v>22.943999999999999</v>
      </c>
      <c r="G148" s="44">
        <v>14.065</v>
      </c>
      <c r="H148" s="44">
        <v>-6.149</v>
      </c>
      <c r="I148" s="44">
        <v>-0.70299999999999996</v>
      </c>
      <c r="J148" s="44">
        <v>-0.08</v>
      </c>
      <c r="K148" s="44">
        <v>-0.11799999999999999</v>
      </c>
    </row>
    <row r="149" spans="1:11">
      <c r="A149" s="1">
        <v>2</v>
      </c>
      <c r="B149" s="1">
        <v>15</v>
      </c>
      <c r="C149" s="1">
        <v>16</v>
      </c>
      <c r="D149" s="1">
        <v>4</v>
      </c>
      <c r="E149" s="1" t="s">
        <v>8</v>
      </c>
      <c r="F149" s="44">
        <v>-23.074000000000002</v>
      </c>
      <c r="G149" s="44">
        <v>-14.131</v>
      </c>
      <c r="H149" s="44">
        <v>-6.149</v>
      </c>
      <c r="I149" s="44">
        <v>-0.70299999999999996</v>
      </c>
      <c r="J149" s="44">
        <v>-0.08</v>
      </c>
      <c r="K149" s="44">
        <v>-0.11799999999999999</v>
      </c>
    </row>
    <row r="150" spans="1:11">
      <c r="A150" s="1">
        <v>2</v>
      </c>
      <c r="B150" s="1">
        <v>15</v>
      </c>
      <c r="C150" s="1">
        <v>16</v>
      </c>
      <c r="D150" s="1">
        <v>3</v>
      </c>
      <c r="E150" s="1" t="s">
        <v>11</v>
      </c>
      <c r="F150" s="44">
        <v>-15.116</v>
      </c>
      <c r="G150" s="44">
        <v>-9.2629999999999999</v>
      </c>
      <c r="H150" s="44">
        <v>16.696000000000002</v>
      </c>
      <c r="I150" s="44">
        <v>1.9710000000000001</v>
      </c>
      <c r="J150" s="44">
        <v>0.22700000000000001</v>
      </c>
      <c r="K150" s="44">
        <v>0.33400000000000002</v>
      </c>
    </row>
    <row r="151" spans="1:11">
      <c r="A151" s="1">
        <v>2</v>
      </c>
      <c r="B151" s="1">
        <v>15</v>
      </c>
      <c r="C151" s="1">
        <v>16</v>
      </c>
      <c r="D151" s="1">
        <v>3</v>
      </c>
      <c r="E151" s="1" t="s">
        <v>10</v>
      </c>
      <c r="F151" s="44">
        <v>-15</v>
      </c>
      <c r="G151" s="44">
        <v>-9.1760000000000002</v>
      </c>
      <c r="H151" s="44">
        <v>-16.466999999999999</v>
      </c>
      <c r="I151" s="44">
        <v>-1.944</v>
      </c>
      <c r="J151" s="44">
        <v>-0.224</v>
      </c>
      <c r="K151" s="44">
        <v>-0.32900000000000001</v>
      </c>
    </row>
    <row r="152" spans="1:11">
      <c r="A152" s="1">
        <v>2</v>
      </c>
      <c r="B152" s="1">
        <v>15</v>
      </c>
      <c r="C152" s="1">
        <v>16</v>
      </c>
      <c r="D152" s="1">
        <v>3</v>
      </c>
      <c r="E152" s="1" t="s">
        <v>9</v>
      </c>
      <c r="F152" s="44">
        <v>23.04</v>
      </c>
      <c r="G152" s="44">
        <v>14.121</v>
      </c>
      <c r="H152" s="44">
        <v>-8.7270000000000003</v>
      </c>
      <c r="I152" s="44">
        <v>-1.03</v>
      </c>
      <c r="J152" s="44">
        <v>-0.11899999999999999</v>
      </c>
      <c r="K152" s="44">
        <v>-0.17399999999999999</v>
      </c>
    </row>
    <row r="153" spans="1:11">
      <c r="A153" s="1">
        <v>2</v>
      </c>
      <c r="B153" s="1">
        <v>15</v>
      </c>
      <c r="C153" s="1">
        <v>16</v>
      </c>
      <c r="D153" s="1">
        <v>3</v>
      </c>
      <c r="E153" s="1" t="s">
        <v>8</v>
      </c>
      <c r="F153" s="44">
        <v>-22.978000000000002</v>
      </c>
      <c r="G153" s="44">
        <v>-14.074999999999999</v>
      </c>
      <c r="H153" s="44">
        <v>-8.7270000000000003</v>
      </c>
      <c r="I153" s="44">
        <v>-1.03</v>
      </c>
      <c r="J153" s="44">
        <v>-0.11899999999999999</v>
      </c>
      <c r="K153" s="44">
        <v>-0.17399999999999999</v>
      </c>
    </row>
    <row r="154" spans="1:11">
      <c r="A154" s="1">
        <v>2</v>
      </c>
      <c r="B154" s="1">
        <v>15</v>
      </c>
      <c r="C154" s="1">
        <v>16</v>
      </c>
      <c r="D154" s="1">
        <v>2</v>
      </c>
      <c r="E154" s="1" t="s">
        <v>11</v>
      </c>
      <c r="F154" s="44">
        <v>-14.901</v>
      </c>
      <c r="G154" s="44">
        <v>-9.1310000000000002</v>
      </c>
      <c r="H154" s="44">
        <v>20.673999999999999</v>
      </c>
      <c r="I154" s="44">
        <v>2.4860000000000002</v>
      </c>
      <c r="J154" s="44">
        <v>0.28399999999999997</v>
      </c>
      <c r="K154" s="44">
        <v>0.41799999999999998</v>
      </c>
    </row>
    <row r="155" spans="1:11">
      <c r="A155" s="1">
        <v>2</v>
      </c>
      <c r="B155" s="1">
        <v>15</v>
      </c>
      <c r="C155" s="1">
        <v>16</v>
      </c>
      <c r="D155" s="1">
        <v>2</v>
      </c>
      <c r="E155" s="1" t="s">
        <v>10</v>
      </c>
      <c r="F155" s="44">
        <v>-15.106</v>
      </c>
      <c r="G155" s="44">
        <v>-9.2420000000000009</v>
      </c>
      <c r="H155" s="44">
        <v>-20.437999999999999</v>
      </c>
      <c r="I155" s="44">
        <v>-2.4580000000000002</v>
      </c>
      <c r="J155" s="44">
        <v>-0.28100000000000003</v>
      </c>
      <c r="K155" s="44">
        <v>-0.41299999999999998</v>
      </c>
    </row>
    <row r="156" spans="1:11">
      <c r="A156" s="1">
        <v>2</v>
      </c>
      <c r="B156" s="1">
        <v>15</v>
      </c>
      <c r="C156" s="1">
        <v>16</v>
      </c>
      <c r="D156" s="1">
        <v>2</v>
      </c>
      <c r="E156" s="1" t="s">
        <v>9</v>
      </c>
      <c r="F156" s="44">
        <v>22.954999999999998</v>
      </c>
      <c r="G156" s="44">
        <v>14.069000000000001</v>
      </c>
      <c r="H156" s="44">
        <v>-10.819000000000001</v>
      </c>
      <c r="I156" s="44">
        <v>-1.3009999999999999</v>
      </c>
      <c r="J156" s="44">
        <v>-0.14899999999999999</v>
      </c>
      <c r="K156" s="44">
        <v>-0.219</v>
      </c>
    </row>
    <row r="157" spans="1:11">
      <c r="A157" s="1">
        <v>2</v>
      </c>
      <c r="B157" s="1">
        <v>15</v>
      </c>
      <c r="C157" s="1">
        <v>16</v>
      </c>
      <c r="D157" s="1">
        <v>2</v>
      </c>
      <c r="E157" s="1" t="s">
        <v>8</v>
      </c>
      <c r="F157" s="44">
        <v>-23.062999999999999</v>
      </c>
      <c r="G157" s="44">
        <v>-14.127000000000001</v>
      </c>
      <c r="H157" s="44">
        <v>-10.819000000000001</v>
      </c>
      <c r="I157" s="44">
        <v>-1.3009999999999999</v>
      </c>
      <c r="J157" s="44">
        <v>-0.14899999999999999</v>
      </c>
      <c r="K157" s="44">
        <v>-0.219</v>
      </c>
    </row>
    <row r="158" spans="1:11">
      <c r="A158" s="1">
        <v>2</v>
      </c>
      <c r="B158" s="1">
        <v>15</v>
      </c>
      <c r="C158" s="1">
        <v>16</v>
      </c>
      <c r="D158" s="1">
        <v>1</v>
      </c>
      <c r="E158" s="1" t="s">
        <v>11</v>
      </c>
      <c r="F158" s="44">
        <v>-14.974</v>
      </c>
      <c r="G158" s="44">
        <v>-9.18</v>
      </c>
      <c r="H158" s="44">
        <v>22.440999999999999</v>
      </c>
      <c r="I158" s="44">
        <v>2.7330000000000001</v>
      </c>
      <c r="J158" s="44">
        <v>0.32900000000000001</v>
      </c>
      <c r="K158" s="44">
        <v>0.48399999999999999</v>
      </c>
    </row>
    <row r="159" spans="1:11">
      <c r="A159" s="1">
        <v>2</v>
      </c>
      <c r="B159" s="1">
        <v>15</v>
      </c>
      <c r="C159" s="1">
        <v>16</v>
      </c>
      <c r="D159" s="1">
        <v>1</v>
      </c>
      <c r="E159" s="1" t="s">
        <v>10</v>
      </c>
      <c r="F159" s="44">
        <v>-15.305999999999999</v>
      </c>
      <c r="G159" s="44">
        <v>-9.3580000000000005</v>
      </c>
      <c r="H159" s="44">
        <v>-22.265999999999998</v>
      </c>
      <c r="I159" s="44">
        <v>-2.7120000000000002</v>
      </c>
      <c r="J159" s="44">
        <v>-0.32600000000000001</v>
      </c>
      <c r="K159" s="44">
        <v>-0.48</v>
      </c>
    </row>
    <row r="160" spans="1:11">
      <c r="A160" s="1">
        <v>2</v>
      </c>
      <c r="B160" s="1">
        <v>15</v>
      </c>
      <c r="C160" s="1">
        <v>16</v>
      </c>
      <c r="D160" s="1">
        <v>1</v>
      </c>
      <c r="E160" s="1" t="s">
        <v>9</v>
      </c>
      <c r="F160" s="44">
        <v>22.922000000000001</v>
      </c>
      <c r="G160" s="44">
        <v>14.051</v>
      </c>
      <c r="H160" s="44">
        <v>-11.765000000000001</v>
      </c>
      <c r="I160" s="44">
        <v>-1.4330000000000001</v>
      </c>
      <c r="J160" s="44">
        <v>-0.17199999999999999</v>
      </c>
      <c r="K160" s="44">
        <v>-0.254</v>
      </c>
    </row>
    <row r="161" spans="1:11">
      <c r="A161" s="1">
        <v>2</v>
      </c>
      <c r="B161" s="1">
        <v>15</v>
      </c>
      <c r="C161" s="1">
        <v>16</v>
      </c>
      <c r="D161" s="1">
        <v>1</v>
      </c>
      <c r="E161" s="1" t="s">
        <v>8</v>
      </c>
      <c r="F161" s="44">
        <v>-23.096</v>
      </c>
      <c r="G161" s="44">
        <v>-14.145</v>
      </c>
      <c r="H161" s="44">
        <v>-11.765000000000001</v>
      </c>
      <c r="I161" s="44">
        <v>-1.4330000000000001</v>
      </c>
      <c r="J161" s="44">
        <v>-0.17199999999999999</v>
      </c>
      <c r="K161" s="44">
        <v>-0.254</v>
      </c>
    </row>
    <row r="162" spans="1:11">
      <c r="A162" s="1">
        <v>2</v>
      </c>
      <c r="B162" s="1">
        <v>16</v>
      </c>
      <c r="C162" s="1">
        <v>17</v>
      </c>
      <c r="D162" s="1">
        <v>5</v>
      </c>
      <c r="E162" s="1" t="s">
        <v>11</v>
      </c>
      <c r="F162" s="44">
        <v>-17.748999999999999</v>
      </c>
      <c r="G162" s="44">
        <v>-10.773</v>
      </c>
      <c r="H162" s="44">
        <v>9.09</v>
      </c>
      <c r="I162" s="44">
        <v>1.0269999999999999</v>
      </c>
      <c r="J162" s="44">
        <v>0.11700000000000001</v>
      </c>
      <c r="K162" s="44">
        <v>0.17199999999999999</v>
      </c>
    </row>
    <row r="163" spans="1:11">
      <c r="A163" s="1">
        <v>2</v>
      </c>
      <c r="B163" s="1">
        <v>16</v>
      </c>
      <c r="C163" s="1">
        <v>17</v>
      </c>
      <c r="D163" s="1">
        <v>5</v>
      </c>
      <c r="E163" s="1" t="s">
        <v>10</v>
      </c>
      <c r="F163" s="44">
        <v>-16.951000000000001</v>
      </c>
      <c r="G163" s="44">
        <v>-10.282</v>
      </c>
      <c r="H163" s="44">
        <v>-8.266</v>
      </c>
      <c r="I163" s="44">
        <v>-0.94099999999999995</v>
      </c>
      <c r="J163" s="44">
        <v>-0.108</v>
      </c>
      <c r="K163" s="44">
        <v>-0.159</v>
      </c>
    </row>
    <row r="164" spans="1:11">
      <c r="A164" s="1">
        <v>2</v>
      </c>
      <c r="B164" s="1">
        <v>16</v>
      </c>
      <c r="C164" s="1">
        <v>17</v>
      </c>
      <c r="D164" s="1">
        <v>5</v>
      </c>
      <c r="E164" s="1" t="s">
        <v>9</v>
      </c>
      <c r="F164" s="44">
        <v>33.430999999999997</v>
      </c>
      <c r="G164" s="44">
        <v>20.353999999999999</v>
      </c>
      <c r="H164" s="44">
        <v>-5.7850000000000001</v>
      </c>
      <c r="I164" s="44">
        <v>-0.65600000000000003</v>
      </c>
      <c r="J164" s="44">
        <v>-7.4999999999999997E-2</v>
      </c>
      <c r="K164" s="44">
        <v>-0.11</v>
      </c>
    </row>
    <row r="165" spans="1:11">
      <c r="A165" s="1">
        <v>2</v>
      </c>
      <c r="B165" s="1">
        <v>16</v>
      </c>
      <c r="C165" s="1">
        <v>17</v>
      </c>
      <c r="D165" s="1">
        <v>5</v>
      </c>
      <c r="E165" s="1" t="s">
        <v>8</v>
      </c>
      <c r="F165" s="44">
        <v>-32.899000000000001</v>
      </c>
      <c r="G165" s="44">
        <v>-20.026</v>
      </c>
      <c r="H165" s="44">
        <v>-5.7850000000000001</v>
      </c>
      <c r="I165" s="44">
        <v>-0.65600000000000003</v>
      </c>
      <c r="J165" s="44">
        <v>-7.4999999999999997E-2</v>
      </c>
      <c r="K165" s="44">
        <v>-0.11</v>
      </c>
    </row>
    <row r="166" spans="1:11">
      <c r="A166" s="1">
        <v>2</v>
      </c>
      <c r="B166" s="1">
        <v>16</v>
      </c>
      <c r="C166" s="1">
        <v>17</v>
      </c>
      <c r="D166" s="1">
        <v>4</v>
      </c>
      <c r="E166" s="1" t="s">
        <v>11</v>
      </c>
      <c r="F166" s="44">
        <v>-28.045999999999999</v>
      </c>
      <c r="G166" s="44">
        <v>-16.878</v>
      </c>
      <c r="H166" s="44">
        <v>14.648999999999999</v>
      </c>
      <c r="I166" s="44">
        <v>1.6830000000000001</v>
      </c>
      <c r="J166" s="44">
        <v>0.19400000000000001</v>
      </c>
      <c r="K166" s="44">
        <v>0.28499999999999998</v>
      </c>
    </row>
    <row r="167" spans="1:11">
      <c r="A167" s="1">
        <v>2</v>
      </c>
      <c r="B167" s="1">
        <v>16</v>
      </c>
      <c r="C167" s="1">
        <v>17</v>
      </c>
      <c r="D167" s="1">
        <v>4</v>
      </c>
      <c r="E167" s="1" t="s">
        <v>10</v>
      </c>
      <c r="F167" s="44">
        <v>-26.184999999999999</v>
      </c>
      <c r="G167" s="44">
        <v>-15.789</v>
      </c>
      <c r="H167" s="44">
        <v>-12.051</v>
      </c>
      <c r="I167" s="44">
        <v>-1.389</v>
      </c>
      <c r="J167" s="44">
        <v>-0.16</v>
      </c>
      <c r="K167" s="44">
        <v>-0.23599999999999999</v>
      </c>
    </row>
    <row r="168" spans="1:11">
      <c r="A168" s="1">
        <v>2</v>
      </c>
      <c r="B168" s="1">
        <v>16</v>
      </c>
      <c r="C168" s="1">
        <v>17</v>
      </c>
      <c r="D168" s="1">
        <v>4</v>
      </c>
      <c r="E168" s="1" t="s">
        <v>9</v>
      </c>
      <c r="F168" s="44">
        <v>54.41</v>
      </c>
      <c r="G168" s="44">
        <v>32.762999999999998</v>
      </c>
      <c r="H168" s="44">
        <v>-8.8989999999999991</v>
      </c>
      <c r="I168" s="44">
        <v>-1.024</v>
      </c>
      <c r="J168" s="44">
        <v>-0.11799999999999999</v>
      </c>
      <c r="K168" s="44">
        <v>-0.17299999999999999</v>
      </c>
    </row>
    <row r="169" spans="1:11">
      <c r="A169" s="1">
        <v>2</v>
      </c>
      <c r="B169" s="1">
        <v>16</v>
      </c>
      <c r="C169" s="1">
        <v>17</v>
      </c>
      <c r="D169" s="1">
        <v>4</v>
      </c>
      <c r="E169" s="1" t="s">
        <v>8</v>
      </c>
      <c r="F169" s="44">
        <v>-53.17</v>
      </c>
      <c r="G169" s="44">
        <v>-32.036999999999999</v>
      </c>
      <c r="H169" s="44">
        <v>-8.8989999999999991</v>
      </c>
      <c r="I169" s="44">
        <v>-1.024</v>
      </c>
      <c r="J169" s="44">
        <v>-0.11799999999999999</v>
      </c>
      <c r="K169" s="44">
        <v>-0.17299999999999999</v>
      </c>
    </row>
    <row r="170" spans="1:11">
      <c r="A170" s="1">
        <v>2</v>
      </c>
      <c r="B170" s="1">
        <v>16</v>
      </c>
      <c r="C170" s="1">
        <v>17</v>
      </c>
      <c r="D170" s="1">
        <v>3</v>
      </c>
      <c r="E170" s="1" t="s">
        <v>11</v>
      </c>
      <c r="F170" s="44">
        <v>-27.696000000000002</v>
      </c>
      <c r="G170" s="44">
        <v>-16.667999999999999</v>
      </c>
      <c r="H170" s="44">
        <v>19.146999999999998</v>
      </c>
      <c r="I170" s="44">
        <v>2.2589999999999999</v>
      </c>
      <c r="J170" s="44">
        <v>0.26100000000000001</v>
      </c>
      <c r="K170" s="44">
        <v>0.38300000000000001</v>
      </c>
    </row>
    <row r="171" spans="1:11">
      <c r="A171" s="1">
        <v>2</v>
      </c>
      <c r="B171" s="1">
        <v>16</v>
      </c>
      <c r="C171" s="1">
        <v>17</v>
      </c>
      <c r="D171" s="1">
        <v>3</v>
      </c>
      <c r="E171" s="1" t="s">
        <v>10</v>
      </c>
      <c r="F171" s="44">
        <v>-26.530999999999999</v>
      </c>
      <c r="G171" s="44">
        <v>-15.991</v>
      </c>
      <c r="H171" s="44">
        <v>-15.096</v>
      </c>
      <c r="I171" s="44">
        <v>-1.78</v>
      </c>
      <c r="J171" s="44">
        <v>-0.20599999999999999</v>
      </c>
      <c r="K171" s="44">
        <v>-0.30199999999999999</v>
      </c>
    </row>
    <row r="172" spans="1:11">
      <c r="A172" s="1">
        <v>2</v>
      </c>
      <c r="B172" s="1">
        <v>16</v>
      </c>
      <c r="C172" s="1">
        <v>17</v>
      </c>
      <c r="D172" s="1">
        <v>3</v>
      </c>
      <c r="E172" s="1" t="s">
        <v>9</v>
      </c>
      <c r="F172" s="44">
        <v>54.177999999999997</v>
      </c>
      <c r="G172" s="44">
        <v>32.625999999999998</v>
      </c>
      <c r="H172" s="44">
        <v>-11.414</v>
      </c>
      <c r="I172" s="44">
        <v>-1.3460000000000001</v>
      </c>
      <c r="J172" s="44">
        <v>-0.155</v>
      </c>
      <c r="K172" s="44">
        <v>-0.22900000000000001</v>
      </c>
    </row>
    <row r="173" spans="1:11">
      <c r="A173" s="1">
        <v>2</v>
      </c>
      <c r="B173" s="1">
        <v>16</v>
      </c>
      <c r="C173" s="1">
        <v>17</v>
      </c>
      <c r="D173" s="1">
        <v>3</v>
      </c>
      <c r="E173" s="1" t="s">
        <v>8</v>
      </c>
      <c r="F173" s="44">
        <v>-53.402000000000001</v>
      </c>
      <c r="G173" s="44">
        <v>-32.173999999999999</v>
      </c>
      <c r="H173" s="44">
        <v>-11.414</v>
      </c>
      <c r="I173" s="44">
        <v>-1.3460000000000001</v>
      </c>
      <c r="J173" s="44">
        <v>-0.155</v>
      </c>
      <c r="K173" s="44">
        <v>-0.22900000000000001</v>
      </c>
    </row>
    <row r="174" spans="1:11">
      <c r="A174" s="1">
        <v>2</v>
      </c>
      <c r="B174" s="1">
        <v>16</v>
      </c>
      <c r="C174" s="1">
        <v>17</v>
      </c>
      <c r="D174" s="1">
        <v>2</v>
      </c>
      <c r="E174" s="1" t="s">
        <v>11</v>
      </c>
      <c r="F174" s="44">
        <v>-27.13</v>
      </c>
      <c r="G174" s="44">
        <v>-16.334</v>
      </c>
      <c r="H174" s="44">
        <v>22.51</v>
      </c>
      <c r="I174" s="44">
        <v>2.702</v>
      </c>
      <c r="J174" s="44">
        <v>0.31</v>
      </c>
      <c r="K174" s="44">
        <v>0.45600000000000002</v>
      </c>
    </row>
    <row r="175" spans="1:11">
      <c r="A175" s="1">
        <v>2</v>
      </c>
      <c r="B175" s="1">
        <v>16</v>
      </c>
      <c r="C175" s="1">
        <v>17</v>
      </c>
      <c r="D175" s="1">
        <v>2</v>
      </c>
      <c r="E175" s="1" t="s">
        <v>10</v>
      </c>
      <c r="F175" s="44">
        <v>-26.948</v>
      </c>
      <c r="G175" s="44">
        <v>-16.238</v>
      </c>
      <c r="H175" s="44">
        <v>-17.251999999999999</v>
      </c>
      <c r="I175" s="44">
        <v>-2.069</v>
      </c>
      <c r="J175" s="44">
        <v>-0.23899999999999999</v>
      </c>
      <c r="K175" s="44">
        <v>-0.35099999999999998</v>
      </c>
    </row>
    <row r="176" spans="1:11">
      <c r="A176" s="1">
        <v>2</v>
      </c>
      <c r="B176" s="1">
        <v>16</v>
      </c>
      <c r="C176" s="1">
        <v>17</v>
      </c>
      <c r="D176" s="1">
        <v>2</v>
      </c>
      <c r="E176" s="1" t="s">
        <v>9</v>
      </c>
      <c r="F176" s="44">
        <v>53.850999999999999</v>
      </c>
      <c r="G176" s="44">
        <v>32.432000000000002</v>
      </c>
      <c r="H176" s="44">
        <v>-13.254</v>
      </c>
      <c r="I176" s="44">
        <v>-1.59</v>
      </c>
      <c r="J176" s="44">
        <v>-0.183</v>
      </c>
      <c r="K176" s="44">
        <v>-0.26900000000000002</v>
      </c>
    </row>
    <row r="177" spans="1:11">
      <c r="A177" s="1">
        <v>2</v>
      </c>
      <c r="B177" s="1">
        <v>16</v>
      </c>
      <c r="C177" s="1">
        <v>17</v>
      </c>
      <c r="D177" s="1">
        <v>2</v>
      </c>
      <c r="E177" s="1" t="s">
        <v>8</v>
      </c>
      <c r="F177" s="44">
        <v>-53.728999999999999</v>
      </c>
      <c r="G177" s="44">
        <v>-32.368000000000002</v>
      </c>
      <c r="H177" s="44">
        <v>-13.254</v>
      </c>
      <c r="I177" s="44">
        <v>-1.59</v>
      </c>
      <c r="J177" s="44">
        <v>-0.183</v>
      </c>
      <c r="K177" s="44">
        <v>-0.26900000000000002</v>
      </c>
    </row>
    <row r="178" spans="1:11">
      <c r="A178" s="1">
        <v>2</v>
      </c>
      <c r="B178" s="1">
        <v>16</v>
      </c>
      <c r="C178" s="1">
        <v>17</v>
      </c>
      <c r="D178" s="1">
        <v>1</v>
      </c>
      <c r="E178" s="1" t="s">
        <v>11</v>
      </c>
      <c r="F178" s="44">
        <v>-25.815999999999999</v>
      </c>
      <c r="G178" s="44">
        <v>-15.557</v>
      </c>
      <c r="H178" s="44">
        <v>22.675000000000001</v>
      </c>
      <c r="I178" s="44">
        <v>2.7559999999999998</v>
      </c>
      <c r="J178" s="44">
        <v>0.33100000000000002</v>
      </c>
      <c r="K178" s="44">
        <v>0.48699999999999999</v>
      </c>
    </row>
    <row r="179" spans="1:11">
      <c r="A179" s="1">
        <v>2</v>
      </c>
      <c r="B179" s="1">
        <v>16</v>
      </c>
      <c r="C179" s="1">
        <v>17</v>
      </c>
      <c r="D179" s="1">
        <v>1</v>
      </c>
      <c r="E179" s="1" t="s">
        <v>10</v>
      </c>
      <c r="F179" s="44">
        <v>-28.033000000000001</v>
      </c>
      <c r="G179" s="44">
        <v>-16.878</v>
      </c>
      <c r="H179" s="44">
        <v>-16.010000000000002</v>
      </c>
      <c r="I179" s="44">
        <v>-1.9430000000000001</v>
      </c>
      <c r="J179" s="44">
        <v>-0.23300000000000001</v>
      </c>
      <c r="K179" s="44">
        <v>-0.34200000000000003</v>
      </c>
    </row>
    <row r="180" spans="1:11">
      <c r="A180" s="1">
        <v>2</v>
      </c>
      <c r="B180" s="1">
        <v>16</v>
      </c>
      <c r="C180" s="1">
        <v>17</v>
      </c>
      <c r="D180" s="1">
        <v>1</v>
      </c>
      <c r="E180" s="1" t="s">
        <v>9</v>
      </c>
      <c r="F180" s="44">
        <v>53.051000000000002</v>
      </c>
      <c r="G180" s="44">
        <v>31.96</v>
      </c>
      <c r="H180" s="44">
        <v>-12.895</v>
      </c>
      <c r="I180" s="44">
        <v>-1.5660000000000001</v>
      </c>
      <c r="J180" s="44">
        <v>-0.188</v>
      </c>
      <c r="K180" s="44">
        <v>-0.27600000000000002</v>
      </c>
    </row>
    <row r="181" spans="1:11">
      <c r="A181" s="1">
        <v>2</v>
      </c>
      <c r="B181" s="1">
        <v>16</v>
      </c>
      <c r="C181" s="1">
        <v>17</v>
      </c>
      <c r="D181" s="1">
        <v>1</v>
      </c>
      <c r="E181" s="1" t="s">
        <v>8</v>
      </c>
      <c r="F181" s="44">
        <v>-54.529000000000003</v>
      </c>
      <c r="G181" s="44">
        <v>-32.840000000000003</v>
      </c>
      <c r="H181" s="44">
        <v>-12.895</v>
      </c>
      <c r="I181" s="44">
        <v>-1.5660000000000001</v>
      </c>
      <c r="J181" s="44">
        <v>-0.188</v>
      </c>
      <c r="K181" s="44">
        <v>-0.27600000000000002</v>
      </c>
    </row>
    <row r="182" spans="1:11">
      <c r="A182" s="1">
        <v>2</v>
      </c>
      <c r="B182" s="1">
        <v>17</v>
      </c>
      <c r="C182" s="1">
        <v>18</v>
      </c>
      <c r="D182" s="1">
        <v>5</v>
      </c>
      <c r="E182" s="1" t="s">
        <v>11</v>
      </c>
      <c r="F182" s="44">
        <v>-32.003999999999998</v>
      </c>
      <c r="G182" s="44">
        <v>-19.021999999999998</v>
      </c>
      <c r="H182" s="44">
        <v>18.779</v>
      </c>
      <c r="I182" s="44">
        <v>2.0739999999999998</v>
      </c>
      <c r="J182" s="44">
        <v>0.224</v>
      </c>
      <c r="K182" s="44">
        <v>0.32900000000000001</v>
      </c>
    </row>
    <row r="183" spans="1:11">
      <c r="A183" s="1">
        <v>2</v>
      </c>
      <c r="B183" s="1">
        <v>17</v>
      </c>
      <c r="C183" s="1">
        <v>18</v>
      </c>
      <c r="D183" s="1">
        <v>5</v>
      </c>
      <c r="E183" s="1" t="s">
        <v>10</v>
      </c>
      <c r="F183" s="44">
        <v>-36.078000000000003</v>
      </c>
      <c r="G183" s="44">
        <v>-21.111000000000001</v>
      </c>
      <c r="H183" s="44">
        <v>-27.734000000000002</v>
      </c>
      <c r="I183" s="44">
        <v>-3.0609999999999999</v>
      </c>
      <c r="J183" s="44">
        <v>-0.33</v>
      </c>
      <c r="K183" s="44">
        <v>-0.48599999999999999</v>
      </c>
    </row>
    <row r="184" spans="1:11">
      <c r="A184" s="1">
        <v>2</v>
      </c>
      <c r="B184" s="1">
        <v>17</v>
      </c>
      <c r="C184" s="1">
        <v>18</v>
      </c>
      <c r="D184" s="1">
        <v>5</v>
      </c>
      <c r="E184" s="1" t="s">
        <v>9</v>
      </c>
      <c r="F184" s="44">
        <v>69.927000000000007</v>
      </c>
      <c r="G184" s="44">
        <v>41.186999999999998</v>
      </c>
      <c r="H184" s="44">
        <v>-14.535</v>
      </c>
      <c r="I184" s="44">
        <v>-1.6040000000000001</v>
      </c>
      <c r="J184" s="44">
        <v>-0.17299999999999999</v>
      </c>
      <c r="K184" s="44">
        <v>-0.255</v>
      </c>
    </row>
    <row r="185" spans="1:11">
      <c r="A185" s="1">
        <v>2</v>
      </c>
      <c r="B185" s="1">
        <v>17</v>
      </c>
      <c r="C185" s="1">
        <v>18</v>
      </c>
      <c r="D185" s="1">
        <v>5</v>
      </c>
      <c r="E185" s="1" t="s">
        <v>8</v>
      </c>
      <c r="F185" s="44">
        <v>-72.472999999999999</v>
      </c>
      <c r="G185" s="44">
        <v>-42.493000000000002</v>
      </c>
      <c r="H185" s="44">
        <v>-14.535</v>
      </c>
      <c r="I185" s="44">
        <v>-1.6040000000000001</v>
      </c>
      <c r="J185" s="44">
        <v>-0.17299999999999999</v>
      </c>
      <c r="K185" s="44">
        <v>-0.255</v>
      </c>
    </row>
    <row r="186" spans="1:11">
      <c r="A186" s="1">
        <v>2</v>
      </c>
      <c r="B186" s="1">
        <v>17</v>
      </c>
      <c r="C186" s="1">
        <v>18</v>
      </c>
      <c r="D186" s="1">
        <v>4</v>
      </c>
      <c r="E186" s="1" t="s">
        <v>11</v>
      </c>
      <c r="F186" s="44">
        <v>-49.441000000000003</v>
      </c>
      <c r="G186" s="44">
        <v>-29.477</v>
      </c>
      <c r="H186" s="44">
        <v>56.466000000000001</v>
      </c>
      <c r="I186" s="44">
        <v>6.4379999999999997</v>
      </c>
      <c r="J186" s="44">
        <v>0.73199999999999998</v>
      </c>
      <c r="K186" s="44">
        <v>1.077</v>
      </c>
    </row>
    <row r="187" spans="1:11">
      <c r="A187" s="1">
        <v>2</v>
      </c>
      <c r="B187" s="1">
        <v>17</v>
      </c>
      <c r="C187" s="1">
        <v>18</v>
      </c>
      <c r="D187" s="1">
        <v>4</v>
      </c>
      <c r="E187" s="1" t="s">
        <v>10</v>
      </c>
      <c r="F187" s="44">
        <v>-32.479999999999997</v>
      </c>
      <c r="G187" s="44">
        <v>-19.701000000000001</v>
      </c>
      <c r="H187" s="44">
        <v>-76.771000000000001</v>
      </c>
      <c r="I187" s="44">
        <v>-8.7479999999999993</v>
      </c>
      <c r="J187" s="44">
        <v>-0.99399999999999999</v>
      </c>
      <c r="K187" s="44">
        <v>-1.4630000000000001</v>
      </c>
    </row>
    <row r="188" spans="1:11">
      <c r="A188" s="1">
        <v>2</v>
      </c>
      <c r="B188" s="1">
        <v>17</v>
      </c>
      <c r="C188" s="1">
        <v>18</v>
      </c>
      <c r="D188" s="1">
        <v>4</v>
      </c>
      <c r="E188" s="1" t="s">
        <v>9</v>
      </c>
      <c r="F188" s="44">
        <v>89.715999999999994</v>
      </c>
      <c r="G188" s="44">
        <v>53.662999999999997</v>
      </c>
      <c r="H188" s="44">
        <v>-41.637</v>
      </c>
      <c r="I188" s="44">
        <v>-4.7450000000000001</v>
      </c>
      <c r="J188" s="44">
        <v>-0.53900000000000003</v>
      </c>
      <c r="K188" s="44">
        <v>-0.79400000000000004</v>
      </c>
    </row>
    <row r="189" spans="1:11">
      <c r="A189" s="1">
        <v>2</v>
      </c>
      <c r="B189" s="1">
        <v>17</v>
      </c>
      <c r="C189" s="1">
        <v>18</v>
      </c>
      <c r="D189" s="1">
        <v>4</v>
      </c>
      <c r="E189" s="1" t="s">
        <v>8</v>
      </c>
      <c r="F189" s="44">
        <v>-79.116</v>
      </c>
      <c r="G189" s="44">
        <v>-47.552999999999997</v>
      </c>
      <c r="H189" s="44">
        <v>-41.637</v>
      </c>
      <c r="I189" s="44">
        <v>-4.7450000000000001</v>
      </c>
      <c r="J189" s="44">
        <v>-0.53900000000000003</v>
      </c>
      <c r="K189" s="44">
        <v>-0.79400000000000004</v>
      </c>
    </row>
    <row r="190" spans="1:11">
      <c r="A190" s="1">
        <v>2</v>
      </c>
      <c r="B190" s="1">
        <v>17</v>
      </c>
      <c r="C190" s="1">
        <v>18</v>
      </c>
      <c r="D190" s="1">
        <v>3</v>
      </c>
      <c r="E190" s="1" t="s">
        <v>11</v>
      </c>
      <c r="F190" s="44">
        <v>-46.100999999999999</v>
      </c>
      <c r="G190" s="44">
        <v>-27.573</v>
      </c>
      <c r="H190" s="44">
        <v>87.06</v>
      </c>
      <c r="I190" s="44">
        <v>10.276999999999999</v>
      </c>
      <c r="J190" s="44">
        <v>1.181</v>
      </c>
      <c r="K190" s="44">
        <v>1.7370000000000001</v>
      </c>
    </row>
    <row r="191" spans="1:11">
      <c r="A191" s="1">
        <v>2</v>
      </c>
      <c r="B191" s="1">
        <v>17</v>
      </c>
      <c r="C191" s="1">
        <v>18</v>
      </c>
      <c r="D191" s="1">
        <v>3</v>
      </c>
      <c r="E191" s="1" t="s">
        <v>10</v>
      </c>
      <c r="F191" s="44">
        <v>-36.539000000000001</v>
      </c>
      <c r="G191" s="44">
        <v>-22.045999999999999</v>
      </c>
      <c r="H191" s="44">
        <v>-119.55</v>
      </c>
      <c r="I191" s="44">
        <v>-14.113</v>
      </c>
      <c r="J191" s="44">
        <v>-1.6220000000000001</v>
      </c>
      <c r="K191" s="44">
        <v>-2.3860000000000001</v>
      </c>
    </row>
    <row r="192" spans="1:11">
      <c r="A192" s="1">
        <v>2</v>
      </c>
      <c r="B192" s="1">
        <v>17</v>
      </c>
      <c r="C192" s="1">
        <v>18</v>
      </c>
      <c r="D192" s="1">
        <v>3</v>
      </c>
      <c r="E192" s="1" t="s">
        <v>9</v>
      </c>
      <c r="F192" s="44">
        <v>87.403999999999996</v>
      </c>
      <c r="G192" s="44">
        <v>52.335000000000001</v>
      </c>
      <c r="H192" s="44">
        <v>-64.564999999999998</v>
      </c>
      <c r="I192" s="44">
        <v>-7.6219999999999999</v>
      </c>
      <c r="J192" s="44">
        <v>-0.876</v>
      </c>
      <c r="K192" s="44">
        <v>-1.288</v>
      </c>
    </row>
    <row r="193" spans="1:11">
      <c r="A193" s="1">
        <v>2</v>
      </c>
      <c r="B193" s="1">
        <v>17</v>
      </c>
      <c r="C193" s="1">
        <v>18</v>
      </c>
      <c r="D193" s="1">
        <v>3</v>
      </c>
      <c r="E193" s="1" t="s">
        <v>8</v>
      </c>
      <c r="F193" s="44">
        <v>-81.427999999999997</v>
      </c>
      <c r="G193" s="44">
        <v>-48.881</v>
      </c>
      <c r="H193" s="44">
        <v>-64.564999999999998</v>
      </c>
      <c r="I193" s="44">
        <v>-7.6219999999999999</v>
      </c>
      <c r="J193" s="44">
        <v>-0.876</v>
      </c>
      <c r="K193" s="44">
        <v>-1.288</v>
      </c>
    </row>
    <row r="194" spans="1:11">
      <c r="A194" s="1">
        <v>2</v>
      </c>
      <c r="B194" s="1">
        <v>17</v>
      </c>
      <c r="C194" s="1">
        <v>18</v>
      </c>
      <c r="D194" s="1">
        <v>2</v>
      </c>
      <c r="E194" s="1" t="s">
        <v>11</v>
      </c>
      <c r="F194" s="44">
        <v>-43.548000000000002</v>
      </c>
      <c r="G194" s="44">
        <v>-26.050999999999998</v>
      </c>
      <c r="H194" s="44">
        <v>113.574</v>
      </c>
      <c r="I194" s="44">
        <v>13.680999999999999</v>
      </c>
      <c r="J194" s="44">
        <v>1.573</v>
      </c>
      <c r="K194" s="44">
        <v>2.3149999999999999</v>
      </c>
    </row>
    <row r="195" spans="1:11">
      <c r="A195" s="1">
        <v>2</v>
      </c>
      <c r="B195" s="1">
        <v>17</v>
      </c>
      <c r="C195" s="1">
        <v>18</v>
      </c>
      <c r="D195" s="1">
        <v>2</v>
      </c>
      <c r="E195" s="1" t="s">
        <v>10</v>
      </c>
      <c r="F195" s="44">
        <v>-40.546999999999997</v>
      </c>
      <c r="G195" s="44">
        <v>-24.425999999999998</v>
      </c>
      <c r="H195" s="44">
        <v>-154.846</v>
      </c>
      <c r="I195" s="44">
        <v>-18.651</v>
      </c>
      <c r="J195" s="44">
        <v>-2.137</v>
      </c>
      <c r="K195" s="44">
        <v>-3.1440000000000001</v>
      </c>
    </row>
    <row r="196" spans="1:11">
      <c r="A196" s="1">
        <v>2</v>
      </c>
      <c r="B196" s="1">
        <v>17</v>
      </c>
      <c r="C196" s="1">
        <v>18</v>
      </c>
      <c r="D196" s="1">
        <v>2</v>
      </c>
      <c r="E196" s="1" t="s">
        <v>9</v>
      </c>
      <c r="F196" s="44">
        <v>85.353999999999999</v>
      </c>
      <c r="G196" s="44">
        <v>51.116</v>
      </c>
      <c r="H196" s="44">
        <v>-83.881</v>
      </c>
      <c r="I196" s="44">
        <v>-10.103999999999999</v>
      </c>
      <c r="J196" s="44">
        <v>-1.1599999999999999</v>
      </c>
      <c r="K196" s="44">
        <v>-1.706</v>
      </c>
    </row>
    <row r="197" spans="1:11">
      <c r="A197" s="1">
        <v>2</v>
      </c>
      <c r="B197" s="1">
        <v>17</v>
      </c>
      <c r="C197" s="1">
        <v>18</v>
      </c>
      <c r="D197" s="1">
        <v>2</v>
      </c>
      <c r="E197" s="1" t="s">
        <v>8</v>
      </c>
      <c r="F197" s="44">
        <v>-83.477999999999994</v>
      </c>
      <c r="G197" s="44">
        <v>-50.1</v>
      </c>
      <c r="H197" s="44">
        <v>-83.881</v>
      </c>
      <c r="I197" s="44">
        <v>-10.103999999999999</v>
      </c>
      <c r="J197" s="44">
        <v>-1.1599999999999999</v>
      </c>
      <c r="K197" s="44">
        <v>-1.706</v>
      </c>
    </row>
    <row r="198" spans="1:11">
      <c r="A198" s="1">
        <v>2</v>
      </c>
      <c r="B198" s="1">
        <v>17</v>
      </c>
      <c r="C198" s="1">
        <v>18</v>
      </c>
      <c r="D198" s="1">
        <v>1</v>
      </c>
      <c r="E198" s="1" t="s">
        <v>11</v>
      </c>
      <c r="F198" s="44">
        <v>-39.970999999999997</v>
      </c>
      <c r="G198" s="44">
        <v>-23.917000000000002</v>
      </c>
      <c r="H198" s="44">
        <v>113.29600000000001</v>
      </c>
      <c r="I198" s="44">
        <v>13.804</v>
      </c>
      <c r="J198" s="44">
        <v>1.6539999999999999</v>
      </c>
      <c r="K198" s="44">
        <v>2.4340000000000002</v>
      </c>
    </row>
    <row r="199" spans="1:11">
      <c r="A199" s="1">
        <v>2</v>
      </c>
      <c r="B199" s="1">
        <v>17</v>
      </c>
      <c r="C199" s="1">
        <v>18</v>
      </c>
      <c r="D199" s="1">
        <v>1</v>
      </c>
      <c r="E199" s="1" t="s">
        <v>10</v>
      </c>
      <c r="F199" s="44">
        <v>-52.573</v>
      </c>
      <c r="G199" s="44">
        <v>-31.5</v>
      </c>
      <c r="H199" s="44">
        <v>-163.66200000000001</v>
      </c>
      <c r="I199" s="44">
        <v>-19.949000000000002</v>
      </c>
      <c r="J199" s="44">
        <v>-2.3959999999999999</v>
      </c>
      <c r="K199" s="44">
        <v>-3.5249999999999999</v>
      </c>
    </row>
    <row r="200" spans="1:11">
      <c r="A200" s="1">
        <v>2</v>
      </c>
      <c r="B200" s="1">
        <v>17</v>
      </c>
      <c r="C200" s="1">
        <v>18</v>
      </c>
      <c r="D200" s="1">
        <v>1</v>
      </c>
      <c r="E200" s="1" t="s">
        <v>9</v>
      </c>
      <c r="F200" s="44">
        <v>87.358000000000004</v>
      </c>
      <c r="G200" s="44">
        <v>52.238</v>
      </c>
      <c r="H200" s="44">
        <v>-86.549000000000007</v>
      </c>
      <c r="I200" s="44">
        <v>-10.548</v>
      </c>
      <c r="J200" s="44">
        <v>-1.266</v>
      </c>
      <c r="K200" s="44">
        <v>-1.8620000000000001</v>
      </c>
    </row>
    <row r="201" spans="1:11">
      <c r="A201" s="1">
        <v>2</v>
      </c>
      <c r="B201" s="1">
        <v>17</v>
      </c>
      <c r="C201" s="1">
        <v>18</v>
      </c>
      <c r="D201" s="1">
        <v>1</v>
      </c>
      <c r="E201" s="1" t="s">
        <v>8</v>
      </c>
      <c r="F201" s="44">
        <v>-95.233999999999995</v>
      </c>
      <c r="G201" s="44">
        <v>-56.978000000000002</v>
      </c>
      <c r="H201" s="44">
        <v>-86.549000000000007</v>
      </c>
      <c r="I201" s="44">
        <v>-10.548</v>
      </c>
      <c r="J201" s="44">
        <v>-1.266</v>
      </c>
      <c r="K201" s="44">
        <v>-1.8620000000000001</v>
      </c>
    </row>
    <row r="202" spans="1:11">
      <c r="A202" s="1">
        <v>2</v>
      </c>
      <c r="B202" s="1">
        <v>18</v>
      </c>
      <c r="C202" s="1">
        <v>19</v>
      </c>
      <c r="D202" s="1">
        <v>5</v>
      </c>
      <c r="E202" s="1" t="s">
        <v>11</v>
      </c>
      <c r="F202" s="44">
        <v>-61.972000000000001</v>
      </c>
      <c r="G202" s="44">
        <v>-36.395000000000003</v>
      </c>
      <c r="H202" s="44">
        <v>37.985999999999997</v>
      </c>
      <c r="I202" s="44">
        <v>4.24</v>
      </c>
      <c r="J202" s="44">
        <v>0.47299999999999998</v>
      </c>
      <c r="K202" s="44">
        <v>0.69599999999999995</v>
      </c>
    </row>
    <row r="203" spans="1:11">
      <c r="A203" s="1">
        <v>2</v>
      </c>
      <c r="B203" s="1">
        <v>18</v>
      </c>
      <c r="C203" s="1">
        <v>19</v>
      </c>
      <c r="D203" s="1">
        <v>5</v>
      </c>
      <c r="E203" s="1" t="s">
        <v>10</v>
      </c>
      <c r="F203" s="44">
        <v>-63.722000000000001</v>
      </c>
      <c r="G203" s="44">
        <v>-37.442999999999998</v>
      </c>
      <c r="H203" s="44">
        <v>-37.869</v>
      </c>
      <c r="I203" s="44">
        <v>-4.226</v>
      </c>
      <c r="J203" s="44">
        <v>-0.47099999999999997</v>
      </c>
      <c r="K203" s="44">
        <v>-0.69299999999999995</v>
      </c>
    </row>
    <row r="204" spans="1:11">
      <c r="A204" s="1">
        <v>2</v>
      </c>
      <c r="B204" s="1">
        <v>18</v>
      </c>
      <c r="C204" s="1">
        <v>19</v>
      </c>
      <c r="D204" s="1">
        <v>5</v>
      </c>
      <c r="E204" s="1" t="s">
        <v>9</v>
      </c>
      <c r="F204" s="44">
        <v>93.033000000000001</v>
      </c>
      <c r="G204" s="44">
        <v>54.664999999999999</v>
      </c>
      <c r="H204" s="44">
        <v>-18.061</v>
      </c>
      <c r="I204" s="44">
        <v>-2.016</v>
      </c>
      <c r="J204" s="44">
        <v>-0.22500000000000001</v>
      </c>
      <c r="K204" s="44">
        <v>-0.33100000000000002</v>
      </c>
    </row>
    <row r="205" spans="1:11">
      <c r="A205" s="1">
        <v>2</v>
      </c>
      <c r="B205" s="1">
        <v>18</v>
      </c>
      <c r="C205" s="1">
        <v>19</v>
      </c>
      <c r="D205" s="1">
        <v>5</v>
      </c>
      <c r="E205" s="1" t="s">
        <v>8</v>
      </c>
      <c r="F205" s="44">
        <v>-93.867000000000004</v>
      </c>
      <c r="G205" s="44">
        <v>-55.164999999999999</v>
      </c>
      <c r="H205" s="44">
        <v>-18.061</v>
      </c>
      <c r="I205" s="44">
        <v>-2.016</v>
      </c>
      <c r="J205" s="44">
        <v>-0.22500000000000001</v>
      </c>
      <c r="K205" s="44">
        <v>-0.33100000000000002</v>
      </c>
    </row>
    <row r="206" spans="1:11">
      <c r="A206" s="1">
        <v>2</v>
      </c>
      <c r="B206" s="1">
        <v>18</v>
      </c>
      <c r="C206" s="1">
        <v>19</v>
      </c>
      <c r="D206" s="1">
        <v>4</v>
      </c>
      <c r="E206" s="1" t="s">
        <v>11</v>
      </c>
      <c r="F206" s="44">
        <v>-74.162000000000006</v>
      </c>
      <c r="G206" s="44">
        <v>-44.451999999999998</v>
      </c>
      <c r="H206" s="44">
        <v>92.084999999999994</v>
      </c>
      <c r="I206" s="44">
        <v>10.54</v>
      </c>
      <c r="J206" s="44">
        <v>1.206</v>
      </c>
      <c r="K206" s="44">
        <v>1.774</v>
      </c>
    </row>
    <row r="207" spans="1:11">
      <c r="A207" s="1">
        <v>2</v>
      </c>
      <c r="B207" s="1">
        <v>18</v>
      </c>
      <c r="C207" s="1">
        <v>19</v>
      </c>
      <c r="D207" s="1">
        <v>4</v>
      </c>
      <c r="E207" s="1" t="s">
        <v>10</v>
      </c>
      <c r="F207" s="44">
        <v>-74.457999999999998</v>
      </c>
      <c r="G207" s="44">
        <v>-44.67</v>
      </c>
      <c r="H207" s="44">
        <v>-92.244</v>
      </c>
      <c r="I207" s="44">
        <v>-10.557</v>
      </c>
      <c r="J207" s="44">
        <v>-1.208</v>
      </c>
      <c r="K207" s="44">
        <v>-1.7769999999999999</v>
      </c>
    </row>
    <row r="208" spans="1:11">
      <c r="A208" s="1">
        <v>2</v>
      </c>
      <c r="B208" s="1">
        <v>18</v>
      </c>
      <c r="C208" s="1">
        <v>19</v>
      </c>
      <c r="D208" s="1">
        <v>4</v>
      </c>
      <c r="E208" s="1" t="s">
        <v>9</v>
      </c>
      <c r="F208" s="44">
        <v>110.726</v>
      </c>
      <c r="G208" s="44">
        <v>66.370999999999995</v>
      </c>
      <c r="H208" s="44">
        <v>-43.887999999999998</v>
      </c>
      <c r="I208" s="44">
        <v>-5.0229999999999997</v>
      </c>
      <c r="J208" s="44">
        <v>-0.57499999999999996</v>
      </c>
      <c r="K208" s="44">
        <v>-0.84499999999999997</v>
      </c>
    </row>
    <row r="209" spans="1:11">
      <c r="A209" s="1">
        <v>2</v>
      </c>
      <c r="B209" s="1">
        <v>18</v>
      </c>
      <c r="C209" s="1">
        <v>19</v>
      </c>
      <c r="D209" s="1">
        <v>4</v>
      </c>
      <c r="E209" s="1" t="s">
        <v>8</v>
      </c>
      <c r="F209" s="44">
        <v>-110.866</v>
      </c>
      <c r="G209" s="44">
        <v>-66.474999999999994</v>
      </c>
      <c r="H209" s="44">
        <v>-43.887999999999998</v>
      </c>
      <c r="I209" s="44">
        <v>-5.0229999999999997</v>
      </c>
      <c r="J209" s="44">
        <v>-0.57499999999999996</v>
      </c>
      <c r="K209" s="44">
        <v>-0.84499999999999997</v>
      </c>
    </row>
    <row r="210" spans="1:11">
      <c r="A210" s="1">
        <v>2</v>
      </c>
      <c r="B210" s="1">
        <v>18</v>
      </c>
      <c r="C210" s="1">
        <v>19</v>
      </c>
      <c r="D210" s="1">
        <v>3</v>
      </c>
      <c r="E210" s="1" t="s">
        <v>11</v>
      </c>
      <c r="F210" s="44">
        <v>-73.707999999999998</v>
      </c>
      <c r="G210" s="44">
        <v>-44.192999999999998</v>
      </c>
      <c r="H210" s="44">
        <v>133.42599999999999</v>
      </c>
      <c r="I210" s="44">
        <v>15.746</v>
      </c>
      <c r="J210" s="44">
        <v>1.8129999999999999</v>
      </c>
      <c r="K210" s="44">
        <v>2.6669999999999998</v>
      </c>
    </row>
    <row r="211" spans="1:11">
      <c r="A211" s="1">
        <v>2</v>
      </c>
      <c r="B211" s="1">
        <v>18</v>
      </c>
      <c r="C211" s="1">
        <v>19</v>
      </c>
      <c r="D211" s="1">
        <v>3</v>
      </c>
      <c r="E211" s="1" t="s">
        <v>10</v>
      </c>
      <c r="F211" s="44">
        <v>-75.268000000000001</v>
      </c>
      <c r="G211" s="44">
        <v>-45.137</v>
      </c>
      <c r="H211" s="44">
        <v>-133.733</v>
      </c>
      <c r="I211" s="44">
        <v>-15.782</v>
      </c>
      <c r="J211" s="44">
        <v>-1.8169999999999999</v>
      </c>
      <c r="K211" s="44">
        <v>-2.673</v>
      </c>
    </row>
    <row r="212" spans="1:11">
      <c r="A212" s="1">
        <v>2</v>
      </c>
      <c r="B212" s="1">
        <v>18</v>
      </c>
      <c r="C212" s="1">
        <v>19</v>
      </c>
      <c r="D212" s="1">
        <v>3</v>
      </c>
      <c r="E212" s="1" t="s">
        <v>9</v>
      </c>
      <c r="F212" s="44">
        <v>110.425</v>
      </c>
      <c r="G212" s="44">
        <v>66.197999999999993</v>
      </c>
      <c r="H212" s="44">
        <v>-63.609000000000002</v>
      </c>
      <c r="I212" s="44">
        <v>-7.5069999999999997</v>
      </c>
      <c r="J212" s="44">
        <v>-0.86399999999999999</v>
      </c>
      <c r="K212" s="44">
        <v>-1.2709999999999999</v>
      </c>
    </row>
    <row r="213" spans="1:11">
      <c r="A213" s="1">
        <v>2</v>
      </c>
      <c r="B213" s="1">
        <v>18</v>
      </c>
      <c r="C213" s="1">
        <v>19</v>
      </c>
      <c r="D213" s="1">
        <v>3</v>
      </c>
      <c r="E213" s="1" t="s">
        <v>8</v>
      </c>
      <c r="F213" s="44">
        <v>-111.167</v>
      </c>
      <c r="G213" s="44">
        <v>-66.647999999999996</v>
      </c>
      <c r="H213" s="44">
        <v>-63.609000000000002</v>
      </c>
      <c r="I213" s="44">
        <v>-7.5069999999999997</v>
      </c>
      <c r="J213" s="44">
        <v>-0.86399999999999999</v>
      </c>
      <c r="K213" s="44">
        <v>-1.2709999999999999</v>
      </c>
    </row>
    <row r="214" spans="1:11">
      <c r="A214" s="1">
        <v>2</v>
      </c>
      <c r="B214" s="1">
        <v>18</v>
      </c>
      <c r="C214" s="1">
        <v>19</v>
      </c>
      <c r="D214" s="1">
        <v>2</v>
      </c>
      <c r="E214" s="1" t="s">
        <v>11</v>
      </c>
      <c r="F214" s="44">
        <v>-73.701999999999998</v>
      </c>
      <c r="G214" s="44">
        <v>-44.167000000000002</v>
      </c>
      <c r="H214" s="44">
        <v>164.529</v>
      </c>
      <c r="I214" s="44">
        <v>19.786000000000001</v>
      </c>
      <c r="J214" s="44">
        <v>2.2669999999999999</v>
      </c>
      <c r="K214" s="44">
        <v>3.335</v>
      </c>
    </row>
    <row r="215" spans="1:11">
      <c r="A215" s="1">
        <v>2</v>
      </c>
      <c r="B215" s="1">
        <v>18</v>
      </c>
      <c r="C215" s="1">
        <v>19</v>
      </c>
      <c r="D215" s="1">
        <v>2</v>
      </c>
      <c r="E215" s="1" t="s">
        <v>10</v>
      </c>
      <c r="F215" s="44">
        <v>-76.260999999999996</v>
      </c>
      <c r="G215" s="44">
        <v>-45.747999999999998</v>
      </c>
      <c r="H215" s="44">
        <v>-165.01400000000001</v>
      </c>
      <c r="I215" s="44">
        <v>-19.844999999999999</v>
      </c>
      <c r="J215" s="44">
        <v>-2.274</v>
      </c>
      <c r="K215" s="44">
        <v>-3.3450000000000002</v>
      </c>
    </row>
    <row r="216" spans="1:11">
      <c r="A216" s="1">
        <v>2</v>
      </c>
      <c r="B216" s="1">
        <v>18</v>
      </c>
      <c r="C216" s="1">
        <v>19</v>
      </c>
      <c r="D216" s="1">
        <v>2</v>
      </c>
      <c r="E216" s="1" t="s">
        <v>9</v>
      </c>
      <c r="F216" s="44">
        <v>110.187</v>
      </c>
      <c r="G216" s="44">
        <v>66.046999999999997</v>
      </c>
      <c r="H216" s="44">
        <v>-78.462999999999994</v>
      </c>
      <c r="I216" s="44">
        <v>-9.4359999999999999</v>
      </c>
      <c r="J216" s="44">
        <v>-1.081</v>
      </c>
      <c r="K216" s="44">
        <v>-1.591</v>
      </c>
    </row>
    <row r="217" spans="1:11">
      <c r="A217" s="1">
        <v>2</v>
      </c>
      <c r="B217" s="1">
        <v>18</v>
      </c>
      <c r="C217" s="1">
        <v>19</v>
      </c>
      <c r="D217" s="1">
        <v>2</v>
      </c>
      <c r="E217" s="1" t="s">
        <v>8</v>
      </c>
      <c r="F217" s="44">
        <v>-111.405</v>
      </c>
      <c r="G217" s="44">
        <v>-66.799000000000007</v>
      </c>
      <c r="H217" s="44">
        <v>-78.462999999999994</v>
      </c>
      <c r="I217" s="44">
        <v>-9.4359999999999999</v>
      </c>
      <c r="J217" s="44">
        <v>-1.081</v>
      </c>
      <c r="K217" s="44">
        <v>-1.591</v>
      </c>
    </row>
    <row r="218" spans="1:11">
      <c r="A218" s="1">
        <v>2</v>
      </c>
      <c r="B218" s="1">
        <v>18</v>
      </c>
      <c r="C218" s="1">
        <v>19</v>
      </c>
      <c r="D218" s="1">
        <v>1</v>
      </c>
      <c r="E218" s="1" t="s">
        <v>11</v>
      </c>
      <c r="F218" s="44">
        <v>-79.090999999999994</v>
      </c>
      <c r="G218" s="44">
        <v>-47.277000000000001</v>
      </c>
      <c r="H218" s="44">
        <v>172.95599999999999</v>
      </c>
      <c r="I218" s="44">
        <v>21.059000000000001</v>
      </c>
      <c r="J218" s="44">
        <v>2.5299999999999998</v>
      </c>
      <c r="K218" s="44">
        <v>3.7229999999999999</v>
      </c>
    </row>
    <row r="219" spans="1:11">
      <c r="A219" s="1">
        <v>2</v>
      </c>
      <c r="B219" s="1">
        <v>18</v>
      </c>
      <c r="C219" s="1">
        <v>19</v>
      </c>
      <c r="D219" s="1">
        <v>1</v>
      </c>
      <c r="E219" s="1" t="s">
        <v>10</v>
      </c>
      <c r="F219" s="44">
        <v>-84.061000000000007</v>
      </c>
      <c r="G219" s="44">
        <v>-50.314</v>
      </c>
      <c r="H219" s="44">
        <v>-173.678</v>
      </c>
      <c r="I219" s="44">
        <v>-21.148</v>
      </c>
      <c r="J219" s="44">
        <v>-2.5409999999999999</v>
      </c>
      <c r="K219" s="44">
        <v>-3.738</v>
      </c>
    </row>
    <row r="220" spans="1:11">
      <c r="A220" s="1">
        <v>2</v>
      </c>
      <c r="B220" s="1">
        <v>18</v>
      </c>
      <c r="C220" s="1">
        <v>19</v>
      </c>
      <c r="D220" s="1">
        <v>1</v>
      </c>
      <c r="E220" s="1" t="s">
        <v>9</v>
      </c>
      <c r="F220" s="44">
        <v>118.643</v>
      </c>
      <c r="G220" s="44">
        <v>70.95</v>
      </c>
      <c r="H220" s="44">
        <v>-82.531999999999996</v>
      </c>
      <c r="I220" s="44">
        <v>-10.048999999999999</v>
      </c>
      <c r="J220" s="44">
        <v>-1.2070000000000001</v>
      </c>
      <c r="K220" s="44">
        <v>-1.776</v>
      </c>
    </row>
    <row r="221" spans="1:11">
      <c r="A221" s="1">
        <v>2</v>
      </c>
      <c r="B221" s="1">
        <v>18</v>
      </c>
      <c r="C221" s="1">
        <v>19</v>
      </c>
      <c r="D221" s="1">
        <v>1</v>
      </c>
      <c r="E221" s="1" t="s">
        <v>8</v>
      </c>
      <c r="F221" s="44">
        <v>-121.009</v>
      </c>
      <c r="G221" s="44">
        <v>-72.396000000000001</v>
      </c>
      <c r="H221" s="44">
        <v>-82.531999999999996</v>
      </c>
      <c r="I221" s="44">
        <v>-10.048999999999999</v>
      </c>
      <c r="J221" s="44">
        <v>-1.2070000000000001</v>
      </c>
      <c r="K221" s="44">
        <v>-1.776</v>
      </c>
    </row>
    <row r="222" spans="1:11">
      <c r="A222" s="1">
        <v>2</v>
      </c>
      <c r="B222" s="1">
        <v>19</v>
      </c>
      <c r="C222" s="1">
        <v>20</v>
      </c>
      <c r="D222" s="1">
        <v>5</v>
      </c>
      <c r="E222" s="1" t="s">
        <v>11</v>
      </c>
      <c r="F222" s="44">
        <v>-39.085000000000001</v>
      </c>
      <c r="G222" s="44">
        <v>-22.742000000000001</v>
      </c>
      <c r="H222" s="44">
        <v>28.323</v>
      </c>
      <c r="I222" s="44">
        <v>3.1339999999999999</v>
      </c>
      <c r="J222" s="44">
        <v>0.34100000000000003</v>
      </c>
      <c r="K222" s="44">
        <v>0.502</v>
      </c>
    </row>
    <row r="223" spans="1:11">
      <c r="A223" s="1">
        <v>2</v>
      </c>
      <c r="B223" s="1">
        <v>19</v>
      </c>
      <c r="C223" s="1">
        <v>20</v>
      </c>
      <c r="D223" s="1">
        <v>5</v>
      </c>
      <c r="E223" s="1" t="s">
        <v>10</v>
      </c>
      <c r="F223" s="44">
        <v>-36.121000000000002</v>
      </c>
      <c r="G223" s="44">
        <v>-21.41</v>
      </c>
      <c r="H223" s="44">
        <v>-22.966999999999999</v>
      </c>
      <c r="I223" s="44">
        <v>-2.5499999999999998</v>
      </c>
      <c r="J223" s="44">
        <v>-0.28000000000000003</v>
      </c>
      <c r="K223" s="44">
        <v>-0.41199999999999998</v>
      </c>
    </row>
    <row r="224" spans="1:11">
      <c r="A224" s="1">
        <v>2</v>
      </c>
      <c r="B224" s="1">
        <v>19</v>
      </c>
      <c r="C224" s="1">
        <v>20</v>
      </c>
      <c r="D224" s="1">
        <v>5</v>
      </c>
      <c r="E224" s="1" t="s">
        <v>9</v>
      </c>
      <c r="F224" s="44">
        <v>80.923000000000002</v>
      </c>
      <c r="G224" s="44">
        <v>47.44</v>
      </c>
      <c r="H224" s="44">
        <v>-14.246</v>
      </c>
      <c r="I224" s="44">
        <v>-1.579</v>
      </c>
      <c r="J224" s="44">
        <v>-0.17299999999999999</v>
      </c>
      <c r="K224" s="44">
        <v>-0.254</v>
      </c>
    </row>
    <row r="225" spans="1:11">
      <c r="A225" s="1">
        <v>2</v>
      </c>
      <c r="B225" s="1">
        <v>19</v>
      </c>
      <c r="C225" s="1">
        <v>20</v>
      </c>
      <c r="D225" s="1">
        <v>5</v>
      </c>
      <c r="E225" s="1" t="s">
        <v>8</v>
      </c>
      <c r="F225" s="44">
        <v>-79.277000000000001</v>
      </c>
      <c r="G225" s="44">
        <v>-46.7</v>
      </c>
      <c r="H225" s="44">
        <v>-14.246</v>
      </c>
      <c r="I225" s="44">
        <v>-1.579</v>
      </c>
      <c r="J225" s="44">
        <v>-0.17299999999999999</v>
      </c>
      <c r="K225" s="44">
        <v>-0.254</v>
      </c>
    </row>
    <row r="226" spans="1:11">
      <c r="A226" s="1">
        <v>2</v>
      </c>
      <c r="B226" s="1">
        <v>19</v>
      </c>
      <c r="C226" s="1">
        <v>20</v>
      </c>
      <c r="D226" s="1">
        <v>4</v>
      </c>
      <c r="E226" s="1" t="s">
        <v>11</v>
      </c>
      <c r="F226" s="44">
        <v>-30.713999999999999</v>
      </c>
      <c r="G226" s="44">
        <v>-18.556000000000001</v>
      </c>
      <c r="H226" s="44">
        <v>75.082999999999998</v>
      </c>
      <c r="I226" s="44">
        <v>8.5630000000000006</v>
      </c>
      <c r="J226" s="44">
        <v>0.97499999999999998</v>
      </c>
      <c r="K226" s="44">
        <v>1.4339999999999999</v>
      </c>
    </row>
    <row r="227" spans="1:11">
      <c r="A227" s="1">
        <v>2</v>
      </c>
      <c r="B227" s="1">
        <v>19</v>
      </c>
      <c r="C227" s="1">
        <v>20</v>
      </c>
      <c r="D227" s="1">
        <v>4</v>
      </c>
      <c r="E227" s="1" t="s">
        <v>10</v>
      </c>
      <c r="F227" s="44">
        <v>-59.231999999999999</v>
      </c>
      <c r="G227" s="44">
        <v>-35.366</v>
      </c>
      <c r="H227" s="44">
        <v>-60.515000000000001</v>
      </c>
      <c r="I227" s="44">
        <v>-6.9089999999999998</v>
      </c>
      <c r="J227" s="44">
        <v>-0.78700000000000003</v>
      </c>
      <c r="K227" s="44">
        <v>-1.1579999999999999</v>
      </c>
    </row>
    <row r="228" spans="1:11">
      <c r="A228" s="1">
        <v>2</v>
      </c>
      <c r="B228" s="1">
        <v>19</v>
      </c>
      <c r="C228" s="1">
        <v>20</v>
      </c>
      <c r="D228" s="1">
        <v>4</v>
      </c>
      <c r="E228" s="1" t="s">
        <v>9</v>
      </c>
      <c r="F228" s="44">
        <v>87.046000000000006</v>
      </c>
      <c r="G228" s="44">
        <v>52.265000000000001</v>
      </c>
      <c r="H228" s="44">
        <v>-37.665999999999997</v>
      </c>
      <c r="I228" s="44">
        <v>-4.298</v>
      </c>
      <c r="J228" s="44">
        <v>-0.48899999999999999</v>
      </c>
      <c r="K228" s="44">
        <v>-0.72</v>
      </c>
    </row>
    <row r="229" spans="1:11">
      <c r="A229" s="1">
        <v>2</v>
      </c>
      <c r="B229" s="1">
        <v>19</v>
      </c>
      <c r="C229" s="1">
        <v>20</v>
      </c>
      <c r="D229" s="1">
        <v>4</v>
      </c>
      <c r="E229" s="1" t="s">
        <v>8</v>
      </c>
      <c r="F229" s="44">
        <v>-102.89</v>
      </c>
      <c r="G229" s="44">
        <v>-61.603000000000002</v>
      </c>
      <c r="H229" s="44">
        <v>-37.665999999999997</v>
      </c>
      <c r="I229" s="44">
        <v>-4.298</v>
      </c>
      <c r="J229" s="44">
        <v>-0.48899999999999999</v>
      </c>
      <c r="K229" s="44">
        <v>-0.72</v>
      </c>
    </row>
    <row r="230" spans="1:11">
      <c r="A230" s="1">
        <v>2</v>
      </c>
      <c r="B230" s="1">
        <v>19</v>
      </c>
      <c r="C230" s="1">
        <v>20</v>
      </c>
      <c r="D230" s="1">
        <v>3</v>
      </c>
      <c r="E230" s="1" t="s">
        <v>11</v>
      </c>
      <c r="F230" s="44">
        <v>-36.994999999999997</v>
      </c>
      <c r="G230" s="44">
        <v>-22.265999999999998</v>
      </c>
      <c r="H230" s="44">
        <v>115.358</v>
      </c>
      <c r="I230" s="44">
        <v>13.618</v>
      </c>
      <c r="J230" s="44">
        <v>1.5649999999999999</v>
      </c>
      <c r="K230" s="44">
        <v>2.3029999999999999</v>
      </c>
    </row>
    <row r="231" spans="1:11">
      <c r="A231" s="1">
        <v>2</v>
      </c>
      <c r="B231" s="1">
        <v>19</v>
      </c>
      <c r="C231" s="1">
        <v>20</v>
      </c>
      <c r="D231" s="1">
        <v>3</v>
      </c>
      <c r="E231" s="1" t="s">
        <v>10</v>
      </c>
      <c r="F231" s="44">
        <v>-53.137</v>
      </c>
      <c r="G231" s="44">
        <v>-31.798999999999999</v>
      </c>
      <c r="H231" s="44">
        <v>-91.581999999999994</v>
      </c>
      <c r="I231" s="44">
        <v>-10.81</v>
      </c>
      <c r="J231" s="44">
        <v>-1.2430000000000001</v>
      </c>
      <c r="K231" s="44">
        <v>-1.8280000000000001</v>
      </c>
    </row>
    <row r="232" spans="1:11">
      <c r="A232" s="1">
        <v>2</v>
      </c>
      <c r="B232" s="1">
        <v>19</v>
      </c>
      <c r="C232" s="1">
        <v>20</v>
      </c>
      <c r="D232" s="1">
        <v>3</v>
      </c>
      <c r="E232" s="1" t="s">
        <v>9</v>
      </c>
      <c r="F232" s="44">
        <v>90.483999999999995</v>
      </c>
      <c r="G232" s="44">
        <v>54.286000000000001</v>
      </c>
      <c r="H232" s="44">
        <v>-57.482999999999997</v>
      </c>
      <c r="I232" s="44">
        <v>-6.7859999999999996</v>
      </c>
      <c r="J232" s="44">
        <v>-0.78</v>
      </c>
      <c r="K232" s="44">
        <v>-1.147</v>
      </c>
    </row>
    <row r="233" spans="1:11">
      <c r="A233" s="1">
        <v>2</v>
      </c>
      <c r="B233" s="1">
        <v>19</v>
      </c>
      <c r="C233" s="1">
        <v>20</v>
      </c>
      <c r="D233" s="1">
        <v>3</v>
      </c>
      <c r="E233" s="1" t="s">
        <v>8</v>
      </c>
      <c r="F233" s="44">
        <v>-99.451999999999998</v>
      </c>
      <c r="G233" s="44">
        <v>-59.582000000000001</v>
      </c>
      <c r="H233" s="44">
        <v>-57.482999999999997</v>
      </c>
      <c r="I233" s="44">
        <v>-6.7859999999999996</v>
      </c>
      <c r="J233" s="44">
        <v>-0.78</v>
      </c>
      <c r="K233" s="44">
        <v>-1.147</v>
      </c>
    </row>
    <row r="234" spans="1:11">
      <c r="A234" s="1">
        <v>2</v>
      </c>
      <c r="B234" s="1">
        <v>19</v>
      </c>
      <c r="C234" s="1">
        <v>20</v>
      </c>
      <c r="D234" s="1">
        <v>2</v>
      </c>
      <c r="E234" s="1" t="s">
        <v>11</v>
      </c>
      <c r="F234" s="44">
        <v>-44.076000000000001</v>
      </c>
      <c r="G234" s="44">
        <v>-26.471</v>
      </c>
      <c r="H234" s="44">
        <v>148.196</v>
      </c>
      <c r="I234" s="44">
        <v>17.844999999999999</v>
      </c>
      <c r="J234" s="44">
        <v>2.0449999999999999</v>
      </c>
      <c r="K234" s="44">
        <v>3.0089999999999999</v>
      </c>
    </row>
    <row r="235" spans="1:11">
      <c r="A235" s="1">
        <v>2</v>
      </c>
      <c r="B235" s="1">
        <v>19</v>
      </c>
      <c r="C235" s="1">
        <v>20</v>
      </c>
      <c r="D235" s="1">
        <v>2</v>
      </c>
      <c r="E235" s="1" t="s">
        <v>10</v>
      </c>
      <c r="F235" s="44">
        <v>-48.704000000000001</v>
      </c>
      <c r="G235" s="44">
        <v>-29.161999999999999</v>
      </c>
      <c r="H235" s="44">
        <v>-117.73399999999999</v>
      </c>
      <c r="I235" s="44">
        <v>-14.176</v>
      </c>
      <c r="J235" s="44">
        <v>-1.63</v>
      </c>
      <c r="K235" s="44">
        <v>-2.3980000000000001</v>
      </c>
    </row>
    <row r="236" spans="1:11">
      <c r="A236" s="1">
        <v>2</v>
      </c>
      <c r="B236" s="1">
        <v>19</v>
      </c>
      <c r="C236" s="1">
        <v>20</v>
      </c>
      <c r="D236" s="1">
        <v>2</v>
      </c>
      <c r="E236" s="1" t="s">
        <v>9</v>
      </c>
      <c r="F236" s="44">
        <v>93.683000000000007</v>
      </c>
      <c r="G236" s="44">
        <v>56.186</v>
      </c>
      <c r="H236" s="44">
        <v>-73.869</v>
      </c>
      <c r="I236" s="44">
        <v>-8.8949999999999996</v>
      </c>
      <c r="J236" s="44">
        <v>-1.0209999999999999</v>
      </c>
      <c r="K236" s="44">
        <v>-1.502</v>
      </c>
    </row>
    <row r="237" spans="1:11">
      <c r="A237" s="1">
        <v>2</v>
      </c>
      <c r="B237" s="1">
        <v>19</v>
      </c>
      <c r="C237" s="1">
        <v>20</v>
      </c>
      <c r="D237" s="1">
        <v>2</v>
      </c>
      <c r="E237" s="1" t="s">
        <v>8</v>
      </c>
      <c r="F237" s="44">
        <v>-96.253</v>
      </c>
      <c r="G237" s="44">
        <v>-57.682000000000002</v>
      </c>
      <c r="H237" s="44">
        <v>-73.869</v>
      </c>
      <c r="I237" s="44">
        <v>-8.8949999999999996</v>
      </c>
      <c r="J237" s="44">
        <v>-1.0209999999999999</v>
      </c>
      <c r="K237" s="44">
        <v>-1.502</v>
      </c>
    </row>
    <row r="238" spans="1:11">
      <c r="A238" s="1">
        <v>2</v>
      </c>
      <c r="B238" s="1">
        <v>19</v>
      </c>
      <c r="C238" s="1">
        <v>20</v>
      </c>
      <c r="D238" s="1">
        <v>1</v>
      </c>
      <c r="E238" s="1" t="s">
        <v>11</v>
      </c>
      <c r="F238" s="44">
        <v>-63.588000000000001</v>
      </c>
      <c r="G238" s="44">
        <v>-38.018000000000001</v>
      </c>
      <c r="H238" s="44">
        <v>156.24799999999999</v>
      </c>
      <c r="I238" s="44">
        <v>19.042000000000002</v>
      </c>
      <c r="J238" s="44">
        <v>2.2869999999999999</v>
      </c>
      <c r="K238" s="44">
        <v>3.3650000000000002</v>
      </c>
    </row>
    <row r="239" spans="1:11">
      <c r="A239" s="1">
        <v>2</v>
      </c>
      <c r="B239" s="1">
        <v>19</v>
      </c>
      <c r="C239" s="1">
        <v>20</v>
      </c>
      <c r="D239" s="1">
        <v>1</v>
      </c>
      <c r="E239" s="1" t="s">
        <v>10</v>
      </c>
      <c r="F239" s="44">
        <v>-37.804000000000002</v>
      </c>
      <c r="G239" s="44">
        <v>-22.629000000000001</v>
      </c>
      <c r="H239" s="44">
        <v>-117.98099999999999</v>
      </c>
      <c r="I239" s="44">
        <v>-14.371</v>
      </c>
      <c r="J239" s="44">
        <v>-1.7230000000000001</v>
      </c>
      <c r="K239" s="44">
        <v>-2.5339999999999998</v>
      </c>
    </row>
    <row r="240" spans="1:11">
      <c r="A240" s="1">
        <v>2</v>
      </c>
      <c r="B240" s="1">
        <v>19</v>
      </c>
      <c r="C240" s="1">
        <v>20</v>
      </c>
      <c r="D240" s="1">
        <v>1</v>
      </c>
      <c r="E240" s="1" t="s">
        <v>9</v>
      </c>
      <c r="F240" s="44">
        <v>109.87</v>
      </c>
      <c r="G240" s="44">
        <v>65.709000000000003</v>
      </c>
      <c r="H240" s="44">
        <v>-76.174999999999997</v>
      </c>
      <c r="I240" s="44">
        <v>-9.2810000000000006</v>
      </c>
      <c r="J240" s="44">
        <v>-1.1140000000000001</v>
      </c>
      <c r="K240" s="44">
        <v>-1.639</v>
      </c>
    </row>
    <row r="241" spans="1:11">
      <c r="A241" s="1">
        <v>2</v>
      </c>
      <c r="B241" s="1">
        <v>19</v>
      </c>
      <c r="C241" s="1">
        <v>20</v>
      </c>
      <c r="D241" s="1">
        <v>1</v>
      </c>
      <c r="E241" s="1" t="s">
        <v>8</v>
      </c>
      <c r="F241" s="44">
        <v>-95.546000000000006</v>
      </c>
      <c r="G241" s="44">
        <v>-57.158999999999999</v>
      </c>
      <c r="H241" s="44">
        <v>-76.174999999999997</v>
      </c>
      <c r="I241" s="44">
        <v>-9.2810000000000006</v>
      </c>
      <c r="J241" s="44">
        <v>-1.1140000000000001</v>
      </c>
      <c r="K241" s="44">
        <v>-1.639</v>
      </c>
    </row>
    <row r="242" spans="1:11">
      <c r="A242" s="1">
        <v>3</v>
      </c>
      <c r="B242" s="1">
        <v>7</v>
      </c>
      <c r="C242" s="1">
        <v>8</v>
      </c>
      <c r="D242" s="1">
        <v>5</v>
      </c>
      <c r="E242" s="1" t="s">
        <v>11</v>
      </c>
      <c r="F242" s="44">
        <v>-17.12</v>
      </c>
      <c r="G242" s="44">
        <v>-10.407</v>
      </c>
      <c r="H242" s="44">
        <v>6.1449999999999996</v>
      </c>
      <c r="I242" s="44">
        <v>-1.5349999999999999</v>
      </c>
      <c r="J242" s="44">
        <v>-0.221</v>
      </c>
      <c r="K242" s="44">
        <v>-0.32600000000000001</v>
      </c>
    </row>
    <row r="243" spans="1:11">
      <c r="A243" s="1">
        <v>3</v>
      </c>
      <c r="B243" s="1">
        <v>7</v>
      </c>
      <c r="C243" s="1">
        <v>8</v>
      </c>
      <c r="D243" s="1">
        <v>5</v>
      </c>
      <c r="E243" s="1" t="s">
        <v>10</v>
      </c>
      <c r="F243" s="44">
        <v>-19.533000000000001</v>
      </c>
      <c r="G243" s="44">
        <v>-11.863</v>
      </c>
      <c r="H243" s="44">
        <v>-5.5119999999999996</v>
      </c>
      <c r="I243" s="44">
        <v>1.381</v>
      </c>
      <c r="J243" s="44">
        <v>0.19900000000000001</v>
      </c>
      <c r="K243" s="44">
        <v>0.29299999999999998</v>
      </c>
    </row>
    <row r="244" spans="1:11">
      <c r="A244" s="1">
        <v>3</v>
      </c>
      <c r="B244" s="1">
        <v>7</v>
      </c>
      <c r="C244" s="1">
        <v>8</v>
      </c>
      <c r="D244" s="1">
        <v>5</v>
      </c>
      <c r="E244" s="1" t="s">
        <v>9</v>
      </c>
      <c r="F244" s="44">
        <v>24.326000000000001</v>
      </c>
      <c r="G244" s="44">
        <v>14.776999999999999</v>
      </c>
      <c r="H244" s="44">
        <v>-2.48</v>
      </c>
      <c r="I244" s="44">
        <v>0.62</v>
      </c>
      <c r="J244" s="44">
        <v>8.8999999999999996E-2</v>
      </c>
      <c r="K244" s="44">
        <v>0.13200000000000001</v>
      </c>
    </row>
    <row r="245" spans="1:11">
      <c r="A245" s="1">
        <v>3</v>
      </c>
      <c r="B245" s="1">
        <v>7</v>
      </c>
      <c r="C245" s="1">
        <v>8</v>
      </c>
      <c r="D245" s="1">
        <v>5</v>
      </c>
      <c r="E245" s="1" t="s">
        <v>8</v>
      </c>
      <c r="F245" s="44">
        <v>-25.353000000000002</v>
      </c>
      <c r="G245" s="44">
        <v>-15.397</v>
      </c>
      <c r="H245" s="44">
        <v>-2.48</v>
      </c>
      <c r="I245" s="44">
        <v>0.62</v>
      </c>
      <c r="J245" s="44">
        <v>8.8999999999999996E-2</v>
      </c>
      <c r="K245" s="44">
        <v>0.13200000000000001</v>
      </c>
    </row>
    <row r="246" spans="1:11">
      <c r="A246" s="1">
        <v>3</v>
      </c>
      <c r="B246" s="1">
        <v>7</v>
      </c>
      <c r="C246" s="1">
        <v>8</v>
      </c>
      <c r="D246" s="1">
        <v>4</v>
      </c>
      <c r="E246" s="1" t="s">
        <v>11</v>
      </c>
      <c r="F246" s="44">
        <v>-21.663</v>
      </c>
      <c r="G246" s="44">
        <v>-13.273999999999999</v>
      </c>
      <c r="H246" s="44">
        <v>10.273</v>
      </c>
      <c r="I246" s="44">
        <v>-2.4329999999999998</v>
      </c>
      <c r="J246" s="44">
        <v>-0.35</v>
      </c>
      <c r="K246" s="44">
        <v>-0.51500000000000001</v>
      </c>
    </row>
    <row r="247" spans="1:11">
      <c r="A247" s="1">
        <v>3</v>
      </c>
      <c r="B247" s="1">
        <v>7</v>
      </c>
      <c r="C247" s="1">
        <v>8</v>
      </c>
      <c r="D247" s="1">
        <v>4</v>
      </c>
      <c r="E247" s="1" t="s">
        <v>10</v>
      </c>
      <c r="F247" s="44">
        <v>-22.096</v>
      </c>
      <c r="G247" s="44">
        <v>-13.538</v>
      </c>
      <c r="H247" s="44">
        <v>-9.9120000000000008</v>
      </c>
      <c r="I247" s="44">
        <v>2.3479999999999999</v>
      </c>
      <c r="J247" s="44">
        <v>0.33800000000000002</v>
      </c>
      <c r="K247" s="44">
        <v>0.497</v>
      </c>
    </row>
    <row r="248" spans="1:11">
      <c r="A248" s="1">
        <v>3</v>
      </c>
      <c r="B248" s="1">
        <v>7</v>
      </c>
      <c r="C248" s="1">
        <v>8</v>
      </c>
      <c r="D248" s="1">
        <v>4</v>
      </c>
      <c r="E248" s="1" t="s">
        <v>9</v>
      </c>
      <c r="F248" s="44">
        <v>28.366</v>
      </c>
      <c r="G248" s="44">
        <v>17.381</v>
      </c>
      <c r="H248" s="44">
        <v>-4.2949999999999999</v>
      </c>
      <c r="I248" s="44">
        <v>1.0169999999999999</v>
      </c>
      <c r="J248" s="44">
        <v>0.14599999999999999</v>
      </c>
      <c r="K248" s="44">
        <v>0.215</v>
      </c>
    </row>
    <row r="249" spans="1:11">
      <c r="A249" s="1">
        <v>3</v>
      </c>
      <c r="B249" s="1">
        <v>7</v>
      </c>
      <c r="C249" s="1">
        <v>8</v>
      </c>
      <c r="D249" s="1">
        <v>4</v>
      </c>
      <c r="E249" s="1" t="s">
        <v>8</v>
      </c>
      <c r="F249" s="44">
        <v>-28.550999999999998</v>
      </c>
      <c r="G249" s="44">
        <v>-17.492999999999999</v>
      </c>
      <c r="H249" s="44">
        <v>-4.2949999999999999</v>
      </c>
      <c r="I249" s="44">
        <v>1.0169999999999999</v>
      </c>
      <c r="J249" s="44">
        <v>0.14599999999999999</v>
      </c>
      <c r="K249" s="44">
        <v>0.215</v>
      </c>
    </row>
    <row r="250" spans="1:11">
      <c r="A250" s="1">
        <v>3</v>
      </c>
      <c r="B250" s="1">
        <v>7</v>
      </c>
      <c r="C250" s="1">
        <v>8</v>
      </c>
      <c r="D250" s="1">
        <v>3</v>
      </c>
      <c r="E250" s="1" t="s">
        <v>11</v>
      </c>
      <c r="F250" s="44">
        <v>-21.155999999999999</v>
      </c>
      <c r="G250" s="44">
        <v>-12.968</v>
      </c>
      <c r="H250" s="44">
        <v>14.782</v>
      </c>
      <c r="I250" s="44">
        <v>-3.3050000000000002</v>
      </c>
      <c r="J250" s="44">
        <v>-0.47</v>
      </c>
      <c r="K250" s="44">
        <v>-0.69099999999999995</v>
      </c>
    </row>
    <row r="251" spans="1:11">
      <c r="A251" s="1">
        <v>3</v>
      </c>
      <c r="B251" s="1">
        <v>7</v>
      </c>
      <c r="C251" s="1">
        <v>8</v>
      </c>
      <c r="D251" s="1">
        <v>3</v>
      </c>
      <c r="E251" s="1" t="s">
        <v>10</v>
      </c>
      <c r="F251" s="44">
        <v>-22.236000000000001</v>
      </c>
      <c r="G251" s="44">
        <v>-13.622</v>
      </c>
      <c r="H251" s="44">
        <v>-14.167999999999999</v>
      </c>
      <c r="I251" s="44">
        <v>3.1680000000000001</v>
      </c>
      <c r="J251" s="44">
        <v>0.45</v>
      </c>
      <c r="K251" s="44">
        <v>0.66300000000000003</v>
      </c>
    </row>
    <row r="252" spans="1:11">
      <c r="A252" s="1">
        <v>3</v>
      </c>
      <c r="B252" s="1">
        <v>7</v>
      </c>
      <c r="C252" s="1">
        <v>8</v>
      </c>
      <c r="D252" s="1">
        <v>3</v>
      </c>
      <c r="E252" s="1" t="s">
        <v>9</v>
      </c>
      <c r="F252" s="44">
        <v>28.228999999999999</v>
      </c>
      <c r="G252" s="44">
        <v>17.297999999999998</v>
      </c>
      <c r="H252" s="44">
        <v>-6.16</v>
      </c>
      <c r="I252" s="44">
        <v>1.377</v>
      </c>
      <c r="J252" s="44">
        <v>0.19600000000000001</v>
      </c>
      <c r="K252" s="44">
        <v>0.28799999999999998</v>
      </c>
    </row>
    <row r="253" spans="1:11">
      <c r="A253" s="1">
        <v>3</v>
      </c>
      <c r="B253" s="1">
        <v>7</v>
      </c>
      <c r="C253" s="1">
        <v>8</v>
      </c>
      <c r="D253" s="1">
        <v>3</v>
      </c>
      <c r="E253" s="1" t="s">
        <v>8</v>
      </c>
      <c r="F253" s="44">
        <v>-28.687999999999999</v>
      </c>
      <c r="G253" s="44">
        <v>-17.576000000000001</v>
      </c>
      <c r="H253" s="44">
        <v>-6.16</v>
      </c>
      <c r="I253" s="44">
        <v>1.377</v>
      </c>
      <c r="J253" s="44">
        <v>0.19600000000000001</v>
      </c>
      <c r="K253" s="44">
        <v>0.28799999999999998</v>
      </c>
    </row>
    <row r="254" spans="1:11">
      <c r="A254" s="1">
        <v>3</v>
      </c>
      <c r="B254" s="1">
        <v>7</v>
      </c>
      <c r="C254" s="1">
        <v>8</v>
      </c>
      <c r="D254" s="1">
        <v>2</v>
      </c>
      <c r="E254" s="1" t="s">
        <v>11</v>
      </c>
      <c r="F254" s="44">
        <v>-21.257999999999999</v>
      </c>
      <c r="G254" s="44">
        <v>-13.028</v>
      </c>
      <c r="H254" s="44">
        <v>18.088000000000001</v>
      </c>
      <c r="I254" s="44">
        <v>-3.9340000000000002</v>
      </c>
      <c r="J254" s="44">
        <v>-0.55400000000000005</v>
      </c>
      <c r="K254" s="44">
        <v>-0.81499999999999995</v>
      </c>
    </row>
    <row r="255" spans="1:11">
      <c r="A255" s="1">
        <v>3</v>
      </c>
      <c r="B255" s="1">
        <v>7</v>
      </c>
      <c r="C255" s="1">
        <v>8</v>
      </c>
      <c r="D255" s="1">
        <v>2</v>
      </c>
      <c r="E255" s="1" t="s">
        <v>10</v>
      </c>
      <c r="F255" s="44">
        <v>-22.324000000000002</v>
      </c>
      <c r="G255" s="44">
        <v>-13.677</v>
      </c>
      <c r="H255" s="44">
        <v>-17.452000000000002</v>
      </c>
      <c r="I255" s="44">
        <v>3.7919999999999998</v>
      </c>
      <c r="J255" s="44">
        <v>0.53400000000000003</v>
      </c>
      <c r="K255" s="44">
        <v>0.78600000000000003</v>
      </c>
    </row>
    <row r="256" spans="1:11">
      <c r="A256" s="1">
        <v>3</v>
      </c>
      <c r="B256" s="1">
        <v>7</v>
      </c>
      <c r="C256" s="1">
        <v>8</v>
      </c>
      <c r="D256" s="1">
        <v>2</v>
      </c>
      <c r="E256" s="1" t="s">
        <v>9</v>
      </c>
      <c r="F256" s="44">
        <v>28.231999999999999</v>
      </c>
      <c r="G256" s="44">
        <v>17.298999999999999</v>
      </c>
      <c r="H256" s="44">
        <v>-7.5620000000000003</v>
      </c>
      <c r="I256" s="44">
        <v>1.6439999999999999</v>
      </c>
      <c r="J256" s="44">
        <v>0.23200000000000001</v>
      </c>
      <c r="K256" s="44">
        <v>0.34100000000000003</v>
      </c>
    </row>
    <row r="257" spans="1:11">
      <c r="A257" s="1">
        <v>3</v>
      </c>
      <c r="B257" s="1">
        <v>7</v>
      </c>
      <c r="C257" s="1">
        <v>8</v>
      </c>
      <c r="D257" s="1">
        <v>2</v>
      </c>
      <c r="E257" s="1" t="s">
        <v>8</v>
      </c>
      <c r="F257" s="44">
        <v>-28.684999999999999</v>
      </c>
      <c r="G257" s="44">
        <v>-17.574999999999999</v>
      </c>
      <c r="H257" s="44">
        <v>-7.5620000000000003</v>
      </c>
      <c r="I257" s="44">
        <v>1.6439999999999999</v>
      </c>
      <c r="J257" s="44">
        <v>0.23200000000000001</v>
      </c>
      <c r="K257" s="44">
        <v>0.34100000000000003</v>
      </c>
    </row>
    <row r="258" spans="1:11">
      <c r="A258" s="1">
        <v>3</v>
      </c>
      <c r="B258" s="1">
        <v>7</v>
      </c>
      <c r="C258" s="1">
        <v>8</v>
      </c>
      <c r="D258" s="1">
        <v>1</v>
      </c>
      <c r="E258" s="1" t="s">
        <v>11</v>
      </c>
      <c r="F258" s="44">
        <v>-20.605</v>
      </c>
      <c r="G258" s="44">
        <v>-12.625999999999999</v>
      </c>
      <c r="H258" s="44">
        <v>20.213999999999999</v>
      </c>
      <c r="I258" s="44">
        <v>-3.99</v>
      </c>
      <c r="J258" s="44">
        <v>-0.55500000000000005</v>
      </c>
      <c r="K258" s="44">
        <v>-0.81699999999999995</v>
      </c>
    </row>
    <row r="259" spans="1:11">
      <c r="A259" s="1">
        <v>3</v>
      </c>
      <c r="B259" s="1">
        <v>7</v>
      </c>
      <c r="C259" s="1">
        <v>8</v>
      </c>
      <c r="D259" s="1">
        <v>1</v>
      </c>
      <c r="E259" s="1" t="s">
        <v>10</v>
      </c>
      <c r="F259" s="44">
        <v>-22.541</v>
      </c>
      <c r="G259" s="44">
        <v>-13.81</v>
      </c>
      <c r="H259" s="44">
        <v>-19.318999999999999</v>
      </c>
      <c r="I259" s="44">
        <v>3.8149999999999999</v>
      </c>
      <c r="J259" s="44">
        <v>0.53100000000000003</v>
      </c>
      <c r="K259" s="44">
        <v>0.78100000000000003</v>
      </c>
    </row>
    <row r="260" spans="1:11">
      <c r="A260" s="1">
        <v>3</v>
      </c>
      <c r="B260" s="1">
        <v>7</v>
      </c>
      <c r="C260" s="1">
        <v>8</v>
      </c>
      <c r="D260" s="1">
        <v>1</v>
      </c>
      <c r="E260" s="1" t="s">
        <v>9</v>
      </c>
      <c r="F260" s="44">
        <v>28.047000000000001</v>
      </c>
      <c r="G260" s="44">
        <v>17.184999999999999</v>
      </c>
      <c r="H260" s="44">
        <v>-8.4109999999999996</v>
      </c>
      <c r="I260" s="44">
        <v>1.661</v>
      </c>
      <c r="J260" s="44">
        <v>0.23100000000000001</v>
      </c>
      <c r="K260" s="44">
        <v>0.34</v>
      </c>
    </row>
    <row r="261" spans="1:11">
      <c r="A261" s="1">
        <v>3</v>
      </c>
      <c r="B261" s="1">
        <v>7</v>
      </c>
      <c r="C261" s="1">
        <v>8</v>
      </c>
      <c r="D261" s="1">
        <v>1</v>
      </c>
      <c r="E261" s="1" t="s">
        <v>8</v>
      </c>
      <c r="F261" s="44">
        <v>-28.87</v>
      </c>
      <c r="G261" s="44">
        <v>-17.689</v>
      </c>
      <c r="H261" s="44">
        <v>-8.4109999999999996</v>
      </c>
      <c r="I261" s="44">
        <v>1.661</v>
      </c>
      <c r="J261" s="44">
        <v>0.23100000000000001</v>
      </c>
      <c r="K261" s="44">
        <v>0.34</v>
      </c>
    </row>
    <row r="262" spans="1:11">
      <c r="A262" s="1">
        <v>3</v>
      </c>
      <c r="B262" s="1">
        <v>8</v>
      </c>
      <c r="C262" s="1">
        <v>9</v>
      </c>
      <c r="D262" s="1">
        <v>5</v>
      </c>
      <c r="E262" s="1" t="s">
        <v>11</v>
      </c>
      <c r="F262" s="44">
        <v>-13.407999999999999</v>
      </c>
      <c r="G262" s="44">
        <v>-8.19</v>
      </c>
      <c r="H262" s="44">
        <v>7.7160000000000002</v>
      </c>
      <c r="I262" s="44">
        <v>-1.861</v>
      </c>
      <c r="J262" s="44">
        <v>-0.26900000000000002</v>
      </c>
      <c r="K262" s="44">
        <v>-0.39600000000000002</v>
      </c>
    </row>
    <row r="263" spans="1:11">
      <c r="A263" s="1">
        <v>3</v>
      </c>
      <c r="B263" s="1">
        <v>8</v>
      </c>
      <c r="C263" s="1">
        <v>9</v>
      </c>
      <c r="D263" s="1">
        <v>5</v>
      </c>
      <c r="E263" s="1" t="s">
        <v>10</v>
      </c>
      <c r="F263" s="44">
        <v>-13.31</v>
      </c>
      <c r="G263" s="44">
        <v>-8.1069999999999993</v>
      </c>
      <c r="H263" s="44">
        <v>-6.92</v>
      </c>
      <c r="I263" s="44">
        <v>1.6419999999999999</v>
      </c>
      <c r="J263" s="44">
        <v>0.23699999999999999</v>
      </c>
      <c r="K263" s="44">
        <v>0.34899999999999998</v>
      </c>
    </row>
    <row r="264" spans="1:11">
      <c r="A264" s="1">
        <v>3</v>
      </c>
      <c r="B264" s="1">
        <v>8</v>
      </c>
      <c r="C264" s="1">
        <v>9</v>
      </c>
      <c r="D264" s="1">
        <v>5</v>
      </c>
      <c r="E264" s="1" t="s">
        <v>9</v>
      </c>
      <c r="F264" s="44">
        <v>20.109000000000002</v>
      </c>
      <c r="G264" s="44">
        <v>12.22</v>
      </c>
      <c r="H264" s="44">
        <v>-3.851</v>
      </c>
      <c r="I264" s="44">
        <v>0.92200000000000004</v>
      </c>
      <c r="J264" s="44">
        <v>0.13300000000000001</v>
      </c>
      <c r="K264" s="44">
        <v>0.19600000000000001</v>
      </c>
    </row>
    <row r="265" spans="1:11">
      <c r="A265" s="1">
        <v>3</v>
      </c>
      <c r="B265" s="1">
        <v>8</v>
      </c>
      <c r="C265" s="1">
        <v>9</v>
      </c>
      <c r="D265" s="1">
        <v>5</v>
      </c>
      <c r="E265" s="1" t="s">
        <v>8</v>
      </c>
      <c r="F265" s="44">
        <v>-20.056999999999999</v>
      </c>
      <c r="G265" s="44">
        <v>-12.176</v>
      </c>
      <c r="H265" s="44">
        <v>-3.851</v>
      </c>
      <c r="I265" s="44">
        <v>0.92200000000000004</v>
      </c>
      <c r="J265" s="44">
        <v>0.13300000000000001</v>
      </c>
      <c r="K265" s="44">
        <v>0.19600000000000001</v>
      </c>
    </row>
    <row r="266" spans="1:11">
      <c r="A266" s="1">
        <v>3</v>
      </c>
      <c r="B266" s="1">
        <v>8</v>
      </c>
      <c r="C266" s="1">
        <v>9</v>
      </c>
      <c r="D266" s="1">
        <v>4</v>
      </c>
      <c r="E266" s="1" t="s">
        <v>11</v>
      </c>
      <c r="F266" s="44">
        <v>-14.404</v>
      </c>
      <c r="G266" s="44">
        <v>-8.9060000000000006</v>
      </c>
      <c r="H266" s="44">
        <v>12.041</v>
      </c>
      <c r="I266" s="44">
        <v>-2.8159999999999998</v>
      </c>
      <c r="J266" s="44">
        <v>-0.40500000000000003</v>
      </c>
      <c r="K266" s="44">
        <v>-0.59599999999999997</v>
      </c>
    </row>
    <row r="267" spans="1:11">
      <c r="A267" s="1">
        <v>3</v>
      </c>
      <c r="B267" s="1">
        <v>8</v>
      </c>
      <c r="C267" s="1">
        <v>9</v>
      </c>
      <c r="D267" s="1">
        <v>4</v>
      </c>
      <c r="E267" s="1" t="s">
        <v>10</v>
      </c>
      <c r="F267" s="44">
        <v>-15.481999999999999</v>
      </c>
      <c r="G267" s="44">
        <v>-9.4459999999999997</v>
      </c>
      <c r="H267" s="44">
        <v>-9.7880000000000003</v>
      </c>
      <c r="I267" s="44">
        <v>2.274</v>
      </c>
      <c r="J267" s="44">
        <v>0.32700000000000001</v>
      </c>
      <c r="K267" s="44">
        <v>0.48099999999999998</v>
      </c>
    </row>
    <row r="268" spans="1:11">
      <c r="A268" s="1">
        <v>3</v>
      </c>
      <c r="B268" s="1">
        <v>8</v>
      </c>
      <c r="C268" s="1">
        <v>9</v>
      </c>
      <c r="D268" s="1">
        <v>4</v>
      </c>
      <c r="E268" s="1" t="s">
        <v>9</v>
      </c>
      <c r="F268" s="44">
        <v>22.725000000000001</v>
      </c>
      <c r="G268" s="44">
        <v>13.956</v>
      </c>
      <c r="H268" s="44">
        <v>-5.7439999999999998</v>
      </c>
      <c r="I268" s="44">
        <v>1.339</v>
      </c>
      <c r="J268" s="44">
        <v>0.193</v>
      </c>
      <c r="K268" s="44">
        <v>0.28399999999999997</v>
      </c>
    </row>
    <row r="269" spans="1:11">
      <c r="A269" s="1">
        <v>3</v>
      </c>
      <c r="B269" s="1">
        <v>8</v>
      </c>
      <c r="C269" s="1">
        <v>9</v>
      </c>
      <c r="D269" s="1">
        <v>4</v>
      </c>
      <c r="E269" s="1" t="s">
        <v>8</v>
      </c>
      <c r="F269" s="44">
        <v>-23.292999999999999</v>
      </c>
      <c r="G269" s="44">
        <v>-14.24</v>
      </c>
      <c r="H269" s="44">
        <v>-5.7439999999999998</v>
      </c>
      <c r="I269" s="44">
        <v>1.339</v>
      </c>
      <c r="J269" s="44">
        <v>0.193</v>
      </c>
      <c r="K269" s="44">
        <v>0.28399999999999997</v>
      </c>
    </row>
    <row r="270" spans="1:11">
      <c r="A270" s="1">
        <v>3</v>
      </c>
      <c r="B270" s="1">
        <v>8</v>
      </c>
      <c r="C270" s="1">
        <v>9</v>
      </c>
      <c r="D270" s="1">
        <v>3</v>
      </c>
      <c r="E270" s="1" t="s">
        <v>11</v>
      </c>
      <c r="F270" s="44">
        <v>-14.715</v>
      </c>
      <c r="G270" s="44">
        <v>-9.077</v>
      </c>
      <c r="H270" s="44">
        <v>15.596</v>
      </c>
      <c r="I270" s="44">
        <v>-3.488</v>
      </c>
      <c r="J270" s="44">
        <v>-0.497</v>
      </c>
      <c r="K270" s="44">
        <v>-0.73099999999999998</v>
      </c>
    </row>
    <row r="271" spans="1:11">
      <c r="A271" s="1">
        <v>3</v>
      </c>
      <c r="B271" s="1">
        <v>8</v>
      </c>
      <c r="C271" s="1">
        <v>9</v>
      </c>
      <c r="D271" s="1">
        <v>3</v>
      </c>
      <c r="E271" s="1" t="s">
        <v>10</v>
      </c>
      <c r="F271" s="44">
        <v>-15.226000000000001</v>
      </c>
      <c r="G271" s="44">
        <v>-9.3089999999999993</v>
      </c>
      <c r="H271" s="44">
        <v>-12.118</v>
      </c>
      <c r="I271" s="44">
        <v>2.7109999999999999</v>
      </c>
      <c r="J271" s="44">
        <v>0.38600000000000001</v>
      </c>
      <c r="K271" s="44">
        <v>0.56799999999999995</v>
      </c>
    </row>
    <row r="272" spans="1:11">
      <c r="A272" s="1">
        <v>3</v>
      </c>
      <c r="B272" s="1">
        <v>8</v>
      </c>
      <c r="C272" s="1">
        <v>9</v>
      </c>
      <c r="D272" s="1">
        <v>3</v>
      </c>
      <c r="E272" s="1" t="s">
        <v>9</v>
      </c>
      <c r="F272" s="44">
        <v>22.873999999999999</v>
      </c>
      <c r="G272" s="44">
        <v>14.037000000000001</v>
      </c>
      <c r="H272" s="44">
        <v>-7.2930000000000001</v>
      </c>
      <c r="I272" s="44">
        <v>1.631</v>
      </c>
      <c r="J272" s="44">
        <v>0.23200000000000001</v>
      </c>
      <c r="K272" s="44">
        <v>0.34200000000000003</v>
      </c>
    </row>
    <row r="273" spans="1:11">
      <c r="A273" s="1">
        <v>3</v>
      </c>
      <c r="B273" s="1">
        <v>8</v>
      </c>
      <c r="C273" s="1">
        <v>9</v>
      </c>
      <c r="D273" s="1">
        <v>3</v>
      </c>
      <c r="E273" s="1" t="s">
        <v>8</v>
      </c>
      <c r="F273" s="44">
        <v>-23.143999999999998</v>
      </c>
      <c r="G273" s="44">
        <v>-14.159000000000001</v>
      </c>
      <c r="H273" s="44">
        <v>-7.2930000000000001</v>
      </c>
      <c r="I273" s="44">
        <v>1.631</v>
      </c>
      <c r="J273" s="44">
        <v>0.23200000000000001</v>
      </c>
      <c r="K273" s="44">
        <v>0.34200000000000003</v>
      </c>
    </row>
    <row r="274" spans="1:11">
      <c r="A274" s="1">
        <v>3</v>
      </c>
      <c r="B274" s="1">
        <v>8</v>
      </c>
      <c r="C274" s="1">
        <v>9</v>
      </c>
      <c r="D274" s="1">
        <v>2</v>
      </c>
      <c r="E274" s="1" t="s">
        <v>11</v>
      </c>
      <c r="F274" s="44">
        <v>-14.709</v>
      </c>
      <c r="G274" s="44">
        <v>-9.0519999999999996</v>
      </c>
      <c r="H274" s="44">
        <v>18.193000000000001</v>
      </c>
      <c r="I274" s="44">
        <v>-3.9510000000000001</v>
      </c>
      <c r="J274" s="44">
        <v>-0.55800000000000005</v>
      </c>
      <c r="K274" s="44">
        <v>-0.82099999999999995</v>
      </c>
    </row>
    <row r="275" spans="1:11">
      <c r="A275" s="1">
        <v>3</v>
      </c>
      <c r="B275" s="1">
        <v>8</v>
      </c>
      <c r="C275" s="1">
        <v>9</v>
      </c>
      <c r="D275" s="1">
        <v>2</v>
      </c>
      <c r="E275" s="1" t="s">
        <v>10</v>
      </c>
      <c r="F275" s="44">
        <v>-15.026999999999999</v>
      </c>
      <c r="G275" s="44">
        <v>-9.2050000000000001</v>
      </c>
      <c r="H275" s="44">
        <v>-13.695</v>
      </c>
      <c r="I275" s="44">
        <v>2.9689999999999999</v>
      </c>
      <c r="J275" s="44">
        <v>0.42</v>
      </c>
      <c r="K275" s="44">
        <v>0.61699999999999999</v>
      </c>
    </row>
    <row r="276" spans="1:11">
      <c r="A276" s="1">
        <v>3</v>
      </c>
      <c r="B276" s="1">
        <v>8</v>
      </c>
      <c r="C276" s="1">
        <v>9</v>
      </c>
      <c r="D276" s="1">
        <v>2</v>
      </c>
      <c r="E276" s="1" t="s">
        <v>9</v>
      </c>
      <c r="F276" s="44">
        <v>22.925000000000001</v>
      </c>
      <c r="G276" s="44">
        <v>14.058</v>
      </c>
      <c r="H276" s="44">
        <v>-8.3919999999999995</v>
      </c>
      <c r="I276" s="44">
        <v>1.821</v>
      </c>
      <c r="J276" s="44">
        <v>0.25700000000000001</v>
      </c>
      <c r="K276" s="44">
        <v>0.378</v>
      </c>
    </row>
    <row r="277" spans="1:11">
      <c r="A277" s="1">
        <v>3</v>
      </c>
      <c r="B277" s="1">
        <v>8</v>
      </c>
      <c r="C277" s="1">
        <v>9</v>
      </c>
      <c r="D277" s="1">
        <v>2</v>
      </c>
      <c r="E277" s="1" t="s">
        <v>8</v>
      </c>
      <c r="F277" s="44">
        <v>-23.093</v>
      </c>
      <c r="G277" s="44">
        <v>-14.138</v>
      </c>
      <c r="H277" s="44">
        <v>-8.3919999999999995</v>
      </c>
      <c r="I277" s="44">
        <v>1.821</v>
      </c>
      <c r="J277" s="44">
        <v>0.25700000000000001</v>
      </c>
      <c r="K277" s="44">
        <v>0.378</v>
      </c>
    </row>
    <row r="278" spans="1:11">
      <c r="A278" s="1">
        <v>3</v>
      </c>
      <c r="B278" s="1">
        <v>8</v>
      </c>
      <c r="C278" s="1">
        <v>9</v>
      </c>
      <c r="D278" s="1">
        <v>1</v>
      </c>
      <c r="E278" s="1" t="s">
        <v>11</v>
      </c>
      <c r="F278" s="44">
        <v>-15.167</v>
      </c>
      <c r="G278" s="44">
        <v>-9.3040000000000003</v>
      </c>
      <c r="H278" s="44">
        <v>18.329999999999998</v>
      </c>
      <c r="I278" s="44">
        <v>-3.657</v>
      </c>
      <c r="J278" s="44">
        <v>-0.51</v>
      </c>
      <c r="K278" s="44">
        <v>-0.751</v>
      </c>
    </row>
    <row r="279" spans="1:11">
      <c r="A279" s="1">
        <v>3</v>
      </c>
      <c r="B279" s="1">
        <v>8</v>
      </c>
      <c r="C279" s="1">
        <v>9</v>
      </c>
      <c r="D279" s="1">
        <v>1</v>
      </c>
      <c r="E279" s="1" t="s">
        <v>10</v>
      </c>
      <c r="F279" s="44">
        <v>-14.567</v>
      </c>
      <c r="G279" s="44">
        <v>-8.9510000000000005</v>
      </c>
      <c r="H279" s="44">
        <v>-12.707000000000001</v>
      </c>
      <c r="I279" s="44">
        <v>2.5579999999999998</v>
      </c>
      <c r="J279" s="44">
        <v>0.35799999999999998</v>
      </c>
      <c r="K279" s="44">
        <v>0.52700000000000002</v>
      </c>
    </row>
    <row r="280" spans="1:11">
      <c r="A280" s="1">
        <v>3</v>
      </c>
      <c r="B280" s="1">
        <v>8</v>
      </c>
      <c r="C280" s="1">
        <v>9</v>
      </c>
      <c r="D280" s="1">
        <v>1</v>
      </c>
      <c r="E280" s="1" t="s">
        <v>9</v>
      </c>
      <c r="F280" s="44">
        <v>23.167000000000002</v>
      </c>
      <c r="G280" s="44">
        <v>14.191000000000001</v>
      </c>
      <c r="H280" s="44">
        <v>-8.1669999999999998</v>
      </c>
      <c r="I280" s="44">
        <v>1.635</v>
      </c>
      <c r="J280" s="44">
        <v>0.22900000000000001</v>
      </c>
      <c r="K280" s="44">
        <v>0.33600000000000002</v>
      </c>
    </row>
    <row r="281" spans="1:11">
      <c r="A281" s="1">
        <v>3</v>
      </c>
      <c r="B281" s="1">
        <v>8</v>
      </c>
      <c r="C281" s="1">
        <v>9</v>
      </c>
      <c r="D281" s="1">
        <v>1</v>
      </c>
      <c r="E281" s="1" t="s">
        <v>8</v>
      </c>
      <c r="F281" s="44">
        <v>-22.850999999999999</v>
      </c>
      <c r="G281" s="44">
        <v>-14.005000000000001</v>
      </c>
      <c r="H281" s="44">
        <v>-8.1669999999999998</v>
      </c>
      <c r="I281" s="44">
        <v>1.635</v>
      </c>
      <c r="J281" s="44">
        <v>0.22900000000000001</v>
      </c>
      <c r="K281" s="44">
        <v>0.33600000000000002</v>
      </c>
    </row>
    <row r="282" spans="1:11">
      <c r="A282" s="1">
        <v>3</v>
      </c>
      <c r="B282" s="1">
        <v>9</v>
      </c>
      <c r="C282" s="1">
        <v>10</v>
      </c>
      <c r="D282" s="1">
        <v>5</v>
      </c>
      <c r="E282" s="1" t="s">
        <v>11</v>
      </c>
      <c r="F282" s="44">
        <v>-18.78</v>
      </c>
      <c r="G282" s="44">
        <v>-12.113</v>
      </c>
      <c r="H282" s="44">
        <v>20.007999999999999</v>
      </c>
      <c r="I282" s="44">
        <v>-5.08</v>
      </c>
      <c r="J282" s="44">
        <v>-0.72899999999999998</v>
      </c>
      <c r="K282" s="44">
        <v>-1.073</v>
      </c>
    </row>
    <row r="283" spans="1:11">
      <c r="A283" s="1">
        <v>3</v>
      </c>
      <c r="B283" s="1">
        <v>9</v>
      </c>
      <c r="C283" s="1">
        <v>10</v>
      </c>
      <c r="D283" s="1">
        <v>5</v>
      </c>
      <c r="E283" s="1" t="s">
        <v>10</v>
      </c>
      <c r="F283" s="44">
        <v>-5.2450000000000001</v>
      </c>
      <c r="G283" s="44">
        <v>-4.1079999999999997</v>
      </c>
      <c r="H283" s="44">
        <v>-29.594000000000001</v>
      </c>
      <c r="I283" s="44">
        <v>7.508</v>
      </c>
      <c r="J283" s="44">
        <v>1.0780000000000001</v>
      </c>
      <c r="K283" s="44">
        <v>1.587</v>
      </c>
    </row>
    <row r="284" spans="1:11">
      <c r="A284" s="1">
        <v>3</v>
      </c>
      <c r="B284" s="1">
        <v>9</v>
      </c>
      <c r="C284" s="1">
        <v>10</v>
      </c>
      <c r="D284" s="1">
        <v>5</v>
      </c>
      <c r="E284" s="1" t="s">
        <v>9</v>
      </c>
      <c r="F284" s="44">
        <v>29.288</v>
      </c>
      <c r="G284" s="44">
        <v>20.088000000000001</v>
      </c>
      <c r="H284" s="44">
        <v>-17.103999999999999</v>
      </c>
      <c r="I284" s="44">
        <v>4.3410000000000002</v>
      </c>
      <c r="J284" s="44">
        <v>0.623</v>
      </c>
      <c r="K284" s="44">
        <v>0.91700000000000004</v>
      </c>
    </row>
    <row r="285" spans="1:11">
      <c r="A285" s="1">
        <v>3</v>
      </c>
      <c r="B285" s="1">
        <v>9</v>
      </c>
      <c r="C285" s="1">
        <v>10</v>
      </c>
      <c r="D285" s="1">
        <v>5</v>
      </c>
      <c r="E285" s="1" t="s">
        <v>8</v>
      </c>
      <c r="F285" s="44">
        <v>-19.954000000000001</v>
      </c>
      <c r="G285" s="44">
        <v>-14.567</v>
      </c>
      <c r="H285" s="44">
        <v>-17.103999999999999</v>
      </c>
      <c r="I285" s="44">
        <v>4.3410000000000002</v>
      </c>
      <c r="J285" s="44">
        <v>0.623</v>
      </c>
      <c r="K285" s="44">
        <v>0.91700000000000004</v>
      </c>
    </row>
    <row r="286" spans="1:11">
      <c r="A286" s="1">
        <v>3</v>
      </c>
      <c r="B286" s="1">
        <v>9</v>
      </c>
      <c r="C286" s="1">
        <v>10</v>
      </c>
      <c r="D286" s="1">
        <v>4</v>
      </c>
      <c r="E286" s="1" t="s">
        <v>11</v>
      </c>
      <c r="F286" s="44">
        <v>-25.489000000000001</v>
      </c>
      <c r="G286" s="44">
        <v>-16.579999999999998</v>
      </c>
      <c r="H286" s="44">
        <v>58.765999999999998</v>
      </c>
      <c r="I286" s="44">
        <v>-14.003</v>
      </c>
      <c r="J286" s="44">
        <v>-2.0139999999999998</v>
      </c>
      <c r="K286" s="44">
        <v>-2.9630000000000001</v>
      </c>
    </row>
    <row r="287" spans="1:11">
      <c r="A287" s="1">
        <v>3</v>
      </c>
      <c r="B287" s="1">
        <v>9</v>
      </c>
      <c r="C287" s="1">
        <v>10</v>
      </c>
      <c r="D287" s="1">
        <v>4</v>
      </c>
      <c r="E287" s="1" t="s">
        <v>10</v>
      </c>
      <c r="F287" s="44">
        <v>-0.51800000000000002</v>
      </c>
      <c r="G287" s="44">
        <v>-1.115</v>
      </c>
      <c r="H287" s="44">
        <v>-80.322999999999993</v>
      </c>
      <c r="I287" s="44">
        <v>19.146999999999998</v>
      </c>
      <c r="J287" s="44">
        <v>2.7530000000000001</v>
      </c>
      <c r="K287" s="44">
        <v>4.0510000000000002</v>
      </c>
    </row>
    <row r="288" spans="1:11">
      <c r="A288" s="1">
        <v>3</v>
      </c>
      <c r="B288" s="1">
        <v>9</v>
      </c>
      <c r="C288" s="1">
        <v>10</v>
      </c>
      <c r="D288" s="1">
        <v>4</v>
      </c>
      <c r="E288" s="1" t="s">
        <v>9</v>
      </c>
      <c r="F288" s="44">
        <v>34.637999999999998</v>
      </c>
      <c r="G288" s="44">
        <v>23.748000000000001</v>
      </c>
      <c r="H288" s="44">
        <v>-47.962000000000003</v>
      </c>
      <c r="I288" s="44">
        <v>11.430999999999999</v>
      </c>
      <c r="J288" s="44">
        <v>1.6439999999999999</v>
      </c>
      <c r="K288" s="44">
        <v>2.4180000000000001</v>
      </c>
    </row>
    <row r="289" spans="1:11">
      <c r="A289" s="1">
        <v>3</v>
      </c>
      <c r="B289" s="1">
        <v>9</v>
      </c>
      <c r="C289" s="1">
        <v>10</v>
      </c>
      <c r="D289" s="1">
        <v>4</v>
      </c>
      <c r="E289" s="1" t="s">
        <v>8</v>
      </c>
      <c r="F289" s="44">
        <v>-17.417000000000002</v>
      </c>
      <c r="G289" s="44">
        <v>-13.082000000000001</v>
      </c>
      <c r="H289" s="44">
        <v>-47.962000000000003</v>
      </c>
      <c r="I289" s="44">
        <v>11.430999999999999</v>
      </c>
      <c r="J289" s="44">
        <v>1.6439999999999999</v>
      </c>
      <c r="K289" s="44">
        <v>2.4180000000000001</v>
      </c>
    </row>
    <row r="290" spans="1:11">
      <c r="A290" s="1">
        <v>3</v>
      </c>
      <c r="B290" s="1">
        <v>9</v>
      </c>
      <c r="C290" s="1">
        <v>10</v>
      </c>
      <c r="D290" s="1">
        <v>3</v>
      </c>
      <c r="E290" s="1" t="s">
        <v>11</v>
      </c>
      <c r="F290" s="44">
        <v>-23.574000000000002</v>
      </c>
      <c r="G290" s="44">
        <v>-15.317</v>
      </c>
      <c r="H290" s="44">
        <v>90.04</v>
      </c>
      <c r="I290" s="44">
        <v>-20.187999999999999</v>
      </c>
      <c r="J290" s="44">
        <v>-2.8719999999999999</v>
      </c>
      <c r="K290" s="44">
        <v>-4.2249999999999996</v>
      </c>
    </row>
    <row r="291" spans="1:11">
      <c r="A291" s="1">
        <v>3</v>
      </c>
      <c r="B291" s="1">
        <v>9</v>
      </c>
      <c r="C291" s="1">
        <v>10</v>
      </c>
      <c r="D291" s="1">
        <v>3</v>
      </c>
      <c r="E291" s="1" t="s">
        <v>10</v>
      </c>
      <c r="F291" s="44">
        <v>-2.7120000000000002</v>
      </c>
      <c r="G291" s="44">
        <v>-2.516</v>
      </c>
      <c r="H291" s="44">
        <v>-123.854</v>
      </c>
      <c r="I291" s="44">
        <v>27.759</v>
      </c>
      <c r="J291" s="44">
        <v>3.9470000000000001</v>
      </c>
      <c r="K291" s="44">
        <v>5.8070000000000004</v>
      </c>
    </row>
    <row r="292" spans="1:11">
      <c r="A292" s="1">
        <v>3</v>
      </c>
      <c r="B292" s="1">
        <v>9</v>
      </c>
      <c r="C292" s="1">
        <v>10</v>
      </c>
      <c r="D292" s="1">
        <v>3</v>
      </c>
      <c r="E292" s="1" t="s">
        <v>9</v>
      </c>
      <c r="F292" s="44">
        <v>33.220999999999997</v>
      </c>
      <c r="G292" s="44">
        <v>22.829000000000001</v>
      </c>
      <c r="H292" s="44">
        <v>-73.756</v>
      </c>
      <c r="I292" s="44">
        <v>16.533000000000001</v>
      </c>
      <c r="J292" s="44">
        <v>2.351</v>
      </c>
      <c r="K292" s="44">
        <v>3.4590000000000001</v>
      </c>
    </row>
    <row r="293" spans="1:11">
      <c r="A293" s="1">
        <v>3</v>
      </c>
      <c r="B293" s="1">
        <v>9</v>
      </c>
      <c r="C293" s="1">
        <v>10</v>
      </c>
      <c r="D293" s="1">
        <v>3</v>
      </c>
      <c r="E293" s="1" t="s">
        <v>8</v>
      </c>
      <c r="F293" s="44">
        <v>-18.834</v>
      </c>
      <c r="G293" s="44">
        <v>-14.000999999999999</v>
      </c>
      <c r="H293" s="44">
        <v>-73.756</v>
      </c>
      <c r="I293" s="44">
        <v>16.533000000000001</v>
      </c>
      <c r="J293" s="44">
        <v>2.351</v>
      </c>
      <c r="K293" s="44">
        <v>3.4590000000000001</v>
      </c>
    </row>
    <row r="294" spans="1:11">
      <c r="A294" s="1">
        <v>3</v>
      </c>
      <c r="B294" s="1">
        <v>9</v>
      </c>
      <c r="C294" s="1">
        <v>10</v>
      </c>
      <c r="D294" s="1">
        <v>2</v>
      </c>
      <c r="E294" s="1" t="s">
        <v>11</v>
      </c>
      <c r="F294" s="44">
        <v>-20.591000000000001</v>
      </c>
      <c r="G294" s="44">
        <v>-13.441000000000001</v>
      </c>
      <c r="H294" s="44">
        <v>116.95699999999999</v>
      </c>
      <c r="I294" s="44">
        <v>-25.122</v>
      </c>
      <c r="J294" s="44">
        <v>-3.536</v>
      </c>
      <c r="K294" s="44">
        <v>-5.202</v>
      </c>
    </row>
    <row r="295" spans="1:11">
      <c r="A295" s="1">
        <v>3</v>
      </c>
      <c r="B295" s="1">
        <v>9</v>
      </c>
      <c r="C295" s="1">
        <v>10</v>
      </c>
      <c r="D295" s="1">
        <v>2</v>
      </c>
      <c r="E295" s="1" t="s">
        <v>10</v>
      </c>
      <c r="F295" s="44">
        <v>-6.7919999999999998</v>
      </c>
      <c r="G295" s="44">
        <v>-5.1130000000000004</v>
      </c>
      <c r="H295" s="44">
        <v>-159.71</v>
      </c>
      <c r="I295" s="44">
        <v>34.426000000000002</v>
      </c>
      <c r="J295" s="44">
        <v>4.8449999999999998</v>
      </c>
      <c r="K295" s="44">
        <v>7.1280000000000001</v>
      </c>
    </row>
    <row r="296" spans="1:11">
      <c r="A296" s="1">
        <v>3</v>
      </c>
      <c r="B296" s="1">
        <v>9</v>
      </c>
      <c r="C296" s="1">
        <v>10</v>
      </c>
      <c r="D296" s="1">
        <v>2</v>
      </c>
      <c r="E296" s="1" t="s">
        <v>9</v>
      </c>
      <c r="F296" s="44">
        <v>30.786000000000001</v>
      </c>
      <c r="G296" s="44">
        <v>21.286999999999999</v>
      </c>
      <c r="H296" s="44">
        <v>-95.402000000000001</v>
      </c>
      <c r="I296" s="44">
        <v>20.533999999999999</v>
      </c>
      <c r="J296" s="44">
        <v>2.89</v>
      </c>
      <c r="K296" s="44">
        <v>4.2519999999999998</v>
      </c>
    </row>
    <row r="297" spans="1:11">
      <c r="A297" s="1">
        <v>3</v>
      </c>
      <c r="B297" s="1">
        <v>9</v>
      </c>
      <c r="C297" s="1">
        <v>10</v>
      </c>
      <c r="D297" s="1">
        <v>2</v>
      </c>
      <c r="E297" s="1" t="s">
        <v>8</v>
      </c>
      <c r="F297" s="44">
        <v>-21.268999999999998</v>
      </c>
      <c r="G297" s="44">
        <v>-15.542999999999999</v>
      </c>
      <c r="H297" s="44">
        <v>-95.402000000000001</v>
      </c>
      <c r="I297" s="44">
        <v>20.533999999999999</v>
      </c>
      <c r="J297" s="44">
        <v>2.89</v>
      </c>
      <c r="K297" s="44">
        <v>4.2519999999999998</v>
      </c>
    </row>
    <row r="298" spans="1:11">
      <c r="A298" s="1">
        <v>3</v>
      </c>
      <c r="B298" s="1">
        <v>9</v>
      </c>
      <c r="C298" s="1">
        <v>10</v>
      </c>
      <c r="D298" s="1">
        <v>1</v>
      </c>
      <c r="E298" s="1" t="s">
        <v>11</v>
      </c>
      <c r="F298" s="44">
        <v>-17.103999999999999</v>
      </c>
      <c r="G298" s="44">
        <v>-11.117000000000001</v>
      </c>
      <c r="H298" s="44">
        <v>115.312</v>
      </c>
      <c r="I298" s="44">
        <v>-22.933</v>
      </c>
      <c r="J298" s="44">
        <v>-3.1930000000000001</v>
      </c>
      <c r="K298" s="44">
        <v>-4.6970000000000001</v>
      </c>
    </row>
    <row r="299" spans="1:11">
      <c r="A299" s="1">
        <v>3</v>
      </c>
      <c r="B299" s="1">
        <v>9</v>
      </c>
      <c r="C299" s="1">
        <v>10</v>
      </c>
      <c r="D299" s="1">
        <v>1</v>
      </c>
      <c r="E299" s="1" t="s">
        <v>10</v>
      </c>
      <c r="F299" s="44">
        <v>-9.4610000000000003</v>
      </c>
      <c r="G299" s="44">
        <v>-7.0410000000000004</v>
      </c>
      <c r="H299" s="44">
        <v>-165.959</v>
      </c>
      <c r="I299" s="44">
        <v>32.878999999999998</v>
      </c>
      <c r="J299" s="44">
        <v>4.5750000000000002</v>
      </c>
      <c r="K299" s="44">
        <v>6.73</v>
      </c>
    </row>
    <row r="300" spans="1:11">
      <c r="A300" s="1">
        <v>3</v>
      </c>
      <c r="B300" s="1">
        <v>9</v>
      </c>
      <c r="C300" s="1">
        <v>10</v>
      </c>
      <c r="D300" s="1">
        <v>1</v>
      </c>
      <c r="E300" s="1" t="s">
        <v>9</v>
      </c>
      <c r="F300" s="44">
        <v>28.663</v>
      </c>
      <c r="G300" s="44">
        <v>19.82</v>
      </c>
      <c r="H300" s="44">
        <v>-96.99</v>
      </c>
      <c r="I300" s="44">
        <v>19.245000000000001</v>
      </c>
      <c r="J300" s="44">
        <v>2.6779999999999999</v>
      </c>
      <c r="K300" s="44">
        <v>3.94</v>
      </c>
    </row>
    <row r="301" spans="1:11">
      <c r="A301" s="1">
        <v>3</v>
      </c>
      <c r="B301" s="1">
        <v>9</v>
      </c>
      <c r="C301" s="1">
        <v>10</v>
      </c>
      <c r="D301" s="1">
        <v>1</v>
      </c>
      <c r="E301" s="1" t="s">
        <v>8</v>
      </c>
      <c r="F301" s="44">
        <v>-23.391999999999999</v>
      </c>
      <c r="G301" s="44">
        <v>-17.010000000000002</v>
      </c>
      <c r="H301" s="44">
        <v>-96.99</v>
      </c>
      <c r="I301" s="44">
        <v>19.245000000000001</v>
      </c>
      <c r="J301" s="44">
        <v>2.6779999999999999</v>
      </c>
      <c r="K301" s="44">
        <v>3.94</v>
      </c>
    </row>
    <row r="302" spans="1:11">
      <c r="A302" s="1">
        <v>3</v>
      </c>
      <c r="B302" s="1">
        <v>10</v>
      </c>
      <c r="C302" s="1">
        <v>11</v>
      </c>
      <c r="D302" s="1">
        <v>5</v>
      </c>
      <c r="E302" s="1" t="s">
        <v>11</v>
      </c>
      <c r="F302" s="44">
        <v>-37.354999999999997</v>
      </c>
      <c r="G302" s="44">
        <v>-23.135000000000002</v>
      </c>
      <c r="H302" s="44">
        <v>38.185000000000002</v>
      </c>
      <c r="I302" s="44">
        <v>-9.5850000000000009</v>
      </c>
      <c r="J302" s="44">
        <v>-1.38</v>
      </c>
      <c r="K302" s="44">
        <v>-2.0299999999999998</v>
      </c>
    </row>
    <row r="303" spans="1:11">
      <c r="A303" s="1">
        <v>3</v>
      </c>
      <c r="B303" s="1">
        <v>10</v>
      </c>
      <c r="C303" s="1">
        <v>11</v>
      </c>
      <c r="D303" s="1">
        <v>5</v>
      </c>
      <c r="E303" s="1" t="s">
        <v>10</v>
      </c>
      <c r="F303" s="44">
        <v>-18.690000000000001</v>
      </c>
      <c r="G303" s="44">
        <v>-12.074999999999999</v>
      </c>
      <c r="H303" s="44">
        <v>-36.948</v>
      </c>
      <c r="I303" s="44">
        <v>9.3079999999999998</v>
      </c>
      <c r="J303" s="44">
        <v>1.339</v>
      </c>
      <c r="K303" s="44">
        <v>1.97</v>
      </c>
    </row>
    <row r="304" spans="1:11">
      <c r="A304" s="1">
        <v>3</v>
      </c>
      <c r="B304" s="1">
        <v>10</v>
      </c>
      <c r="C304" s="1">
        <v>11</v>
      </c>
      <c r="D304" s="1">
        <v>5</v>
      </c>
      <c r="E304" s="1" t="s">
        <v>9</v>
      </c>
      <c r="F304" s="44">
        <v>57.250999999999998</v>
      </c>
      <c r="G304" s="44">
        <v>35.658000000000001</v>
      </c>
      <c r="H304" s="44">
        <v>-22.766999999999999</v>
      </c>
      <c r="I304" s="44">
        <v>5.7249999999999996</v>
      </c>
      <c r="J304" s="44">
        <v>0.82399999999999995</v>
      </c>
      <c r="K304" s="44">
        <v>1.212</v>
      </c>
    </row>
    <row r="305" spans="1:11">
      <c r="A305" s="1">
        <v>3</v>
      </c>
      <c r="B305" s="1">
        <v>10</v>
      </c>
      <c r="C305" s="1">
        <v>11</v>
      </c>
      <c r="D305" s="1">
        <v>5</v>
      </c>
      <c r="E305" s="1" t="s">
        <v>8</v>
      </c>
      <c r="F305" s="44">
        <v>-45.94</v>
      </c>
      <c r="G305" s="44">
        <v>-28.956</v>
      </c>
      <c r="H305" s="44">
        <v>-22.766999999999999</v>
      </c>
      <c r="I305" s="44">
        <v>5.7249999999999996</v>
      </c>
      <c r="J305" s="44">
        <v>0.82399999999999995</v>
      </c>
      <c r="K305" s="44">
        <v>1.212</v>
      </c>
    </row>
    <row r="306" spans="1:11">
      <c r="A306" s="1">
        <v>3</v>
      </c>
      <c r="B306" s="1">
        <v>10</v>
      </c>
      <c r="C306" s="1">
        <v>11</v>
      </c>
      <c r="D306" s="1">
        <v>4</v>
      </c>
      <c r="E306" s="1" t="s">
        <v>11</v>
      </c>
      <c r="F306" s="44">
        <v>-62.058</v>
      </c>
      <c r="G306" s="44">
        <v>-38.082000000000001</v>
      </c>
      <c r="H306" s="44">
        <v>97.138999999999996</v>
      </c>
      <c r="I306" s="44">
        <v>-23.062999999999999</v>
      </c>
      <c r="J306" s="44">
        <v>-3.3170000000000002</v>
      </c>
      <c r="K306" s="44">
        <v>-4.88</v>
      </c>
    </row>
    <row r="307" spans="1:11">
      <c r="A307" s="1">
        <v>3</v>
      </c>
      <c r="B307" s="1">
        <v>10</v>
      </c>
      <c r="C307" s="1">
        <v>11</v>
      </c>
      <c r="D307" s="1">
        <v>4</v>
      </c>
      <c r="E307" s="1" t="s">
        <v>10</v>
      </c>
      <c r="F307" s="44">
        <v>-27.518000000000001</v>
      </c>
      <c r="G307" s="44">
        <v>-17.734999999999999</v>
      </c>
      <c r="H307" s="44">
        <v>-95.867000000000004</v>
      </c>
      <c r="I307" s="44">
        <v>22.785</v>
      </c>
      <c r="J307" s="44">
        <v>3.2770000000000001</v>
      </c>
      <c r="K307" s="44">
        <v>4.8209999999999997</v>
      </c>
    </row>
    <row r="308" spans="1:11">
      <c r="A308" s="1">
        <v>3</v>
      </c>
      <c r="B308" s="1">
        <v>10</v>
      </c>
      <c r="C308" s="1">
        <v>11</v>
      </c>
      <c r="D308" s="1">
        <v>4</v>
      </c>
      <c r="E308" s="1" t="s">
        <v>9</v>
      </c>
      <c r="F308" s="44">
        <v>93.725999999999999</v>
      </c>
      <c r="G308" s="44">
        <v>57.991999999999997</v>
      </c>
      <c r="H308" s="44">
        <v>-58.487000000000002</v>
      </c>
      <c r="I308" s="44">
        <v>13.893000000000001</v>
      </c>
      <c r="J308" s="44">
        <v>1.998</v>
      </c>
      <c r="K308" s="44">
        <v>2.94</v>
      </c>
    </row>
    <row r="309" spans="1:11">
      <c r="A309" s="1">
        <v>3</v>
      </c>
      <c r="B309" s="1">
        <v>10</v>
      </c>
      <c r="C309" s="1">
        <v>11</v>
      </c>
      <c r="D309" s="1">
        <v>4</v>
      </c>
      <c r="E309" s="1" t="s">
        <v>8</v>
      </c>
      <c r="F309" s="44">
        <v>-72.792000000000002</v>
      </c>
      <c r="G309" s="44">
        <v>-45.661000000000001</v>
      </c>
      <c r="H309" s="44">
        <v>-58.487000000000002</v>
      </c>
      <c r="I309" s="44">
        <v>13.893000000000001</v>
      </c>
      <c r="J309" s="44">
        <v>1.998</v>
      </c>
      <c r="K309" s="44">
        <v>2.94</v>
      </c>
    </row>
    <row r="310" spans="1:11">
      <c r="A310" s="1">
        <v>3</v>
      </c>
      <c r="B310" s="1">
        <v>10</v>
      </c>
      <c r="C310" s="1">
        <v>11</v>
      </c>
      <c r="D310" s="1">
        <v>3</v>
      </c>
      <c r="E310" s="1" t="s">
        <v>11</v>
      </c>
      <c r="F310" s="44">
        <v>-59.058</v>
      </c>
      <c r="G310" s="44">
        <v>-36.350999999999999</v>
      </c>
      <c r="H310" s="44">
        <v>145.994</v>
      </c>
      <c r="I310" s="44">
        <v>-32.704000000000001</v>
      </c>
      <c r="J310" s="44">
        <v>-4.6509999999999998</v>
      </c>
      <c r="K310" s="44">
        <v>-6.8419999999999996</v>
      </c>
    </row>
    <row r="311" spans="1:11">
      <c r="A311" s="1">
        <v>3</v>
      </c>
      <c r="B311" s="1">
        <v>10</v>
      </c>
      <c r="C311" s="1">
        <v>11</v>
      </c>
      <c r="D311" s="1">
        <v>3</v>
      </c>
      <c r="E311" s="1" t="s">
        <v>10</v>
      </c>
      <c r="F311" s="44">
        <v>-30.904</v>
      </c>
      <c r="G311" s="44">
        <v>-19.738</v>
      </c>
      <c r="H311" s="44">
        <v>-145.00299999999999</v>
      </c>
      <c r="I311" s="44">
        <v>32.487000000000002</v>
      </c>
      <c r="J311" s="44">
        <v>4.6189999999999998</v>
      </c>
      <c r="K311" s="44">
        <v>6.7960000000000003</v>
      </c>
    </row>
    <row r="312" spans="1:11">
      <c r="A312" s="1">
        <v>3</v>
      </c>
      <c r="B312" s="1">
        <v>10</v>
      </c>
      <c r="C312" s="1">
        <v>11</v>
      </c>
      <c r="D312" s="1">
        <v>3</v>
      </c>
      <c r="E312" s="1" t="s">
        <v>9</v>
      </c>
      <c r="F312" s="44">
        <v>91.79</v>
      </c>
      <c r="G312" s="44">
        <v>56.860999999999997</v>
      </c>
      <c r="H312" s="44">
        <v>-88.180999999999997</v>
      </c>
      <c r="I312" s="44">
        <v>19.754999999999999</v>
      </c>
      <c r="J312" s="44">
        <v>2.8090000000000002</v>
      </c>
      <c r="K312" s="44">
        <v>4.133</v>
      </c>
    </row>
    <row r="313" spans="1:11">
      <c r="A313" s="1">
        <v>3</v>
      </c>
      <c r="B313" s="1">
        <v>10</v>
      </c>
      <c r="C313" s="1">
        <v>11</v>
      </c>
      <c r="D313" s="1">
        <v>3</v>
      </c>
      <c r="E313" s="1" t="s">
        <v>8</v>
      </c>
      <c r="F313" s="44">
        <v>-74.727999999999994</v>
      </c>
      <c r="G313" s="44">
        <v>-46.792000000000002</v>
      </c>
      <c r="H313" s="44">
        <v>-88.180999999999997</v>
      </c>
      <c r="I313" s="44">
        <v>19.754999999999999</v>
      </c>
      <c r="J313" s="44">
        <v>2.8090000000000002</v>
      </c>
      <c r="K313" s="44">
        <v>4.133</v>
      </c>
    </row>
    <row r="314" spans="1:11">
      <c r="A314" s="1">
        <v>3</v>
      </c>
      <c r="B314" s="1">
        <v>10</v>
      </c>
      <c r="C314" s="1">
        <v>11</v>
      </c>
      <c r="D314" s="1">
        <v>2</v>
      </c>
      <c r="E314" s="1" t="s">
        <v>11</v>
      </c>
      <c r="F314" s="44">
        <v>-53.524000000000001</v>
      </c>
      <c r="G314" s="44">
        <v>-33.073</v>
      </c>
      <c r="H314" s="44">
        <v>184.69</v>
      </c>
      <c r="I314" s="44">
        <v>-39.904000000000003</v>
      </c>
      <c r="J314" s="44">
        <v>-5.6189999999999998</v>
      </c>
      <c r="K314" s="44">
        <v>-8.266</v>
      </c>
    </row>
    <row r="315" spans="1:11">
      <c r="A315" s="1">
        <v>3</v>
      </c>
      <c r="B315" s="1">
        <v>10</v>
      </c>
      <c r="C315" s="1">
        <v>11</v>
      </c>
      <c r="D315" s="1">
        <v>2</v>
      </c>
      <c r="E315" s="1" t="s">
        <v>10</v>
      </c>
      <c r="F315" s="44">
        <v>-36.609000000000002</v>
      </c>
      <c r="G315" s="44">
        <v>-23.120999999999999</v>
      </c>
      <c r="H315" s="44">
        <v>-184.512</v>
      </c>
      <c r="I315" s="44">
        <v>39.85</v>
      </c>
      <c r="J315" s="44">
        <v>5.61</v>
      </c>
      <c r="K315" s="44">
        <v>8.2539999999999996</v>
      </c>
    </row>
    <row r="316" spans="1:11">
      <c r="A316" s="1">
        <v>3</v>
      </c>
      <c r="B316" s="1">
        <v>10</v>
      </c>
      <c r="C316" s="1">
        <v>11</v>
      </c>
      <c r="D316" s="1">
        <v>2</v>
      </c>
      <c r="E316" s="1" t="s">
        <v>9</v>
      </c>
      <c r="F316" s="44">
        <v>88.385000000000005</v>
      </c>
      <c r="G316" s="44">
        <v>54.841999999999999</v>
      </c>
      <c r="H316" s="44">
        <v>-111.879</v>
      </c>
      <c r="I316" s="44">
        <v>24.167999999999999</v>
      </c>
      <c r="J316" s="44">
        <v>3.403</v>
      </c>
      <c r="K316" s="44">
        <v>5.0060000000000002</v>
      </c>
    </row>
    <row r="317" spans="1:11">
      <c r="A317" s="1">
        <v>3</v>
      </c>
      <c r="B317" s="1">
        <v>10</v>
      </c>
      <c r="C317" s="1">
        <v>11</v>
      </c>
      <c r="D317" s="1">
        <v>2</v>
      </c>
      <c r="E317" s="1" t="s">
        <v>8</v>
      </c>
      <c r="F317" s="44">
        <v>-78.132999999999996</v>
      </c>
      <c r="G317" s="44">
        <v>-48.811</v>
      </c>
      <c r="H317" s="44">
        <v>-111.879</v>
      </c>
      <c r="I317" s="44">
        <v>24.167999999999999</v>
      </c>
      <c r="J317" s="44">
        <v>3.403</v>
      </c>
      <c r="K317" s="44">
        <v>5.0060000000000002</v>
      </c>
    </row>
    <row r="318" spans="1:11">
      <c r="A318" s="1">
        <v>3</v>
      </c>
      <c r="B318" s="1">
        <v>10</v>
      </c>
      <c r="C318" s="1">
        <v>11</v>
      </c>
      <c r="D318" s="1">
        <v>1</v>
      </c>
      <c r="E318" s="1" t="s">
        <v>11</v>
      </c>
      <c r="F318" s="44">
        <v>-34.106999999999999</v>
      </c>
      <c r="G318" s="44">
        <v>-21.856000000000002</v>
      </c>
      <c r="H318" s="44">
        <v>194.441</v>
      </c>
      <c r="I318" s="44">
        <v>-38.512999999999998</v>
      </c>
      <c r="J318" s="44">
        <v>-5.36</v>
      </c>
      <c r="K318" s="44">
        <v>-7.8860000000000001</v>
      </c>
    </row>
    <row r="319" spans="1:11">
      <c r="A319" s="1">
        <v>3</v>
      </c>
      <c r="B319" s="1">
        <v>10</v>
      </c>
      <c r="C319" s="1">
        <v>11</v>
      </c>
      <c r="D319" s="1">
        <v>1</v>
      </c>
      <c r="E319" s="1" t="s">
        <v>10</v>
      </c>
      <c r="F319" s="44">
        <v>-26.3</v>
      </c>
      <c r="G319" s="44">
        <v>-17.541</v>
      </c>
      <c r="H319" s="44">
        <v>-194.429</v>
      </c>
      <c r="I319" s="44">
        <v>38.497</v>
      </c>
      <c r="J319" s="44">
        <v>5.3570000000000002</v>
      </c>
      <c r="K319" s="44">
        <v>7.8810000000000002</v>
      </c>
    </row>
    <row r="320" spans="1:11">
      <c r="A320" s="1">
        <v>3</v>
      </c>
      <c r="B320" s="1">
        <v>10</v>
      </c>
      <c r="C320" s="1">
        <v>11</v>
      </c>
      <c r="D320" s="1">
        <v>1</v>
      </c>
      <c r="E320" s="1" t="s">
        <v>9</v>
      </c>
      <c r="F320" s="44">
        <v>57.607999999999997</v>
      </c>
      <c r="G320" s="44">
        <v>37.244</v>
      </c>
      <c r="H320" s="44">
        <v>-117.839</v>
      </c>
      <c r="I320" s="44">
        <v>23.335999999999999</v>
      </c>
      <c r="J320" s="44">
        <v>3.2480000000000002</v>
      </c>
      <c r="K320" s="44">
        <v>4.7779999999999996</v>
      </c>
    </row>
    <row r="321" spans="1:11">
      <c r="A321" s="1">
        <v>3</v>
      </c>
      <c r="B321" s="1">
        <v>10</v>
      </c>
      <c r="C321" s="1">
        <v>11</v>
      </c>
      <c r="D321" s="1">
        <v>1</v>
      </c>
      <c r="E321" s="1" t="s">
        <v>8</v>
      </c>
      <c r="F321" s="44">
        <v>-52.875999999999998</v>
      </c>
      <c r="G321" s="44">
        <v>-34.630000000000003</v>
      </c>
      <c r="H321" s="44">
        <v>-117.839</v>
      </c>
      <c r="I321" s="44">
        <v>23.335999999999999</v>
      </c>
      <c r="J321" s="44">
        <v>3.2480000000000002</v>
      </c>
      <c r="K321" s="44">
        <v>4.7779999999999996</v>
      </c>
    </row>
    <row r="322" spans="1:11">
      <c r="A322" s="1">
        <v>3</v>
      </c>
      <c r="B322" s="1">
        <v>11</v>
      </c>
      <c r="C322" s="1">
        <v>12</v>
      </c>
      <c r="D322" s="1">
        <v>5</v>
      </c>
      <c r="E322" s="1" t="s">
        <v>11</v>
      </c>
      <c r="F322" s="44">
        <v>-43.491999999999997</v>
      </c>
      <c r="G322" s="44">
        <v>-27.292000000000002</v>
      </c>
      <c r="H322" s="44">
        <v>39.902999999999999</v>
      </c>
      <c r="I322" s="44">
        <v>-9.8089999999999993</v>
      </c>
      <c r="J322" s="44">
        <v>-1.4159999999999999</v>
      </c>
      <c r="K322" s="44">
        <v>-2.0830000000000002</v>
      </c>
    </row>
    <row r="323" spans="1:11">
      <c r="A323" s="1">
        <v>3</v>
      </c>
      <c r="B323" s="1">
        <v>11</v>
      </c>
      <c r="C323" s="1">
        <v>12</v>
      </c>
      <c r="D323" s="1">
        <v>5</v>
      </c>
      <c r="E323" s="1" t="s">
        <v>10</v>
      </c>
      <c r="F323" s="44">
        <v>-43.978000000000002</v>
      </c>
      <c r="G323" s="44">
        <v>-27.515000000000001</v>
      </c>
      <c r="H323" s="44">
        <v>-40.576000000000001</v>
      </c>
      <c r="I323" s="44">
        <v>9.98</v>
      </c>
      <c r="J323" s="44">
        <v>1.4410000000000001</v>
      </c>
      <c r="K323" s="44">
        <v>2.1190000000000002</v>
      </c>
    </row>
    <row r="324" spans="1:11">
      <c r="A324" s="1">
        <v>3</v>
      </c>
      <c r="B324" s="1">
        <v>11</v>
      </c>
      <c r="C324" s="1">
        <v>12</v>
      </c>
      <c r="D324" s="1">
        <v>5</v>
      </c>
      <c r="E324" s="1" t="s">
        <v>9</v>
      </c>
      <c r="F324" s="44">
        <v>65.551000000000002</v>
      </c>
      <c r="G324" s="44">
        <v>41.064999999999998</v>
      </c>
      <c r="H324" s="44">
        <v>-19.161999999999999</v>
      </c>
      <c r="I324" s="44">
        <v>4.7119999999999997</v>
      </c>
      <c r="J324" s="44">
        <v>0.68</v>
      </c>
      <c r="K324" s="44">
        <v>1.0009999999999999</v>
      </c>
    </row>
    <row r="325" spans="1:11">
      <c r="A325" s="1">
        <v>3</v>
      </c>
      <c r="B325" s="1">
        <v>11</v>
      </c>
      <c r="C325" s="1">
        <v>12</v>
      </c>
      <c r="D325" s="1">
        <v>5</v>
      </c>
      <c r="E325" s="1" t="s">
        <v>8</v>
      </c>
      <c r="F325" s="44">
        <v>-65.783000000000001</v>
      </c>
      <c r="G325" s="44">
        <v>-41.170999999999999</v>
      </c>
      <c r="H325" s="44">
        <v>-19.161999999999999</v>
      </c>
      <c r="I325" s="44">
        <v>4.7119999999999997</v>
      </c>
      <c r="J325" s="44">
        <v>0.68</v>
      </c>
      <c r="K325" s="44">
        <v>1.0009999999999999</v>
      </c>
    </row>
    <row r="326" spans="1:11">
      <c r="A326" s="1">
        <v>3</v>
      </c>
      <c r="B326" s="1">
        <v>11</v>
      </c>
      <c r="C326" s="1">
        <v>12</v>
      </c>
      <c r="D326" s="1">
        <v>4</v>
      </c>
      <c r="E326" s="1" t="s">
        <v>11</v>
      </c>
      <c r="F326" s="44">
        <v>-71.236999999999995</v>
      </c>
      <c r="G326" s="44">
        <v>-44.454999999999998</v>
      </c>
      <c r="H326" s="44">
        <v>95.15</v>
      </c>
      <c r="I326" s="44">
        <v>-22.399000000000001</v>
      </c>
      <c r="J326" s="44">
        <v>-3.2229999999999999</v>
      </c>
      <c r="K326" s="44">
        <v>-4.7409999999999997</v>
      </c>
    </row>
    <row r="327" spans="1:11">
      <c r="A327" s="1">
        <v>3</v>
      </c>
      <c r="B327" s="1">
        <v>11</v>
      </c>
      <c r="C327" s="1">
        <v>12</v>
      </c>
      <c r="D327" s="1">
        <v>4</v>
      </c>
      <c r="E327" s="1" t="s">
        <v>10</v>
      </c>
      <c r="F327" s="44">
        <v>-70.846999999999994</v>
      </c>
      <c r="G327" s="44">
        <v>-44.036999999999999</v>
      </c>
      <c r="H327" s="44">
        <v>-96.617999999999995</v>
      </c>
      <c r="I327" s="44">
        <v>22.748999999999999</v>
      </c>
      <c r="J327" s="44">
        <v>3.2730000000000001</v>
      </c>
      <c r="K327" s="44">
        <v>4.8150000000000004</v>
      </c>
    </row>
    <row r="328" spans="1:11">
      <c r="A328" s="1">
        <v>3</v>
      </c>
      <c r="B328" s="1">
        <v>11</v>
      </c>
      <c r="C328" s="1">
        <v>12</v>
      </c>
      <c r="D328" s="1">
        <v>4</v>
      </c>
      <c r="E328" s="1" t="s">
        <v>9</v>
      </c>
      <c r="F328" s="44">
        <v>106.059</v>
      </c>
      <c r="G328" s="44">
        <v>66.06</v>
      </c>
      <c r="H328" s="44">
        <v>-45.658999999999999</v>
      </c>
      <c r="I328" s="44">
        <v>10.749000000000001</v>
      </c>
      <c r="J328" s="44">
        <v>1.5469999999999999</v>
      </c>
      <c r="K328" s="44">
        <v>2.2749999999999999</v>
      </c>
    </row>
    <row r="329" spans="1:11">
      <c r="A329" s="1">
        <v>3</v>
      </c>
      <c r="B329" s="1">
        <v>11</v>
      </c>
      <c r="C329" s="1">
        <v>12</v>
      </c>
      <c r="D329" s="1">
        <v>4</v>
      </c>
      <c r="E329" s="1" t="s">
        <v>8</v>
      </c>
      <c r="F329" s="44">
        <v>-105.873</v>
      </c>
      <c r="G329" s="44">
        <v>-65.861999999999995</v>
      </c>
      <c r="H329" s="44">
        <v>-45.658999999999999</v>
      </c>
      <c r="I329" s="44">
        <v>10.749000000000001</v>
      </c>
      <c r="J329" s="44">
        <v>1.5469999999999999</v>
      </c>
      <c r="K329" s="44">
        <v>2.2749999999999999</v>
      </c>
    </row>
    <row r="330" spans="1:11">
      <c r="A330" s="1">
        <v>3</v>
      </c>
      <c r="B330" s="1">
        <v>11</v>
      </c>
      <c r="C330" s="1">
        <v>12</v>
      </c>
      <c r="D330" s="1">
        <v>3</v>
      </c>
      <c r="E330" s="1" t="s">
        <v>11</v>
      </c>
      <c r="F330" s="44">
        <v>-70.953000000000003</v>
      </c>
      <c r="G330" s="44">
        <v>-44.255000000000003</v>
      </c>
      <c r="H330" s="44">
        <v>133.76900000000001</v>
      </c>
      <c r="I330" s="44">
        <v>-29.954000000000001</v>
      </c>
      <c r="J330" s="44">
        <v>-4.2629999999999999</v>
      </c>
      <c r="K330" s="44">
        <v>-6.2720000000000002</v>
      </c>
    </row>
    <row r="331" spans="1:11">
      <c r="A331" s="1">
        <v>3</v>
      </c>
      <c r="B331" s="1">
        <v>11</v>
      </c>
      <c r="C331" s="1">
        <v>12</v>
      </c>
      <c r="D331" s="1">
        <v>3</v>
      </c>
      <c r="E331" s="1" t="s">
        <v>10</v>
      </c>
      <c r="F331" s="44">
        <v>-71.472999999999999</v>
      </c>
      <c r="G331" s="44">
        <v>-44.436999999999998</v>
      </c>
      <c r="H331" s="44">
        <v>-136.13499999999999</v>
      </c>
      <c r="I331" s="44">
        <v>30.48</v>
      </c>
      <c r="J331" s="44">
        <v>4.3369999999999997</v>
      </c>
      <c r="K331" s="44">
        <v>6.3810000000000002</v>
      </c>
    </row>
    <row r="332" spans="1:11">
      <c r="A332" s="1">
        <v>3</v>
      </c>
      <c r="B332" s="1">
        <v>11</v>
      </c>
      <c r="C332" s="1">
        <v>12</v>
      </c>
      <c r="D332" s="1">
        <v>3</v>
      </c>
      <c r="E332" s="1" t="s">
        <v>9</v>
      </c>
      <c r="F332" s="44">
        <v>105.842</v>
      </c>
      <c r="G332" s="44">
        <v>65.918000000000006</v>
      </c>
      <c r="H332" s="44">
        <v>-64.263000000000005</v>
      </c>
      <c r="I332" s="44">
        <v>14.388999999999999</v>
      </c>
      <c r="J332" s="44">
        <v>2.048</v>
      </c>
      <c r="K332" s="44">
        <v>3.0129999999999999</v>
      </c>
    </row>
    <row r="333" spans="1:11">
      <c r="A333" s="1">
        <v>3</v>
      </c>
      <c r="B333" s="1">
        <v>11</v>
      </c>
      <c r="C333" s="1">
        <v>12</v>
      </c>
      <c r="D333" s="1">
        <v>3</v>
      </c>
      <c r="E333" s="1" t="s">
        <v>8</v>
      </c>
      <c r="F333" s="44">
        <v>-106.09</v>
      </c>
      <c r="G333" s="44">
        <v>-66.004000000000005</v>
      </c>
      <c r="H333" s="44">
        <v>-64.263000000000005</v>
      </c>
      <c r="I333" s="44">
        <v>14.388999999999999</v>
      </c>
      <c r="J333" s="44">
        <v>2.048</v>
      </c>
      <c r="K333" s="44">
        <v>3.0129999999999999</v>
      </c>
    </row>
    <row r="334" spans="1:11">
      <c r="A334" s="1">
        <v>3</v>
      </c>
      <c r="B334" s="1">
        <v>11</v>
      </c>
      <c r="C334" s="1">
        <v>12</v>
      </c>
      <c r="D334" s="1">
        <v>2</v>
      </c>
      <c r="E334" s="1" t="s">
        <v>11</v>
      </c>
      <c r="F334" s="44">
        <v>-70.578999999999994</v>
      </c>
      <c r="G334" s="44">
        <v>-44.015999999999998</v>
      </c>
      <c r="H334" s="44">
        <v>162.71299999999999</v>
      </c>
      <c r="I334" s="44">
        <v>-35.215000000000003</v>
      </c>
      <c r="J334" s="44">
        <v>-4.9649999999999999</v>
      </c>
      <c r="K334" s="44">
        <v>-7.3040000000000003</v>
      </c>
    </row>
    <row r="335" spans="1:11">
      <c r="A335" s="1">
        <v>3</v>
      </c>
      <c r="B335" s="1">
        <v>11</v>
      </c>
      <c r="C335" s="1">
        <v>12</v>
      </c>
      <c r="D335" s="1">
        <v>2</v>
      </c>
      <c r="E335" s="1" t="s">
        <v>10</v>
      </c>
      <c r="F335" s="44">
        <v>-72.739999999999995</v>
      </c>
      <c r="G335" s="44">
        <v>-45.226999999999997</v>
      </c>
      <c r="H335" s="44">
        <v>-165.39699999999999</v>
      </c>
      <c r="I335" s="44">
        <v>35.814</v>
      </c>
      <c r="J335" s="44">
        <v>5.0490000000000004</v>
      </c>
      <c r="K335" s="44">
        <v>7.4279999999999999</v>
      </c>
    </row>
    <row r="336" spans="1:11">
      <c r="A336" s="1">
        <v>3</v>
      </c>
      <c r="B336" s="1">
        <v>11</v>
      </c>
      <c r="C336" s="1">
        <v>12</v>
      </c>
      <c r="D336" s="1">
        <v>2</v>
      </c>
      <c r="E336" s="1" t="s">
        <v>9</v>
      </c>
      <c r="F336" s="44">
        <v>105.45099999999999</v>
      </c>
      <c r="G336" s="44">
        <v>65.673000000000002</v>
      </c>
      <c r="H336" s="44">
        <v>-78.120999999999995</v>
      </c>
      <c r="I336" s="44">
        <v>16.911999999999999</v>
      </c>
      <c r="J336" s="44">
        <v>2.3839999999999999</v>
      </c>
      <c r="K336" s="44">
        <v>3.508</v>
      </c>
    </row>
    <row r="337" spans="1:11">
      <c r="A337" s="1">
        <v>3</v>
      </c>
      <c r="B337" s="1">
        <v>11</v>
      </c>
      <c r="C337" s="1">
        <v>12</v>
      </c>
      <c r="D337" s="1">
        <v>2</v>
      </c>
      <c r="E337" s="1" t="s">
        <v>8</v>
      </c>
      <c r="F337" s="44">
        <v>-106.48099999999999</v>
      </c>
      <c r="G337" s="44">
        <v>-66.248999999999995</v>
      </c>
      <c r="H337" s="44">
        <v>-78.120999999999995</v>
      </c>
      <c r="I337" s="44">
        <v>16.911999999999999</v>
      </c>
      <c r="J337" s="44">
        <v>2.3839999999999999</v>
      </c>
      <c r="K337" s="44">
        <v>3.508</v>
      </c>
    </row>
    <row r="338" spans="1:11">
      <c r="A338" s="1">
        <v>3</v>
      </c>
      <c r="B338" s="1">
        <v>11</v>
      </c>
      <c r="C338" s="1">
        <v>12</v>
      </c>
      <c r="D338" s="1">
        <v>1</v>
      </c>
      <c r="E338" s="1" t="s">
        <v>11</v>
      </c>
      <c r="F338" s="44">
        <v>-46.344000000000001</v>
      </c>
      <c r="G338" s="44">
        <v>-30.192</v>
      </c>
      <c r="H338" s="44">
        <v>166.327</v>
      </c>
      <c r="I338" s="44">
        <v>-33.078000000000003</v>
      </c>
      <c r="J338" s="44">
        <v>-4.6109999999999998</v>
      </c>
      <c r="K338" s="44">
        <v>-6.7830000000000004</v>
      </c>
    </row>
    <row r="339" spans="1:11">
      <c r="A339" s="1">
        <v>3</v>
      </c>
      <c r="B339" s="1">
        <v>11</v>
      </c>
      <c r="C339" s="1">
        <v>12</v>
      </c>
      <c r="D339" s="1">
        <v>1</v>
      </c>
      <c r="E339" s="1" t="s">
        <v>10</v>
      </c>
      <c r="F339" s="44">
        <v>-48.825000000000003</v>
      </c>
      <c r="G339" s="44">
        <v>-31.771999999999998</v>
      </c>
      <c r="H339" s="44">
        <v>-170.32599999999999</v>
      </c>
      <c r="I339" s="44">
        <v>33.853999999999999</v>
      </c>
      <c r="J339" s="44">
        <v>4.718</v>
      </c>
      <c r="K339" s="44">
        <v>6.9420000000000002</v>
      </c>
    </row>
    <row r="340" spans="1:11">
      <c r="A340" s="1">
        <v>3</v>
      </c>
      <c r="B340" s="1">
        <v>11</v>
      </c>
      <c r="C340" s="1">
        <v>12</v>
      </c>
      <c r="D340" s="1">
        <v>1</v>
      </c>
      <c r="E340" s="1" t="s">
        <v>9</v>
      </c>
      <c r="F340" s="44">
        <v>69.716999999999999</v>
      </c>
      <c r="G340" s="44">
        <v>45.362000000000002</v>
      </c>
      <c r="H340" s="44">
        <v>-80.155000000000001</v>
      </c>
      <c r="I340" s="44">
        <v>15.936</v>
      </c>
      <c r="J340" s="44">
        <v>2.2210000000000001</v>
      </c>
      <c r="K340" s="44">
        <v>3.2679999999999998</v>
      </c>
    </row>
    <row r="341" spans="1:11">
      <c r="A341" s="1">
        <v>3</v>
      </c>
      <c r="B341" s="1">
        <v>11</v>
      </c>
      <c r="C341" s="1">
        <v>12</v>
      </c>
      <c r="D341" s="1">
        <v>1</v>
      </c>
      <c r="E341" s="1" t="s">
        <v>8</v>
      </c>
      <c r="F341" s="44">
        <v>-70.899000000000001</v>
      </c>
      <c r="G341" s="44">
        <v>-46.113999999999997</v>
      </c>
      <c r="H341" s="44">
        <v>-80.155000000000001</v>
      </c>
      <c r="I341" s="44">
        <v>15.936</v>
      </c>
      <c r="J341" s="44">
        <v>2.2210000000000001</v>
      </c>
      <c r="K341" s="44">
        <v>3.2679999999999998</v>
      </c>
    </row>
    <row r="342" spans="1:11">
      <c r="A342" s="1">
        <v>3</v>
      </c>
      <c r="B342" s="1">
        <v>12</v>
      </c>
      <c r="C342" s="1">
        <v>13</v>
      </c>
      <c r="D342" s="1">
        <v>5</v>
      </c>
      <c r="E342" s="1" t="s">
        <v>11</v>
      </c>
      <c r="F342" s="44">
        <v>-23.56</v>
      </c>
      <c r="G342" s="44">
        <v>-14.833</v>
      </c>
      <c r="H342" s="44">
        <v>28.381</v>
      </c>
      <c r="I342" s="44">
        <v>-7.1719999999999997</v>
      </c>
      <c r="J342" s="44">
        <v>-1.0309999999999999</v>
      </c>
      <c r="K342" s="44">
        <v>-1.5169999999999999</v>
      </c>
    </row>
    <row r="343" spans="1:11">
      <c r="A343" s="1">
        <v>3</v>
      </c>
      <c r="B343" s="1">
        <v>12</v>
      </c>
      <c r="C343" s="1">
        <v>13</v>
      </c>
      <c r="D343" s="1">
        <v>5</v>
      </c>
      <c r="E343" s="1" t="s">
        <v>10</v>
      </c>
      <c r="F343" s="44">
        <v>-28.619</v>
      </c>
      <c r="G343" s="44">
        <v>-17.855</v>
      </c>
      <c r="H343" s="44">
        <v>-23.187000000000001</v>
      </c>
      <c r="I343" s="44">
        <v>5.8109999999999999</v>
      </c>
      <c r="J343" s="44">
        <v>0.83599999999999997</v>
      </c>
      <c r="K343" s="44">
        <v>1.23</v>
      </c>
    </row>
    <row r="344" spans="1:11">
      <c r="A344" s="1">
        <v>3</v>
      </c>
      <c r="B344" s="1">
        <v>12</v>
      </c>
      <c r="C344" s="1">
        <v>13</v>
      </c>
      <c r="D344" s="1">
        <v>5</v>
      </c>
      <c r="E344" s="1" t="s">
        <v>9</v>
      </c>
      <c r="F344" s="44">
        <v>54.881</v>
      </c>
      <c r="G344" s="44">
        <v>34.404000000000003</v>
      </c>
      <c r="H344" s="44">
        <v>-14.323</v>
      </c>
      <c r="I344" s="44">
        <v>3.6059999999999999</v>
      </c>
      <c r="J344" s="44">
        <v>0.51900000000000002</v>
      </c>
      <c r="K344" s="44">
        <v>0.76300000000000001</v>
      </c>
    </row>
    <row r="345" spans="1:11">
      <c r="A345" s="1">
        <v>3</v>
      </c>
      <c r="B345" s="1">
        <v>12</v>
      </c>
      <c r="C345" s="1">
        <v>13</v>
      </c>
      <c r="D345" s="1">
        <v>5</v>
      </c>
      <c r="E345" s="1" t="s">
        <v>8</v>
      </c>
      <c r="F345" s="44">
        <v>-57.691000000000003</v>
      </c>
      <c r="G345" s="44">
        <v>-36.084000000000003</v>
      </c>
      <c r="H345" s="44">
        <v>-14.323</v>
      </c>
      <c r="I345" s="44">
        <v>3.6059999999999999</v>
      </c>
      <c r="J345" s="44">
        <v>0.51900000000000002</v>
      </c>
      <c r="K345" s="44">
        <v>0.76300000000000001</v>
      </c>
    </row>
    <row r="346" spans="1:11">
      <c r="A346" s="1">
        <v>3</v>
      </c>
      <c r="B346" s="1">
        <v>12</v>
      </c>
      <c r="C346" s="1">
        <v>13</v>
      </c>
      <c r="D346" s="1">
        <v>4</v>
      </c>
      <c r="E346" s="1" t="s">
        <v>11</v>
      </c>
      <c r="F346" s="44">
        <v>-33.880000000000003</v>
      </c>
      <c r="G346" s="44">
        <v>-21.088999999999999</v>
      </c>
      <c r="H346" s="44">
        <v>74.882000000000005</v>
      </c>
      <c r="I346" s="44">
        <v>-17.821000000000002</v>
      </c>
      <c r="J346" s="44">
        <v>-2.5630000000000002</v>
      </c>
      <c r="K346" s="44">
        <v>-3.7709999999999999</v>
      </c>
    </row>
    <row r="347" spans="1:11">
      <c r="A347" s="1">
        <v>3</v>
      </c>
      <c r="B347" s="1">
        <v>12</v>
      </c>
      <c r="C347" s="1">
        <v>13</v>
      </c>
      <c r="D347" s="1">
        <v>4</v>
      </c>
      <c r="E347" s="1" t="s">
        <v>10</v>
      </c>
      <c r="F347" s="44">
        <v>-52.420999999999999</v>
      </c>
      <c r="G347" s="44">
        <v>-32.637</v>
      </c>
      <c r="H347" s="44">
        <v>-60.634</v>
      </c>
      <c r="I347" s="44">
        <v>14.398999999999999</v>
      </c>
      <c r="J347" s="44">
        <v>2.0710000000000002</v>
      </c>
      <c r="K347" s="44">
        <v>3.0470000000000002</v>
      </c>
    </row>
    <row r="348" spans="1:11">
      <c r="A348" s="1">
        <v>3</v>
      </c>
      <c r="B348" s="1">
        <v>12</v>
      </c>
      <c r="C348" s="1">
        <v>13</v>
      </c>
      <c r="D348" s="1">
        <v>4</v>
      </c>
      <c r="E348" s="1" t="s">
        <v>9</v>
      </c>
      <c r="F348" s="44">
        <v>85.677999999999997</v>
      </c>
      <c r="G348" s="44">
        <v>53.33</v>
      </c>
      <c r="H348" s="44">
        <v>-37.643000000000001</v>
      </c>
      <c r="I348" s="44">
        <v>8.9499999999999993</v>
      </c>
      <c r="J348" s="44">
        <v>1.2869999999999999</v>
      </c>
      <c r="K348" s="44">
        <v>1.8939999999999999</v>
      </c>
    </row>
    <row r="349" spans="1:11">
      <c r="A349" s="1">
        <v>3</v>
      </c>
      <c r="B349" s="1">
        <v>12</v>
      </c>
      <c r="C349" s="1">
        <v>13</v>
      </c>
      <c r="D349" s="1">
        <v>4</v>
      </c>
      <c r="E349" s="1" t="s">
        <v>8</v>
      </c>
      <c r="F349" s="44">
        <v>-95.977999999999994</v>
      </c>
      <c r="G349" s="44">
        <v>-59.746000000000002</v>
      </c>
      <c r="H349" s="44">
        <v>-37.643000000000001</v>
      </c>
      <c r="I349" s="44">
        <v>8.9499999999999993</v>
      </c>
      <c r="J349" s="44">
        <v>1.2869999999999999</v>
      </c>
      <c r="K349" s="44">
        <v>1.8939999999999999</v>
      </c>
    </row>
    <row r="350" spans="1:11">
      <c r="A350" s="1">
        <v>3</v>
      </c>
      <c r="B350" s="1">
        <v>12</v>
      </c>
      <c r="C350" s="1">
        <v>13</v>
      </c>
      <c r="D350" s="1">
        <v>3</v>
      </c>
      <c r="E350" s="1" t="s">
        <v>11</v>
      </c>
      <c r="F350" s="44">
        <v>-38.56</v>
      </c>
      <c r="G350" s="44">
        <v>-24.007999999999999</v>
      </c>
      <c r="H350" s="44">
        <v>114.328</v>
      </c>
      <c r="I350" s="44">
        <v>-25.614999999999998</v>
      </c>
      <c r="J350" s="44">
        <v>-3.6419999999999999</v>
      </c>
      <c r="K350" s="44">
        <v>-5.359</v>
      </c>
    </row>
    <row r="351" spans="1:11">
      <c r="A351" s="1">
        <v>3</v>
      </c>
      <c r="B351" s="1">
        <v>12</v>
      </c>
      <c r="C351" s="1">
        <v>13</v>
      </c>
      <c r="D351" s="1">
        <v>3</v>
      </c>
      <c r="E351" s="1" t="s">
        <v>10</v>
      </c>
      <c r="F351" s="44">
        <v>-48.686999999999998</v>
      </c>
      <c r="G351" s="44">
        <v>-30.294</v>
      </c>
      <c r="H351" s="44">
        <v>-90.983999999999995</v>
      </c>
      <c r="I351" s="44">
        <v>20.393000000000001</v>
      </c>
      <c r="J351" s="44">
        <v>2.9009999999999998</v>
      </c>
      <c r="K351" s="44">
        <v>4.2679999999999998</v>
      </c>
    </row>
    <row r="352" spans="1:11">
      <c r="A352" s="1">
        <v>3</v>
      </c>
      <c r="B352" s="1">
        <v>12</v>
      </c>
      <c r="C352" s="1">
        <v>13</v>
      </c>
      <c r="D352" s="1">
        <v>3</v>
      </c>
      <c r="E352" s="1" t="s">
        <v>9</v>
      </c>
      <c r="F352" s="44">
        <v>88.015000000000001</v>
      </c>
      <c r="G352" s="44">
        <v>54.792000000000002</v>
      </c>
      <c r="H352" s="44">
        <v>-57.030999999999999</v>
      </c>
      <c r="I352" s="44">
        <v>12.78</v>
      </c>
      <c r="J352" s="44">
        <v>1.8180000000000001</v>
      </c>
      <c r="K352" s="44">
        <v>2.6739999999999999</v>
      </c>
    </row>
    <row r="353" spans="1:11">
      <c r="A353" s="1">
        <v>3</v>
      </c>
      <c r="B353" s="1">
        <v>12</v>
      </c>
      <c r="C353" s="1">
        <v>13</v>
      </c>
      <c r="D353" s="1">
        <v>3</v>
      </c>
      <c r="E353" s="1" t="s">
        <v>8</v>
      </c>
      <c r="F353" s="44">
        <v>-93.641000000000005</v>
      </c>
      <c r="G353" s="44">
        <v>-58.283999999999999</v>
      </c>
      <c r="H353" s="44">
        <v>-57.030999999999999</v>
      </c>
      <c r="I353" s="44">
        <v>12.78</v>
      </c>
      <c r="J353" s="44">
        <v>1.8180000000000001</v>
      </c>
      <c r="K353" s="44">
        <v>2.6739999999999999</v>
      </c>
    </row>
    <row r="354" spans="1:11">
      <c r="A354" s="1">
        <v>3</v>
      </c>
      <c r="B354" s="1">
        <v>12</v>
      </c>
      <c r="C354" s="1">
        <v>13</v>
      </c>
      <c r="D354" s="1">
        <v>2</v>
      </c>
      <c r="E354" s="1" t="s">
        <v>11</v>
      </c>
      <c r="F354" s="44">
        <v>-45.591999999999999</v>
      </c>
      <c r="G354" s="44">
        <v>-28.334</v>
      </c>
      <c r="H354" s="44">
        <v>146.27000000000001</v>
      </c>
      <c r="I354" s="44">
        <v>-31.567</v>
      </c>
      <c r="J354" s="44">
        <v>-4.444</v>
      </c>
      <c r="K354" s="44">
        <v>-6.5369999999999999</v>
      </c>
    </row>
    <row r="355" spans="1:11">
      <c r="A355" s="1">
        <v>3</v>
      </c>
      <c r="B355" s="1">
        <v>12</v>
      </c>
      <c r="C355" s="1">
        <v>13</v>
      </c>
      <c r="D355" s="1">
        <v>2</v>
      </c>
      <c r="E355" s="1" t="s">
        <v>10</v>
      </c>
      <c r="F355" s="44">
        <v>-43.128</v>
      </c>
      <c r="G355" s="44">
        <v>-26.917999999999999</v>
      </c>
      <c r="H355" s="44">
        <v>-116.36</v>
      </c>
      <c r="I355" s="44">
        <v>25.038</v>
      </c>
      <c r="J355" s="44">
        <v>3.5259999999999998</v>
      </c>
      <c r="K355" s="44">
        <v>5.1870000000000003</v>
      </c>
    </row>
    <row r="356" spans="1:11">
      <c r="A356" s="1">
        <v>3</v>
      </c>
      <c r="B356" s="1">
        <v>12</v>
      </c>
      <c r="C356" s="1">
        <v>13</v>
      </c>
      <c r="D356" s="1">
        <v>2</v>
      </c>
      <c r="E356" s="1" t="s">
        <v>9</v>
      </c>
      <c r="F356" s="44">
        <v>91.512</v>
      </c>
      <c r="G356" s="44">
        <v>56.930999999999997</v>
      </c>
      <c r="H356" s="44">
        <v>-72.951999999999998</v>
      </c>
      <c r="I356" s="44">
        <v>15.724</v>
      </c>
      <c r="J356" s="44">
        <v>2.214</v>
      </c>
      <c r="K356" s="44">
        <v>3.2570000000000001</v>
      </c>
    </row>
    <row r="357" spans="1:11">
      <c r="A357" s="1">
        <v>3</v>
      </c>
      <c r="B357" s="1">
        <v>12</v>
      </c>
      <c r="C357" s="1">
        <v>13</v>
      </c>
      <c r="D357" s="1">
        <v>2</v>
      </c>
      <c r="E357" s="1" t="s">
        <v>8</v>
      </c>
      <c r="F357" s="44">
        <v>-90.144000000000005</v>
      </c>
      <c r="G357" s="44">
        <v>-56.145000000000003</v>
      </c>
      <c r="H357" s="44">
        <v>-72.951999999999998</v>
      </c>
      <c r="I357" s="44">
        <v>15.724</v>
      </c>
      <c r="J357" s="44">
        <v>2.214</v>
      </c>
      <c r="K357" s="44">
        <v>3.2570000000000001</v>
      </c>
    </row>
    <row r="358" spans="1:11">
      <c r="A358" s="1">
        <v>3</v>
      </c>
      <c r="B358" s="1">
        <v>12</v>
      </c>
      <c r="C358" s="1">
        <v>13</v>
      </c>
      <c r="D358" s="1">
        <v>1</v>
      </c>
      <c r="E358" s="1" t="s">
        <v>11</v>
      </c>
      <c r="F358" s="44">
        <v>-32.692999999999998</v>
      </c>
      <c r="G358" s="44">
        <v>-21.658000000000001</v>
      </c>
      <c r="H358" s="44">
        <v>153.376</v>
      </c>
      <c r="I358" s="44">
        <v>-30.372</v>
      </c>
      <c r="J358" s="44">
        <v>-4.226</v>
      </c>
      <c r="K358" s="44">
        <v>-6.2169999999999996</v>
      </c>
    </row>
    <row r="359" spans="1:11">
      <c r="A359" s="1">
        <v>3</v>
      </c>
      <c r="B359" s="1">
        <v>12</v>
      </c>
      <c r="C359" s="1">
        <v>13</v>
      </c>
      <c r="D359" s="1">
        <v>1</v>
      </c>
      <c r="E359" s="1" t="s">
        <v>10</v>
      </c>
      <c r="F359" s="44">
        <v>-26.225000000000001</v>
      </c>
      <c r="G359" s="44">
        <v>-16.725999999999999</v>
      </c>
      <c r="H359" s="44">
        <v>-115.8</v>
      </c>
      <c r="I359" s="44">
        <v>23.027999999999999</v>
      </c>
      <c r="J359" s="44">
        <v>3.2069999999999999</v>
      </c>
      <c r="K359" s="44">
        <v>4.718</v>
      </c>
    </row>
    <row r="360" spans="1:11">
      <c r="A360" s="1">
        <v>3</v>
      </c>
      <c r="B360" s="1">
        <v>12</v>
      </c>
      <c r="C360" s="1">
        <v>13</v>
      </c>
      <c r="D360" s="1">
        <v>1</v>
      </c>
      <c r="E360" s="1" t="s">
        <v>9</v>
      </c>
      <c r="F360" s="44">
        <v>62.061</v>
      </c>
      <c r="G360" s="44">
        <v>40.573999999999998</v>
      </c>
      <c r="H360" s="44">
        <v>-74.771000000000001</v>
      </c>
      <c r="I360" s="44">
        <v>14.833</v>
      </c>
      <c r="J360" s="44">
        <v>2.0649999999999999</v>
      </c>
      <c r="K360" s="44">
        <v>3.0379999999999998</v>
      </c>
    </row>
    <row r="361" spans="1:11">
      <c r="A361" s="1">
        <v>3</v>
      </c>
      <c r="B361" s="1">
        <v>12</v>
      </c>
      <c r="C361" s="1">
        <v>13</v>
      </c>
      <c r="D361" s="1">
        <v>1</v>
      </c>
      <c r="E361" s="1" t="s">
        <v>8</v>
      </c>
      <c r="F361" s="44">
        <v>-58.466999999999999</v>
      </c>
      <c r="G361" s="44">
        <v>-37.834000000000003</v>
      </c>
      <c r="H361" s="44">
        <v>-74.771000000000001</v>
      </c>
      <c r="I361" s="44">
        <v>14.833</v>
      </c>
      <c r="J361" s="44">
        <v>2.0649999999999999</v>
      </c>
      <c r="K361" s="44">
        <v>3.0379999999999998</v>
      </c>
    </row>
    <row r="362" spans="1:11">
      <c r="A362" s="1">
        <v>4</v>
      </c>
      <c r="B362" s="1">
        <v>4</v>
      </c>
      <c r="C362" s="1">
        <v>5</v>
      </c>
      <c r="D362" s="1">
        <v>5</v>
      </c>
      <c r="E362" s="1" t="s">
        <v>11</v>
      </c>
      <c r="F362" s="44">
        <v>-17.151</v>
      </c>
      <c r="G362" s="44">
        <v>-10.432</v>
      </c>
      <c r="H362" s="44">
        <v>6.2939999999999996</v>
      </c>
      <c r="I362" s="44">
        <v>-3.0310000000000001</v>
      </c>
      <c r="J362" s="44">
        <v>-0.47599999999999998</v>
      </c>
      <c r="K362" s="44">
        <v>-0.7</v>
      </c>
    </row>
    <row r="363" spans="1:11">
      <c r="A363" s="1">
        <v>4</v>
      </c>
      <c r="B363" s="1">
        <v>4</v>
      </c>
      <c r="C363" s="1">
        <v>5</v>
      </c>
      <c r="D363" s="1">
        <v>5</v>
      </c>
      <c r="E363" s="1" t="s">
        <v>10</v>
      </c>
      <c r="F363" s="44">
        <v>-19.532</v>
      </c>
      <c r="G363" s="44">
        <v>-11.852</v>
      </c>
      <c r="H363" s="44">
        <v>-5.7690000000000001</v>
      </c>
      <c r="I363" s="44">
        <v>2.7759999999999998</v>
      </c>
      <c r="J363" s="44">
        <v>0.436</v>
      </c>
      <c r="K363" s="44">
        <v>0.64100000000000001</v>
      </c>
    </row>
    <row r="364" spans="1:11">
      <c r="A364" s="1">
        <v>4</v>
      </c>
      <c r="B364" s="1">
        <v>4</v>
      </c>
      <c r="C364" s="1">
        <v>5</v>
      </c>
      <c r="D364" s="1">
        <v>5</v>
      </c>
      <c r="E364" s="1" t="s">
        <v>9</v>
      </c>
      <c r="F364" s="44">
        <v>24.332999999999998</v>
      </c>
      <c r="G364" s="44">
        <v>14.785</v>
      </c>
      <c r="H364" s="44">
        <v>-2.5670000000000002</v>
      </c>
      <c r="I364" s="44">
        <v>1.236</v>
      </c>
      <c r="J364" s="44">
        <v>0.19400000000000001</v>
      </c>
      <c r="K364" s="44">
        <v>0.28499999999999998</v>
      </c>
    </row>
    <row r="365" spans="1:11">
      <c r="A365" s="1">
        <v>4</v>
      </c>
      <c r="B365" s="1">
        <v>4</v>
      </c>
      <c r="C365" s="1">
        <v>5</v>
      </c>
      <c r="D365" s="1">
        <v>5</v>
      </c>
      <c r="E365" s="1" t="s">
        <v>8</v>
      </c>
      <c r="F365" s="44">
        <v>-25.346</v>
      </c>
      <c r="G365" s="44">
        <v>-15.388999999999999</v>
      </c>
      <c r="H365" s="44">
        <v>-2.5670000000000002</v>
      </c>
      <c r="I365" s="44">
        <v>1.236</v>
      </c>
      <c r="J365" s="44">
        <v>0.19400000000000001</v>
      </c>
      <c r="K365" s="44">
        <v>0.28499999999999998</v>
      </c>
    </row>
    <row r="366" spans="1:11">
      <c r="A366" s="1">
        <v>4</v>
      </c>
      <c r="B366" s="1">
        <v>4</v>
      </c>
      <c r="C366" s="1">
        <v>5</v>
      </c>
      <c r="D366" s="1">
        <v>4</v>
      </c>
      <c r="E366" s="1" t="s">
        <v>11</v>
      </c>
      <c r="F366" s="44">
        <v>-21.745000000000001</v>
      </c>
      <c r="G366" s="44">
        <v>-13.327999999999999</v>
      </c>
      <c r="H366" s="44">
        <v>10.316000000000001</v>
      </c>
      <c r="I366" s="44">
        <v>-4.8079999999999998</v>
      </c>
      <c r="J366" s="44">
        <v>-0.75600000000000001</v>
      </c>
      <c r="K366" s="44">
        <v>-1.1120000000000001</v>
      </c>
    </row>
    <row r="367" spans="1:11">
      <c r="A367" s="1">
        <v>4</v>
      </c>
      <c r="B367" s="1">
        <v>4</v>
      </c>
      <c r="C367" s="1">
        <v>5</v>
      </c>
      <c r="D367" s="1">
        <v>4</v>
      </c>
      <c r="E367" s="1" t="s">
        <v>10</v>
      </c>
      <c r="F367" s="44">
        <v>-21.984000000000002</v>
      </c>
      <c r="G367" s="44">
        <v>-13.462</v>
      </c>
      <c r="H367" s="44">
        <v>-9.9489999999999998</v>
      </c>
      <c r="I367" s="44">
        <v>4.6369999999999996</v>
      </c>
      <c r="J367" s="44">
        <v>0.72899999999999998</v>
      </c>
      <c r="K367" s="44">
        <v>1.0720000000000001</v>
      </c>
    </row>
    <row r="368" spans="1:11">
      <c r="A368" s="1">
        <v>4</v>
      </c>
      <c r="B368" s="1">
        <v>4</v>
      </c>
      <c r="C368" s="1">
        <v>5</v>
      </c>
      <c r="D368" s="1">
        <v>4</v>
      </c>
      <c r="E368" s="1" t="s">
        <v>9</v>
      </c>
      <c r="F368" s="44">
        <v>28.408000000000001</v>
      </c>
      <c r="G368" s="44">
        <v>17.408999999999999</v>
      </c>
      <c r="H368" s="44">
        <v>-4.3120000000000003</v>
      </c>
      <c r="I368" s="44">
        <v>2.0099999999999998</v>
      </c>
      <c r="J368" s="44">
        <v>0.316</v>
      </c>
      <c r="K368" s="44">
        <v>0.46500000000000002</v>
      </c>
    </row>
    <row r="369" spans="1:11">
      <c r="A369" s="1">
        <v>4</v>
      </c>
      <c r="B369" s="1">
        <v>4</v>
      </c>
      <c r="C369" s="1">
        <v>5</v>
      </c>
      <c r="D369" s="1">
        <v>4</v>
      </c>
      <c r="E369" s="1" t="s">
        <v>8</v>
      </c>
      <c r="F369" s="44">
        <v>-28.509</v>
      </c>
      <c r="G369" s="44">
        <v>-17.465</v>
      </c>
      <c r="H369" s="44">
        <v>-4.3120000000000003</v>
      </c>
      <c r="I369" s="44">
        <v>2.0099999999999998</v>
      </c>
      <c r="J369" s="44">
        <v>0.316</v>
      </c>
      <c r="K369" s="44">
        <v>0.46500000000000002</v>
      </c>
    </row>
    <row r="370" spans="1:11">
      <c r="A370" s="1">
        <v>4</v>
      </c>
      <c r="B370" s="1">
        <v>4</v>
      </c>
      <c r="C370" s="1">
        <v>5</v>
      </c>
      <c r="D370" s="1">
        <v>3</v>
      </c>
      <c r="E370" s="1" t="s">
        <v>11</v>
      </c>
      <c r="F370" s="44">
        <v>-21.213999999999999</v>
      </c>
      <c r="G370" s="44">
        <v>-13.006</v>
      </c>
      <c r="H370" s="44">
        <v>14.682</v>
      </c>
      <c r="I370" s="44">
        <v>-6.5979999999999999</v>
      </c>
      <c r="J370" s="44">
        <v>-1.0289999999999999</v>
      </c>
      <c r="K370" s="44">
        <v>-1.514</v>
      </c>
    </row>
    <row r="371" spans="1:11">
      <c r="A371" s="1">
        <v>4</v>
      </c>
      <c r="B371" s="1">
        <v>4</v>
      </c>
      <c r="C371" s="1">
        <v>5</v>
      </c>
      <c r="D371" s="1">
        <v>3</v>
      </c>
      <c r="E371" s="1" t="s">
        <v>10</v>
      </c>
      <c r="F371" s="44">
        <v>-22.178000000000001</v>
      </c>
      <c r="G371" s="44">
        <v>-13.582000000000001</v>
      </c>
      <c r="H371" s="44">
        <v>-14.018000000000001</v>
      </c>
      <c r="I371" s="44">
        <v>6.3019999999999996</v>
      </c>
      <c r="J371" s="44">
        <v>0.98299999999999998</v>
      </c>
      <c r="K371" s="44">
        <v>1.446</v>
      </c>
    </row>
    <row r="372" spans="1:11">
      <c r="A372" s="1">
        <v>4</v>
      </c>
      <c r="B372" s="1">
        <v>4</v>
      </c>
      <c r="C372" s="1">
        <v>5</v>
      </c>
      <c r="D372" s="1">
        <v>3</v>
      </c>
      <c r="E372" s="1" t="s">
        <v>9</v>
      </c>
      <c r="F372" s="44">
        <v>28.253</v>
      </c>
      <c r="G372" s="44">
        <v>17.315000000000001</v>
      </c>
      <c r="H372" s="44">
        <v>-6.1070000000000002</v>
      </c>
      <c r="I372" s="44">
        <v>2.7450000000000001</v>
      </c>
      <c r="J372" s="44">
        <v>0.42799999999999999</v>
      </c>
      <c r="K372" s="44">
        <v>0.63</v>
      </c>
    </row>
    <row r="373" spans="1:11">
      <c r="A373" s="1">
        <v>4</v>
      </c>
      <c r="B373" s="1">
        <v>4</v>
      </c>
      <c r="C373" s="1">
        <v>5</v>
      </c>
      <c r="D373" s="1">
        <v>3</v>
      </c>
      <c r="E373" s="1" t="s">
        <v>8</v>
      </c>
      <c r="F373" s="44">
        <v>-28.664000000000001</v>
      </c>
      <c r="G373" s="44">
        <v>-17.559000000000001</v>
      </c>
      <c r="H373" s="44">
        <v>-6.1070000000000002</v>
      </c>
      <c r="I373" s="44">
        <v>2.7450000000000001</v>
      </c>
      <c r="J373" s="44">
        <v>0.42799999999999999</v>
      </c>
      <c r="K373" s="44">
        <v>0.63</v>
      </c>
    </row>
    <row r="374" spans="1:11">
      <c r="A374" s="1">
        <v>4</v>
      </c>
      <c r="B374" s="1">
        <v>4</v>
      </c>
      <c r="C374" s="1">
        <v>5</v>
      </c>
      <c r="D374" s="1">
        <v>2</v>
      </c>
      <c r="E374" s="1" t="s">
        <v>11</v>
      </c>
      <c r="F374" s="44">
        <v>-21.317</v>
      </c>
      <c r="G374" s="44">
        <v>-13.066000000000001</v>
      </c>
      <c r="H374" s="44">
        <v>17.881</v>
      </c>
      <c r="I374" s="44">
        <v>-7.8970000000000002</v>
      </c>
      <c r="J374" s="44">
        <v>-1.222</v>
      </c>
      <c r="K374" s="44">
        <v>-1.7969999999999999</v>
      </c>
    </row>
    <row r="375" spans="1:11">
      <c r="A375" s="1">
        <v>4</v>
      </c>
      <c r="B375" s="1">
        <v>4</v>
      </c>
      <c r="C375" s="1">
        <v>5</v>
      </c>
      <c r="D375" s="1">
        <v>2</v>
      </c>
      <c r="E375" s="1" t="s">
        <v>10</v>
      </c>
      <c r="F375" s="44">
        <v>-22.256</v>
      </c>
      <c r="G375" s="44">
        <v>-13.632</v>
      </c>
      <c r="H375" s="44">
        <v>-17.167000000000002</v>
      </c>
      <c r="I375" s="44">
        <v>7.5730000000000004</v>
      </c>
      <c r="J375" s="44">
        <v>1.1719999999999999</v>
      </c>
      <c r="K375" s="44">
        <v>1.724</v>
      </c>
    </row>
    <row r="376" spans="1:11">
      <c r="A376" s="1">
        <v>4</v>
      </c>
      <c r="B376" s="1">
        <v>4</v>
      </c>
      <c r="C376" s="1">
        <v>5</v>
      </c>
      <c r="D376" s="1">
        <v>2</v>
      </c>
      <c r="E376" s="1" t="s">
        <v>9</v>
      </c>
      <c r="F376" s="44">
        <v>28.259</v>
      </c>
      <c r="G376" s="44">
        <v>17.317</v>
      </c>
      <c r="H376" s="44">
        <v>-7.4569999999999999</v>
      </c>
      <c r="I376" s="44">
        <v>3.2909999999999999</v>
      </c>
      <c r="J376" s="44">
        <v>0.50900000000000001</v>
      </c>
      <c r="K376" s="44">
        <v>0.749</v>
      </c>
    </row>
    <row r="377" spans="1:11">
      <c r="A377" s="1">
        <v>4</v>
      </c>
      <c r="B377" s="1">
        <v>4</v>
      </c>
      <c r="C377" s="1">
        <v>5</v>
      </c>
      <c r="D377" s="1">
        <v>2</v>
      </c>
      <c r="E377" s="1" t="s">
        <v>8</v>
      </c>
      <c r="F377" s="44">
        <v>-28.658000000000001</v>
      </c>
      <c r="G377" s="44">
        <v>-17.556999999999999</v>
      </c>
      <c r="H377" s="44">
        <v>-7.4569999999999999</v>
      </c>
      <c r="I377" s="44">
        <v>3.2909999999999999</v>
      </c>
      <c r="J377" s="44">
        <v>0.50900000000000001</v>
      </c>
      <c r="K377" s="44">
        <v>0.749</v>
      </c>
    </row>
    <row r="378" spans="1:11">
      <c r="A378" s="1">
        <v>4</v>
      </c>
      <c r="B378" s="1">
        <v>4</v>
      </c>
      <c r="C378" s="1">
        <v>5</v>
      </c>
      <c r="D378" s="1">
        <v>1</v>
      </c>
      <c r="E378" s="1" t="s">
        <v>11</v>
      </c>
      <c r="F378" s="44">
        <v>-20.617999999999999</v>
      </c>
      <c r="G378" s="44">
        <v>-12.635999999999999</v>
      </c>
      <c r="H378" s="44">
        <v>19.706</v>
      </c>
      <c r="I378" s="44">
        <v>-8.0280000000000005</v>
      </c>
      <c r="J378" s="44">
        <v>-1.2589999999999999</v>
      </c>
      <c r="K378" s="44">
        <v>-1.8520000000000001</v>
      </c>
    </row>
    <row r="379" spans="1:11">
      <c r="A379" s="1">
        <v>4</v>
      </c>
      <c r="B379" s="1">
        <v>4</v>
      </c>
      <c r="C379" s="1">
        <v>5</v>
      </c>
      <c r="D379" s="1">
        <v>1</v>
      </c>
      <c r="E379" s="1" t="s">
        <v>10</v>
      </c>
      <c r="F379" s="44">
        <v>-22.548999999999999</v>
      </c>
      <c r="G379" s="44">
        <v>-13.814</v>
      </c>
      <c r="H379" s="44">
        <v>-18.585999999999999</v>
      </c>
      <c r="I379" s="44">
        <v>7.58</v>
      </c>
      <c r="J379" s="44">
        <v>1.1890000000000001</v>
      </c>
      <c r="K379" s="44">
        <v>1.7490000000000001</v>
      </c>
    </row>
    <row r="380" spans="1:11">
      <c r="A380" s="1">
        <v>4</v>
      </c>
      <c r="B380" s="1">
        <v>4</v>
      </c>
      <c r="C380" s="1">
        <v>5</v>
      </c>
      <c r="D380" s="1">
        <v>1</v>
      </c>
      <c r="E380" s="1" t="s">
        <v>9</v>
      </c>
      <c r="F380" s="44">
        <v>28.047999999999998</v>
      </c>
      <c r="G380" s="44">
        <v>17.186</v>
      </c>
      <c r="H380" s="44">
        <v>-8.1470000000000002</v>
      </c>
      <c r="I380" s="44">
        <v>3.3210000000000002</v>
      </c>
      <c r="J380" s="44">
        <v>0.52100000000000002</v>
      </c>
      <c r="K380" s="44">
        <v>0.76600000000000001</v>
      </c>
    </row>
    <row r="381" spans="1:11">
      <c r="A381" s="1">
        <v>4</v>
      </c>
      <c r="B381" s="1">
        <v>4</v>
      </c>
      <c r="C381" s="1">
        <v>5</v>
      </c>
      <c r="D381" s="1">
        <v>1</v>
      </c>
      <c r="E381" s="1" t="s">
        <v>8</v>
      </c>
      <c r="F381" s="44">
        <v>-28.869</v>
      </c>
      <c r="G381" s="44">
        <v>-17.687999999999999</v>
      </c>
      <c r="H381" s="44">
        <v>-8.1470000000000002</v>
      </c>
      <c r="I381" s="44">
        <v>3.3210000000000002</v>
      </c>
      <c r="J381" s="44">
        <v>0.52100000000000002</v>
      </c>
      <c r="K381" s="44">
        <v>0.76600000000000001</v>
      </c>
    </row>
    <row r="382" spans="1:11">
      <c r="A382" s="1">
        <v>4</v>
      </c>
      <c r="B382" s="1">
        <v>5</v>
      </c>
      <c r="C382" s="1">
        <v>6</v>
      </c>
      <c r="D382" s="1">
        <v>5</v>
      </c>
      <c r="E382" s="1" t="s">
        <v>11</v>
      </c>
      <c r="F382" s="44">
        <v>-13.569000000000001</v>
      </c>
      <c r="G382" s="44">
        <v>-8.2430000000000003</v>
      </c>
      <c r="H382" s="44">
        <v>6.6689999999999996</v>
      </c>
      <c r="I382" s="44">
        <v>-3.2170000000000001</v>
      </c>
      <c r="J382" s="44">
        <v>-0.505</v>
      </c>
      <c r="K382" s="44">
        <v>-0.74199999999999999</v>
      </c>
    </row>
    <row r="383" spans="1:11">
      <c r="A383" s="1">
        <v>4</v>
      </c>
      <c r="B383" s="1">
        <v>5</v>
      </c>
      <c r="C383" s="1">
        <v>6</v>
      </c>
      <c r="D383" s="1">
        <v>5</v>
      </c>
      <c r="E383" s="1" t="s">
        <v>10</v>
      </c>
      <c r="F383" s="44">
        <v>-11.243</v>
      </c>
      <c r="G383" s="44">
        <v>-6.8280000000000003</v>
      </c>
      <c r="H383" s="44">
        <v>-7.2249999999999996</v>
      </c>
      <c r="I383" s="44">
        <v>3.4870000000000001</v>
      </c>
      <c r="J383" s="44">
        <v>0.54700000000000004</v>
      </c>
      <c r="K383" s="44">
        <v>0.80400000000000005</v>
      </c>
    </row>
    <row r="384" spans="1:11">
      <c r="A384" s="1">
        <v>4</v>
      </c>
      <c r="B384" s="1">
        <v>5</v>
      </c>
      <c r="C384" s="1">
        <v>6</v>
      </c>
      <c r="D384" s="1">
        <v>5</v>
      </c>
      <c r="E384" s="1" t="s">
        <v>9</v>
      </c>
      <c r="F384" s="44">
        <v>20.695</v>
      </c>
      <c r="G384" s="44">
        <v>12.57</v>
      </c>
      <c r="H384" s="44">
        <v>-3.6560000000000001</v>
      </c>
      <c r="I384" s="44">
        <v>1.764</v>
      </c>
      <c r="J384" s="44">
        <v>0.27700000000000002</v>
      </c>
      <c r="K384" s="44">
        <v>0.40699999999999997</v>
      </c>
    </row>
    <row r="385" spans="1:11">
      <c r="A385" s="1">
        <v>4</v>
      </c>
      <c r="B385" s="1">
        <v>5</v>
      </c>
      <c r="C385" s="1">
        <v>6</v>
      </c>
      <c r="D385" s="1">
        <v>5</v>
      </c>
      <c r="E385" s="1" t="s">
        <v>8</v>
      </c>
      <c r="F385" s="44">
        <v>-19.471</v>
      </c>
      <c r="G385" s="44">
        <v>-11.826000000000001</v>
      </c>
      <c r="H385" s="44">
        <v>-3.6560000000000001</v>
      </c>
      <c r="I385" s="44">
        <v>1.764</v>
      </c>
      <c r="J385" s="44">
        <v>0.27700000000000002</v>
      </c>
      <c r="K385" s="44">
        <v>0.40699999999999997</v>
      </c>
    </row>
    <row r="386" spans="1:11">
      <c r="A386" s="1">
        <v>4</v>
      </c>
      <c r="B386" s="1">
        <v>5</v>
      </c>
      <c r="C386" s="1">
        <v>6</v>
      </c>
      <c r="D386" s="1">
        <v>4</v>
      </c>
      <c r="E386" s="1" t="s">
        <v>11</v>
      </c>
      <c r="F386" s="44">
        <v>-13.968999999999999</v>
      </c>
      <c r="G386" s="44">
        <v>-8.5760000000000005</v>
      </c>
      <c r="H386" s="44">
        <v>11.86</v>
      </c>
      <c r="I386" s="44">
        <v>-5.532</v>
      </c>
      <c r="J386" s="44">
        <v>-0.87</v>
      </c>
      <c r="K386" s="44">
        <v>-1.2789999999999999</v>
      </c>
    </row>
    <row r="387" spans="1:11">
      <c r="A387" s="1">
        <v>4</v>
      </c>
      <c r="B387" s="1">
        <v>5</v>
      </c>
      <c r="C387" s="1">
        <v>6</v>
      </c>
      <c r="D387" s="1">
        <v>4</v>
      </c>
      <c r="E387" s="1" t="s">
        <v>10</v>
      </c>
      <c r="F387" s="44">
        <v>-14.925000000000001</v>
      </c>
      <c r="G387" s="44">
        <v>-9.1259999999999994</v>
      </c>
      <c r="H387" s="44">
        <v>-12.237</v>
      </c>
      <c r="I387" s="44">
        <v>5.7080000000000002</v>
      </c>
      <c r="J387" s="44">
        <v>0.89700000000000002</v>
      </c>
      <c r="K387" s="44">
        <v>1.32</v>
      </c>
    </row>
    <row r="388" spans="1:11">
      <c r="A388" s="1">
        <v>4</v>
      </c>
      <c r="B388" s="1">
        <v>5</v>
      </c>
      <c r="C388" s="1">
        <v>6</v>
      </c>
      <c r="D388" s="1">
        <v>4</v>
      </c>
      <c r="E388" s="1" t="s">
        <v>9</v>
      </c>
      <c r="F388" s="44">
        <v>22.757000000000001</v>
      </c>
      <c r="G388" s="44">
        <v>13.952999999999999</v>
      </c>
      <c r="H388" s="44">
        <v>-6.3410000000000002</v>
      </c>
      <c r="I388" s="44">
        <v>2.9580000000000002</v>
      </c>
      <c r="J388" s="44">
        <v>0.46500000000000002</v>
      </c>
      <c r="K388" s="44">
        <v>0.68400000000000005</v>
      </c>
    </row>
    <row r="389" spans="1:11">
      <c r="A389" s="1">
        <v>4</v>
      </c>
      <c r="B389" s="1">
        <v>5</v>
      </c>
      <c r="C389" s="1">
        <v>6</v>
      </c>
      <c r="D389" s="1">
        <v>4</v>
      </c>
      <c r="E389" s="1" t="s">
        <v>8</v>
      </c>
      <c r="F389" s="44">
        <v>-23.260999999999999</v>
      </c>
      <c r="G389" s="44">
        <v>-14.243</v>
      </c>
      <c r="H389" s="44">
        <v>-6.3410000000000002</v>
      </c>
      <c r="I389" s="44">
        <v>2.9580000000000002</v>
      </c>
      <c r="J389" s="44">
        <v>0.46500000000000002</v>
      </c>
      <c r="K389" s="44">
        <v>0.68400000000000005</v>
      </c>
    </row>
    <row r="390" spans="1:11">
      <c r="A390" s="1">
        <v>4</v>
      </c>
      <c r="B390" s="1">
        <v>5</v>
      </c>
      <c r="C390" s="1">
        <v>6</v>
      </c>
      <c r="D390" s="1">
        <v>3</v>
      </c>
      <c r="E390" s="1" t="s">
        <v>11</v>
      </c>
      <c r="F390" s="44">
        <v>-14.537000000000001</v>
      </c>
      <c r="G390" s="44">
        <v>-8.9169999999999998</v>
      </c>
      <c r="H390" s="44">
        <v>16.859000000000002</v>
      </c>
      <c r="I390" s="44">
        <v>-7.5789999999999997</v>
      </c>
      <c r="J390" s="44">
        <v>-1.1819999999999999</v>
      </c>
      <c r="K390" s="44">
        <v>-1.7390000000000001</v>
      </c>
    </row>
    <row r="391" spans="1:11">
      <c r="A391" s="1">
        <v>4</v>
      </c>
      <c r="B391" s="1">
        <v>5</v>
      </c>
      <c r="C391" s="1">
        <v>6</v>
      </c>
      <c r="D391" s="1">
        <v>3</v>
      </c>
      <c r="E391" s="1" t="s">
        <v>10</v>
      </c>
      <c r="F391" s="44">
        <v>-14.271000000000001</v>
      </c>
      <c r="G391" s="44">
        <v>-8.734</v>
      </c>
      <c r="H391" s="44">
        <v>-17.536000000000001</v>
      </c>
      <c r="I391" s="44">
        <v>7.8810000000000002</v>
      </c>
      <c r="J391" s="44">
        <v>1.2290000000000001</v>
      </c>
      <c r="K391" s="44">
        <v>1.8089999999999999</v>
      </c>
    </row>
    <row r="392" spans="1:11">
      <c r="A392" s="1">
        <v>4</v>
      </c>
      <c r="B392" s="1">
        <v>5</v>
      </c>
      <c r="C392" s="1">
        <v>6</v>
      </c>
      <c r="D392" s="1">
        <v>3</v>
      </c>
      <c r="E392" s="1" t="s">
        <v>9</v>
      </c>
      <c r="F392" s="44">
        <v>23.079000000000001</v>
      </c>
      <c r="G392" s="44">
        <v>14.146000000000001</v>
      </c>
      <c r="H392" s="44">
        <v>-9.0510000000000002</v>
      </c>
      <c r="I392" s="44">
        <v>4.069</v>
      </c>
      <c r="J392" s="44">
        <v>0.63500000000000001</v>
      </c>
      <c r="K392" s="44">
        <v>0.93400000000000005</v>
      </c>
    </row>
    <row r="393" spans="1:11">
      <c r="A393" s="1">
        <v>4</v>
      </c>
      <c r="B393" s="1">
        <v>5</v>
      </c>
      <c r="C393" s="1">
        <v>6</v>
      </c>
      <c r="D393" s="1">
        <v>3</v>
      </c>
      <c r="E393" s="1" t="s">
        <v>8</v>
      </c>
      <c r="F393" s="44">
        <v>-22.939</v>
      </c>
      <c r="G393" s="44">
        <v>-14.05</v>
      </c>
      <c r="H393" s="44">
        <v>-9.0510000000000002</v>
      </c>
      <c r="I393" s="44">
        <v>4.069</v>
      </c>
      <c r="J393" s="44">
        <v>0.63500000000000001</v>
      </c>
      <c r="K393" s="44">
        <v>0.93400000000000005</v>
      </c>
    </row>
    <row r="394" spans="1:11">
      <c r="A394" s="1">
        <v>4</v>
      </c>
      <c r="B394" s="1">
        <v>5</v>
      </c>
      <c r="C394" s="1">
        <v>6</v>
      </c>
      <c r="D394" s="1">
        <v>2</v>
      </c>
      <c r="E394" s="1" t="s">
        <v>11</v>
      </c>
      <c r="F394" s="44">
        <v>-14.634</v>
      </c>
      <c r="G394" s="44">
        <v>-8.9740000000000002</v>
      </c>
      <c r="H394" s="44">
        <v>20.803999999999998</v>
      </c>
      <c r="I394" s="44">
        <v>-9.173</v>
      </c>
      <c r="J394" s="44">
        <v>-1.42</v>
      </c>
      <c r="K394" s="44">
        <v>-2.0880000000000001</v>
      </c>
    </row>
    <row r="395" spans="1:11">
      <c r="A395" s="1">
        <v>4</v>
      </c>
      <c r="B395" s="1">
        <v>5</v>
      </c>
      <c r="C395" s="1">
        <v>6</v>
      </c>
      <c r="D395" s="1">
        <v>2</v>
      </c>
      <c r="E395" s="1" t="s">
        <v>10</v>
      </c>
      <c r="F395" s="44">
        <v>-14.223000000000001</v>
      </c>
      <c r="G395" s="44">
        <v>-8.7070000000000007</v>
      </c>
      <c r="H395" s="44">
        <v>-21.527000000000001</v>
      </c>
      <c r="I395" s="44">
        <v>9.5020000000000007</v>
      </c>
      <c r="J395" s="44">
        <v>1.47</v>
      </c>
      <c r="K395" s="44">
        <v>2.1619999999999999</v>
      </c>
    </row>
    <row r="396" spans="1:11">
      <c r="A396" s="1">
        <v>4</v>
      </c>
      <c r="B396" s="1">
        <v>5</v>
      </c>
      <c r="C396" s="1">
        <v>6</v>
      </c>
      <c r="D396" s="1">
        <v>2</v>
      </c>
      <c r="E396" s="1" t="s">
        <v>9</v>
      </c>
      <c r="F396" s="44">
        <v>23.117000000000001</v>
      </c>
      <c r="G396" s="44">
        <v>14.167999999999999</v>
      </c>
      <c r="H396" s="44">
        <v>-11.14</v>
      </c>
      <c r="I396" s="44">
        <v>4.915</v>
      </c>
      <c r="J396" s="44">
        <v>0.76</v>
      </c>
      <c r="K396" s="44">
        <v>1.119</v>
      </c>
    </row>
    <row r="397" spans="1:11">
      <c r="A397" s="1">
        <v>4</v>
      </c>
      <c r="B397" s="1">
        <v>5</v>
      </c>
      <c r="C397" s="1">
        <v>6</v>
      </c>
      <c r="D397" s="1">
        <v>2</v>
      </c>
      <c r="E397" s="1" t="s">
        <v>8</v>
      </c>
      <c r="F397" s="44">
        <v>-22.901</v>
      </c>
      <c r="G397" s="44">
        <v>-14.028</v>
      </c>
      <c r="H397" s="44">
        <v>-11.14</v>
      </c>
      <c r="I397" s="44">
        <v>4.915</v>
      </c>
      <c r="J397" s="44">
        <v>0.76</v>
      </c>
      <c r="K397" s="44">
        <v>1.119</v>
      </c>
    </row>
    <row r="398" spans="1:11">
      <c r="A398" s="1">
        <v>4</v>
      </c>
      <c r="B398" s="1">
        <v>5</v>
      </c>
      <c r="C398" s="1">
        <v>6</v>
      </c>
      <c r="D398" s="1">
        <v>1</v>
      </c>
      <c r="E398" s="1" t="s">
        <v>11</v>
      </c>
      <c r="F398" s="44">
        <v>-15.504</v>
      </c>
      <c r="G398" s="44">
        <v>-9.5030000000000001</v>
      </c>
      <c r="H398" s="44">
        <v>22.565999999999999</v>
      </c>
      <c r="I398" s="44">
        <v>-9.1989999999999998</v>
      </c>
      <c r="J398" s="44">
        <v>-1.4419999999999999</v>
      </c>
      <c r="K398" s="44">
        <v>-2.1219999999999999</v>
      </c>
    </row>
    <row r="399" spans="1:11">
      <c r="A399" s="1">
        <v>4</v>
      </c>
      <c r="B399" s="1">
        <v>5</v>
      </c>
      <c r="C399" s="1">
        <v>6</v>
      </c>
      <c r="D399" s="1">
        <v>1</v>
      </c>
      <c r="E399" s="1" t="s">
        <v>10</v>
      </c>
      <c r="F399" s="44">
        <v>-13.25</v>
      </c>
      <c r="G399" s="44">
        <v>-8.1150000000000002</v>
      </c>
      <c r="H399" s="44">
        <v>-23.690999999999999</v>
      </c>
      <c r="I399" s="44">
        <v>9.65</v>
      </c>
      <c r="J399" s="44">
        <v>1.5129999999999999</v>
      </c>
      <c r="K399" s="44">
        <v>2.226</v>
      </c>
    </row>
    <row r="400" spans="1:11">
      <c r="A400" s="1">
        <v>4</v>
      </c>
      <c r="B400" s="1">
        <v>5</v>
      </c>
      <c r="C400" s="1">
        <v>6</v>
      </c>
      <c r="D400" s="1">
        <v>1</v>
      </c>
      <c r="E400" s="1" t="s">
        <v>9</v>
      </c>
      <c r="F400" s="44">
        <v>23.602</v>
      </c>
      <c r="G400" s="44">
        <v>14.462999999999999</v>
      </c>
      <c r="H400" s="44">
        <v>-12.173</v>
      </c>
      <c r="I400" s="44">
        <v>4.96</v>
      </c>
      <c r="J400" s="44">
        <v>0.77800000000000002</v>
      </c>
      <c r="K400" s="44">
        <v>1.1439999999999999</v>
      </c>
    </row>
    <row r="401" spans="1:11">
      <c r="A401" s="1">
        <v>4</v>
      </c>
      <c r="B401" s="1">
        <v>5</v>
      </c>
      <c r="C401" s="1">
        <v>6</v>
      </c>
      <c r="D401" s="1">
        <v>1</v>
      </c>
      <c r="E401" s="1" t="s">
        <v>8</v>
      </c>
      <c r="F401" s="44">
        <v>-22.416</v>
      </c>
      <c r="G401" s="44">
        <v>-13.733000000000001</v>
      </c>
      <c r="H401" s="44">
        <v>-12.173</v>
      </c>
      <c r="I401" s="44">
        <v>4.96</v>
      </c>
      <c r="J401" s="44">
        <v>0.77800000000000002</v>
      </c>
      <c r="K401" s="44">
        <v>1.1439999999999999</v>
      </c>
    </row>
    <row r="402" spans="1:11">
      <c r="A402" s="1">
        <v>5</v>
      </c>
      <c r="B402" s="1">
        <v>1</v>
      </c>
      <c r="C402" s="1">
        <v>2</v>
      </c>
      <c r="D402" s="1">
        <v>5</v>
      </c>
      <c r="E402" s="1" t="s">
        <v>11</v>
      </c>
      <c r="F402" s="44">
        <v>-17.864999999999998</v>
      </c>
      <c r="G402" s="44">
        <v>-12.914999999999999</v>
      </c>
      <c r="H402" s="44">
        <v>35.878999999999998</v>
      </c>
      <c r="I402" s="44">
        <v>-26.077999999999999</v>
      </c>
      <c r="J402" s="44">
        <v>-4.1609999999999996</v>
      </c>
      <c r="K402" s="44">
        <v>-6.1219999999999999</v>
      </c>
    </row>
    <row r="403" spans="1:11">
      <c r="A403" s="1">
        <v>5</v>
      </c>
      <c r="B403" s="1">
        <v>1</v>
      </c>
      <c r="C403" s="1">
        <v>2</v>
      </c>
      <c r="D403" s="1">
        <v>5</v>
      </c>
      <c r="E403" s="1" t="s">
        <v>10</v>
      </c>
      <c r="F403" s="44">
        <v>-13.305999999999999</v>
      </c>
      <c r="G403" s="44">
        <v>-9.2560000000000002</v>
      </c>
      <c r="H403" s="44">
        <v>-33.61</v>
      </c>
      <c r="I403" s="44">
        <v>24.391999999999999</v>
      </c>
      <c r="J403" s="44">
        <v>3.895</v>
      </c>
      <c r="K403" s="44">
        <v>5.73</v>
      </c>
    </row>
    <row r="404" spans="1:11">
      <c r="A404" s="1">
        <v>5</v>
      </c>
      <c r="B404" s="1">
        <v>1</v>
      </c>
      <c r="C404" s="1">
        <v>2</v>
      </c>
      <c r="D404" s="1">
        <v>5</v>
      </c>
      <c r="E404" s="1" t="s">
        <v>9</v>
      </c>
      <c r="F404" s="44">
        <v>24.474</v>
      </c>
      <c r="G404" s="44">
        <v>17.492000000000001</v>
      </c>
      <c r="H404" s="44">
        <v>-16.16</v>
      </c>
      <c r="I404" s="44">
        <v>11.737</v>
      </c>
      <c r="J404" s="44">
        <v>1.873</v>
      </c>
      <c r="K404" s="44">
        <v>2.7559999999999998</v>
      </c>
    </row>
    <row r="405" spans="1:11">
      <c r="A405" s="1">
        <v>5</v>
      </c>
      <c r="B405" s="1">
        <v>1</v>
      </c>
      <c r="C405" s="1">
        <v>2</v>
      </c>
      <c r="D405" s="1">
        <v>5</v>
      </c>
      <c r="E405" s="1" t="s">
        <v>8</v>
      </c>
      <c r="F405" s="44">
        <v>-22.353000000000002</v>
      </c>
      <c r="G405" s="44">
        <v>-15.79</v>
      </c>
      <c r="H405" s="44">
        <v>-16.16</v>
      </c>
      <c r="I405" s="44">
        <v>11.737</v>
      </c>
      <c r="J405" s="44">
        <v>1.873</v>
      </c>
      <c r="K405" s="44">
        <v>2.7559999999999998</v>
      </c>
    </row>
    <row r="406" spans="1:11">
      <c r="A406" s="1">
        <v>5</v>
      </c>
      <c r="B406" s="1">
        <v>1</v>
      </c>
      <c r="C406" s="1">
        <v>2</v>
      </c>
      <c r="D406" s="1">
        <v>4</v>
      </c>
      <c r="E406" s="1" t="s">
        <v>11</v>
      </c>
      <c r="F406" s="44">
        <v>-31.135999999999999</v>
      </c>
      <c r="G406" s="44">
        <v>-22.634</v>
      </c>
      <c r="H406" s="44">
        <v>89.569000000000003</v>
      </c>
      <c r="I406" s="44">
        <v>-63.497</v>
      </c>
      <c r="J406" s="44">
        <v>-10.172000000000001</v>
      </c>
      <c r="K406" s="44">
        <v>-14.965999999999999</v>
      </c>
    </row>
    <row r="407" spans="1:11">
      <c r="A407" s="1">
        <v>5</v>
      </c>
      <c r="B407" s="1">
        <v>1</v>
      </c>
      <c r="C407" s="1">
        <v>2</v>
      </c>
      <c r="D407" s="1">
        <v>4</v>
      </c>
      <c r="E407" s="1" t="s">
        <v>10</v>
      </c>
      <c r="F407" s="44">
        <v>-22.007000000000001</v>
      </c>
      <c r="G407" s="44">
        <v>-15.507999999999999</v>
      </c>
      <c r="H407" s="44">
        <v>-83.932000000000002</v>
      </c>
      <c r="I407" s="44">
        <v>59.475999999999999</v>
      </c>
      <c r="J407" s="44">
        <v>9.5299999999999994</v>
      </c>
      <c r="K407" s="44">
        <v>14.02</v>
      </c>
    </row>
    <row r="408" spans="1:11">
      <c r="A408" s="1">
        <v>5</v>
      </c>
      <c r="B408" s="1">
        <v>1</v>
      </c>
      <c r="C408" s="1">
        <v>2</v>
      </c>
      <c r="D408" s="1">
        <v>4</v>
      </c>
      <c r="E408" s="1" t="s">
        <v>9</v>
      </c>
      <c r="F408" s="44">
        <v>41.381999999999998</v>
      </c>
      <c r="G408" s="44">
        <v>29.821999999999999</v>
      </c>
      <c r="H408" s="44">
        <v>-40.348999999999997</v>
      </c>
      <c r="I408" s="44">
        <v>28.599</v>
      </c>
      <c r="J408" s="44">
        <v>4.5819999999999999</v>
      </c>
      <c r="K408" s="44">
        <v>6.7409999999999997</v>
      </c>
    </row>
    <row r="409" spans="1:11">
      <c r="A409" s="1">
        <v>5</v>
      </c>
      <c r="B409" s="1">
        <v>1</v>
      </c>
      <c r="C409" s="1">
        <v>2</v>
      </c>
      <c r="D409" s="1">
        <v>4</v>
      </c>
      <c r="E409" s="1" t="s">
        <v>8</v>
      </c>
      <c r="F409" s="44">
        <v>-37.136000000000003</v>
      </c>
      <c r="G409" s="44">
        <v>-26.507999999999999</v>
      </c>
      <c r="H409" s="44">
        <v>-40.348999999999997</v>
      </c>
      <c r="I409" s="44">
        <v>28.599</v>
      </c>
      <c r="J409" s="44">
        <v>4.5819999999999999</v>
      </c>
      <c r="K409" s="44">
        <v>6.7409999999999997</v>
      </c>
    </row>
    <row r="410" spans="1:11">
      <c r="A410" s="1">
        <v>5</v>
      </c>
      <c r="B410" s="1">
        <v>1</v>
      </c>
      <c r="C410" s="1">
        <v>2</v>
      </c>
      <c r="D410" s="1">
        <v>3</v>
      </c>
      <c r="E410" s="1" t="s">
        <v>11</v>
      </c>
      <c r="F410" s="44">
        <v>-30.100999999999999</v>
      </c>
      <c r="G410" s="44">
        <v>-21.847999999999999</v>
      </c>
      <c r="H410" s="44">
        <v>133.93299999999999</v>
      </c>
      <c r="I410" s="44">
        <v>-92.631</v>
      </c>
      <c r="J410" s="44">
        <v>-14.725</v>
      </c>
      <c r="K410" s="44">
        <v>-21.664000000000001</v>
      </c>
    </row>
    <row r="411" spans="1:11">
      <c r="A411" s="1">
        <v>5</v>
      </c>
      <c r="B411" s="1">
        <v>1</v>
      </c>
      <c r="C411" s="1">
        <v>2</v>
      </c>
      <c r="D411" s="1">
        <v>3</v>
      </c>
      <c r="E411" s="1" t="s">
        <v>10</v>
      </c>
      <c r="F411" s="44">
        <v>-22.928000000000001</v>
      </c>
      <c r="G411" s="44">
        <v>-16.216000000000001</v>
      </c>
      <c r="H411" s="44">
        <v>-124.28400000000001</v>
      </c>
      <c r="I411" s="44">
        <v>85.991</v>
      </c>
      <c r="J411" s="44">
        <v>13.67</v>
      </c>
      <c r="K411" s="44">
        <v>20.111000000000001</v>
      </c>
    </row>
    <row r="412" spans="1:11">
      <c r="A412" s="1">
        <v>5</v>
      </c>
      <c r="B412" s="1">
        <v>1</v>
      </c>
      <c r="C412" s="1">
        <v>2</v>
      </c>
      <c r="D412" s="1">
        <v>3</v>
      </c>
      <c r="E412" s="1" t="s">
        <v>9</v>
      </c>
      <c r="F412" s="44">
        <v>40.927</v>
      </c>
      <c r="G412" s="44">
        <v>29.475000000000001</v>
      </c>
      <c r="H412" s="44">
        <v>-60.05</v>
      </c>
      <c r="I412" s="44">
        <v>41.54</v>
      </c>
      <c r="J412" s="44">
        <v>6.6040000000000001</v>
      </c>
      <c r="K412" s="44">
        <v>9.7149999999999999</v>
      </c>
    </row>
    <row r="413" spans="1:11">
      <c r="A413" s="1">
        <v>5</v>
      </c>
      <c r="B413" s="1">
        <v>1</v>
      </c>
      <c r="C413" s="1">
        <v>2</v>
      </c>
      <c r="D413" s="1">
        <v>3</v>
      </c>
      <c r="E413" s="1" t="s">
        <v>8</v>
      </c>
      <c r="F413" s="44">
        <v>-37.591000000000001</v>
      </c>
      <c r="G413" s="44">
        <v>-26.855</v>
      </c>
      <c r="H413" s="44">
        <v>-60.05</v>
      </c>
      <c r="I413" s="44">
        <v>41.54</v>
      </c>
      <c r="J413" s="44">
        <v>6.6040000000000001</v>
      </c>
      <c r="K413" s="44">
        <v>9.7149999999999999</v>
      </c>
    </row>
    <row r="414" spans="1:11">
      <c r="A414" s="1">
        <v>5</v>
      </c>
      <c r="B414" s="1">
        <v>1</v>
      </c>
      <c r="C414" s="1">
        <v>2</v>
      </c>
      <c r="D414" s="1">
        <v>2</v>
      </c>
      <c r="E414" s="1" t="s">
        <v>11</v>
      </c>
      <c r="F414" s="44">
        <v>-28.928999999999998</v>
      </c>
      <c r="G414" s="44">
        <v>-20.983000000000001</v>
      </c>
      <c r="H414" s="44">
        <v>167.08</v>
      </c>
      <c r="I414" s="44">
        <v>-113.95099999999999</v>
      </c>
      <c r="J414" s="44">
        <v>-17.957999999999998</v>
      </c>
      <c r="K414" s="44">
        <v>-26.419</v>
      </c>
    </row>
    <row r="415" spans="1:11">
      <c r="A415" s="1">
        <v>5</v>
      </c>
      <c r="B415" s="1">
        <v>1</v>
      </c>
      <c r="C415" s="1">
        <v>2</v>
      </c>
      <c r="D415" s="1">
        <v>2</v>
      </c>
      <c r="E415" s="1" t="s">
        <v>10</v>
      </c>
      <c r="F415" s="44">
        <v>-24.47</v>
      </c>
      <c r="G415" s="44">
        <v>-17.344000000000001</v>
      </c>
      <c r="H415" s="44">
        <v>-155.648</v>
      </c>
      <c r="I415" s="44">
        <v>105.995</v>
      </c>
      <c r="J415" s="44">
        <v>16.718</v>
      </c>
      <c r="K415" s="44">
        <v>24.596</v>
      </c>
    </row>
    <row r="416" spans="1:11">
      <c r="A416" s="1">
        <v>5</v>
      </c>
      <c r="B416" s="1">
        <v>1</v>
      </c>
      <c r="C416" s="1">
        <v>2</v>
      </c>
      <c r="D416" s="1">
        <v>2</v>
      </c>
      <c r="E416" s="1" t="s">
        <v>9</v>
      </c>
      <c r="F416" s="44">
        <v>40.295999999999999</v>
      </c>
      <c r="G416" s="44">
        <v>29.010999999999999</v>
      </c>
      <c r="H416" s="44">
        <v>-75.052999999999997</v>
      </c>
      <c r="I416" s="44">
        <v>51.15</v>
      </c>
      <c r="J416" s="44">
        <v>8.0640000000000001</v>
      </c>
      <c r="K416" s="44">
        <v>11.864000000000001</v>
      </c>
    </row>
    <row r="417" spans="1:11">
      <c r="A417" s="1">
        <v>5</v>
      </c>
      <c r="B417" s="1">
        <v>1</v>
      </c>
      <c r="C417" s="1">
        <v>2</v>
      </c>
      <c r="D417" s="1">
        <v>2</v>
      </c>
      <c r="E417" s="1" t="s">
        <v>8</v>
      </c>
      <c r="F417" s="44">
        <v>-38.222000000000001</v>
      </c>
      <c r="G417" s="44">
        <v>-27.318999999999999</v>
      </c>
      <c r="H417" s="44">
        <v>-75.052999999999997</v>
      </c>
      <c r="I417" s="44">
        <v>51.15</v>
      </c>
      <c r="J417" s="44">
        <v>8.0640000000000001</v>
      </c>
      <c r="K417" s="44">
        <v>11.864000000000001</v>
      </c>
    </row>
    <row r="418" spans="1:11">
      <c r="A418" s="1">
        <v>5</v>
      </c>
      <c r="B418" s="1">
        <v>1</v>
      </c>
      <c r="C418" s="1">
        <v>2</v>
      </c>
      <c r="D418" s="1">
        <v>1</v>
      </c>
      <c r="E418" s="1" t="s">
        <v>11</v>
      </c>
      <c r="F418" s="44">
        <v>-25.757999999999999</v>
      </c>
      <c r="G418" s="44">
        <v>-18.649000000000001</v>
      </c>
      <c r="H418" s="44">
        <v>180.37799999999999</v>
      </c>
      <c r="I418" s="44">
        <v>-115.265</v>
      </c>
      <c r="J418" s="44">
        <v>-18.484999999999999</v>
      </c>
      <c r="K418" s="44">
        <v>-27.196000000000002</v>
      </c>
    </row>
    <row r="419" spans="1:11">
      <c r="A419" s="1">
        <v>5</v>
      </c>
      <c r="B419" s="1">
        <v>1</v>
      </c>
      <c r="C419" s="1">
        <v>2</v>
      </c>
      <c r="D419" s="1">
        <v>1</v>
      </c>
      <c r="E419" s="1" t="s">
        <v>10</v>
      </c>
      <c r="F419" s="44">
        <v>-27.073</v>
      </c>
      <c r="G419" s="44">
        <v>-19.266999999999999</v>
      </c>
      <c r="H419" s="44">
        <v>-163.53200000000001</v>
      </c>
      <c r="I419" s="44">
        <v>104.655</v>
      </c>
      <c r="J419" s="44">
        <v>16.777999999999999</v>
      </c>
      <c r="K419" s="44">
        <v>24.684000000000001</v>
      </c>
    </row>
    <row r="420" spans="1:11">
      <c r="A420" s="1">
        <v>5</v>
      </c>
      <c r="B420" s="1">
        <v>1</v>
      </c>
      <c r="C420" s="1">
        <v>2</v>
      </c>
      <c r="D420" s="1">
        <v>1</v>
      </c>
      <c r="E420" s="1" t="s">
        <v>9</v>
      </c>
      <c r="F420" s="44">
        <v>38.953000000000003</v>
      </c>
      <c r="G420" s="44">
        <v>28.021000000000001</v>
      </c>
      <c r="H420" s="44">
        <v>-79.978999999999999</v>
      </c>
      <c r="I420" s="44">
        <v>51.143999999999998</v>
      </c>
      <c r="J420" s="44">
        <v>8.2010000000000005</v>
      </c>
      <c r="K420" s="44">
        <v>12.065</v>
      </c>
    </row>
    <row r="421" spans="1:11">
      <c r="A421" s="1">
        <v>5</v>
      </c>
      <c r="B421" s="1">
        <v>1</v>
      </c>
      <c r="C421" s="1">
        <v>2</v>
      </c>
      <c r="D421" s="1">
        <v>1</v>
      </c>
      <c r="E421" s="1" t="s">
        <v>8</v>
      </c>
      <c r="F421" s="44">
        <v>-39.564999999999998</v>
      </c>
      <c r="G421" s="44">
        <v>-28.309000000000001</v>
      </c>
      <c r="H421" s="44">
        <v>-79.978999999999999</v>
      </c>
      <c r="I421" s="44">
        <v>51.143999999999998</v>
      </c>
      <c r="J421" s="44">
        <v>8.2010000000000005</v>
      </c>
      <c r="K421" s="44">
        <v>12.065</v>
      </c>
    </row>
    <row r="422" spans="1:11">
      <c r="A422" s="1">
        <v>5</v>
      </c>
      <c r="B422" s="1">
        <v>2</v>
      </c>
      <c r="C422" s="1">
        <v>3</v>
      </c>
      <c r="D422" s="1">
        <v>5</v>
      </c>
      <c r="E422" s="1" t="s">
        <v>11</v>
      </c>
      <c r="F422" s="44">
        <v>-6.8819999999999997</v>
      </c>
      <c r="G422" s="44">
        <v>-5.0259999999999998</v>
      </c>
      <c r="H422" s="44">
        <v>31.004999999999999</v>
      </c>
      <c r="I422" s="44">
        <v>-22.69</v>
      </c>
      <c r="J422" s="44">
        <v>-3.6</v>
      </c>
      <c r="K422" s="44">
        <v>-5.2969999999999997</v>
      </c>
    </row>
    <row r="423" spans="1:11">
      <c r="A423" s="1">
        <v>5</v>
      </c>
      <c r="B423" s="1">
        <v>2</v>
      </c>
      <c r="C423" s="1">
        <v>3</v>
      </c>
      <c r="D423" s="1">
        <v>5</v>
      </c>
      <c r="E423" s="1" t="s">
        <v>10</v>
      </c>
      <c r="F423" s="44">
        <v>-18.033000000000001</v>
      </c>
      <c r="G423" s="44">
        <v>-12.664999999999999</v>
      </c>
      <c r="H423" s="44">
        <v>-33.869999999999997</v>
      </c>
      <c r="I423" s="44">
        <v>24.79</v>
      </c>
      <c r="J423" s="44">
        <v>3.9340000000000002</v>
      </c>
      <c r="K423" s="44">
        <v>5.7880000000000003</v>
      </c>
    </row>
    <row r="424" spans="1:11">
      <c r="A424" s="1">
        <v>5</v>
      </c>
      <c r="B424" s="1">
        <v>2</v>
      </c>
      <c r="C424" s="1">
        <v>3</v>
      </c>
      <c r="D424" s="1">
        <v>5</v>
      </c>
      <c r="E424" s="1" t="s">
        <v>9</v>
      </c>
      <c r="F424" s="44">
        <v>17.756</v>
      </c>
      <c r="G424" s="44">
        <v>12.696</v>
      </c>
      <c r="H424" s="44">
        <v>-17.071999999999999</v>
      </c>
      <c r="I424" s="44">
        <v>12.494999999999999</v>
      </c>
      <c r="J424" s="44">
        <v>1.9830000000000001</v>
      </c>
      <c r="K424" s="44">
        <v>2.9169999999999998</v>
      </c>
    </row>
    <row r="425" spans="1:11">
      <c r="A425" s="1">
        <v>5</v>
      </c>
      <c r="B425" s="1">
        <v>2</v>
      </c>
      <c r="C425" s="1">
        <v>3</v>
      </c>
      <c r="D425" s="1">
        <v>5</v>
      </c>
      <c r="E425" s="1" t="s">
        <v>8</v>
      </c>
      <c r="F425" s="44">
        <v>-23.626000000000001</v>
      </c>
      <c r="G425" s="44">
        <v>-16.716000000000001</v>
      </c>
      <c r="H425" s="44">
        <v>-17.071999999999999</v>
      </c>
      <c r="I425" s="44">
        <v>12.494999999999999</v>
      </c>
      <c r="J425" s="44">
        <v>1.9830000000000001</v>
      </c>
      <c r="K425" s="44">
        <v>2.9169999999999998</v>
      </c>
    </row>
    <row r="426" spans="1:11">
      <c r="A426" s="1">
        <v>5</v>
      </c>
      <c r="B426" s="1">
        <v>2</v>
      </c>
      <c r="C426" s="1">
        <v>3</v>
      </c>
      <c r="D426" s="1">
        <v>4</v>
      </c>
      <c r="E426" s="1" t="s">
        <v>11</v>
      </c>
      <c r="F426" s="44">
        <v>-10.722</v>
      </c>
      <c r="G426" s="44">
        <v>-8.0139999999999993</v>
      </c>
      <c r="H426" s="44">
        <v>82.262</v>
      </c>
      <c r="I426" s="44">
        <v>-58.488999999999997</v>
      </c>
      <c r="J426" s="44">
        <v>-9.359</v>
      </c>
      <c r="K426" s="44">
        <v>-13.769</v>
      </c>
    </row>
    <row r="427" spans="1:11">
      <c r="A427" s="1">
        <v>5</v>
      </c>
      <c r="B427" s="1">
        <v>2</v>
      </c>
      <c r="C427" s="1">
        <v>3</v>
      </c>
      <c r="D427" s="1">
        <v>4</v>
      </c>
      <c r="E427" s="1" t="s">
        <v>10</v>
      </c>
      <c r="F427" s="44">
        <v>-31.536000000000001</v>
      </c>
      <c r="G427" s="44">
        <v>-22.277000000000001</v>
      </c>
      <c r="H427" s="44">
        <v>-88.727999999999994</v>
      </c>
      <c r="I427" s="44">
        <v>63.082999999999998</v>
      </c>
      <c r="J427" s="44">
        <v>10.093999999999999</v>
      </c>
      <c r="K427" s="44">
        <v>14.851000000000001</v>
      </c>
    </row>
    <row r="428" spans="1:11">
      <c r="A428" s="1">
        <v>5</v>
      </c>
      <c r="B428" s="1">
        <v>2</v>
      </c>
      <c r="C428" s="1">
        <v>3</v>
      </c>
      <c r="D428" s="1">
        <v>4</v>
      </c>
      <c r="E428" s="1" t="s">
        <v>9</v>
      </c>
      <c r="F428" s="44">
        <v>29.216000000000001</v>
      </c>
      <c r="G428" s="44">
        <v>21.137</v>
      </c>
      <c r="H428" s="44">
        <v>-44.997</v>
      </c>
      <c r="I428" s="44">
        <v>31.992999999999999</v>
      </c>
      <c r="J428" s="44">
        <v>5.1189999999999998</v>
      </c>
      <c r="K428" s="44">
        <v>7.532</v>
      </c>
    </row>
    <row r="429" spans="1:11">
      <c r="A429" s="1">
        <v>5</v>
      </c>
      <c r="B429" s="1">
        <v>2</v>
      </c>
      <c r="C429" s="1">
        <v>3</v>
      </c>
      <c r="D429" s="1">
        <v>4</v>
      </c>
      <c r="E429" s="1" t="s">
        <v>8</v>
      </c>
      <c r="F429" s="44">
        <v>-40.171999999999997</v>
      </c>
      <c r="G429" s="44">
        <v>-28.643000000000001</v>
      </c>
      <c r="H429" s="44">
        <v>-44.997</v>
      </c>
      <c r="I429" s="44">
        <v>31.992999999999999</v>
      </c>
      <c r="J429" s="44">
        <v>5.1189999999999998</v>
      </c>
      <c r="K429" s="44">
        <v>7.532</v>
      </c>
    </row>
    <row r="430" spans="1:11">
      <c r="A430" s="1">
        <v>5</v>
      </c>
      <c r="B430" s="1">
        <v>2</v>
      </c>
      <c r="C430" s="1">
        <v>3</v>
      </c>
      <c r="D430" s="1">
        <v>3</v>
      </c>
      <c r="E430" s="1" t="s">
        <v>11</v>
      </c>
      <c r="F430" s="44">
        <v>-12.56</v>
      </c>
      <c r="G430" s="44">
        <v>-9.2650000000000006</v>
      </c>
      <c r="H430" s="44">
        <v>128.048</v>
      </c>
      <c r="I430" s="44">
        <v>-88.638000000000005</v>
      </c>
      <c r="J430" s="44">
        <v>-14.079000000000001</v>
      </c>
      <c r="K430" s="44">
        <v>-20.713000000000001</v>
      </c>
    </row>
    <row r="431" spans="1:11">
      <c r="A431" s="1">
        <v>5</v>
      </c>
      <c r="B431" s="1">
        <v>2</v>
      </c>
      <c r="C431" s="1">
        <v>3</v>
      </c>
      <c r="D431" s="1">
        <v>3</v>
      </c>
      <c r="E431" s="1" t="s">
        <v>10</v>
      </c>
      <c r="F431" s="44">
        <v>-29.632000000000001</v>
      </c>
      <c r="G431" s="44">
        <v>-20.986000000000001</v>
      </c>
      <c r="H431" s="44">
        <v>-138.53299999999999</v>
      </c>
      <c r="I431" s="44">
        <v>95.853999999999999</v>
      </c>
      <c r="J431" s="44">
        <v>15.227</v>
      </c>
      <c r="K431" s="44">
        <v>22.402000000000001</v>
      </c>
    </row>
    <row r="432" spans="1:11">
      <c r="A432" s="1">
        <v>5</v>
      </c>
      <c r="B432" s="1">
        <v>2</v>
      </c>
      <c r="C432" s="1">
        <v>3</v>
      </c>
      <c r="D432" s="1">
        <v>3</v>
      </c>
      <c r="E432" s="1" t="s">
        <v>9</v>
      </c>
      <c r="F432" s="44">
        <v>30.201000000000001</v>
      </c>
      <c r="G432" s="44">
        <v>21.806000000000001</v>
      </c>
      <c r="H432" s="44">
        <v>-70.153000000000006</v>
      </c>
      <c r="I432" s="44">
        <v>48.551000000000002</v>
      </c>
      <c r="J432" s="44">
        <v>7.7119999999999997</v>
      </c>
      <c r="K432" s="44">
        <v>11.346</v>
      </c>
    </row>
    <row r="433" spans="1:11">
      <c r="A433" s="1">
        <v>5</v>
      </c>
      <c r="B433" s="1">
        <v>2</v>
      </c>
      <c r="C433" s="1">
        <v>3</v>
      </c>
      <c r="D433" s="1">
        <v>3</v>
      </c>
      <c r="E433" s="1" t="s">
        <v>8</v>
      </c>
      <c r="F433" s="44">
        <v>-39.186999999999998</v>
      </c>
      <c r="G433" s="44">
        <v>-27.974</v>
      </c>
      <c r="H433" s="44">
        <v>-70.153000000000006</v>
      </c>
      <c r="I433" s="44">
        <v>48.551000000000002</v>
      </c>
      <c r="J433" s="44">
        <v>7.7119999999999997</v>
      </c>
      <c r="K433" s="44">
        <v>11.346</v>
      </c>
    </row>
    <row r="434" spans="1:11">
      <c r="A434" s="1">
        <v>5</v>
      </c>
      <c r="B434" s="1">
        <v>2</v>
      </c>
      <c r="C434" s="1">
        <v>3</v>
      </c>
      <c r="D434" s="1">
        <v>2</v>
      </c>
      <c r="E434" s="1" t="s">
        <v>11</v>
      </c>
      <c r="F434" s="44">
        <v>-14.63</v>
      </c>
      <c r="G434" s="44">
        <v>-10.727</v>
      </c>
      <c r="H434" s="44">
        <v>165.131</v>
      </c>
      <c r="I434" s="44">
        <v>-112.40900000000001</v>
      </c>
      <c r="J434" s="44">
        <v>-17.712</v>
      </c>
      <c r="K434" s="44">
        <v>-26.059000000000001</v>
      </c>
    </row>
    <row r="435" spans="1:11">
      <c r="A435" s="1">
        <v>5</v>
      </c>
      <c r="B435" s="1">
        <v>2</v>
      </c>
      <c r="C435" s="1">
        <v>3</v>
      </c>
      <c r="D435" s="1">
        <v>2</v>
      </c>
      <c r="E435" s="1" t="s">
        <v>10</v>
      </c>
      <c r="F435" s="44">
        <v>-27.805</v>
      </c>
      <c r="G435" s="44">
        <v>-19.698</v>
      </c>
      <c r="H435" s="44">
        <v>-177.25399999999999</v>
      </c>
      <c r="I435" s="44">
        <v>120.836</v>
      </c>
      <c r="J435" s="44">
        <v>19.027999999999999</v>
      </c>
      <c r="K435" s="44">
        <v>27.994</v>
      </c>
    </row>
    <row r="436" spans="1:11">
      <c r="A436" s="1">
        <v>5</v>
      </c>
      <c r="B436" s="1">
        <v>2</v>
      </c>
      <c r="C436" s="1">
        <v>3</v>
      </c>
      <c r="D436" s="1">
        <v>2</v>
      </c>
      <c r="E436" s="1" t="s">
        <v>9</v>
      </c>
      <c r="F436" s="44">
        <v>31.227</v>
      </c>
      <c r="G436" s="44">
        <v>22.529</v>
      </c>
      <c r="H436" s="44">
        <v>-90.100999999999999</v>
      </c>
      <c r="I436" s="44">
        <v>61.38</v>
      </c>
      <c r="J436" s="44">
        <v>9.6679999999999993</v>
      </c>
      <c r="K436" s="44">
        <v>14.224</v>
      </c>
    </row>
    <row r="437" spans="1:11">
      <c r="A437" s="1">
        <v>5</v>
      </c>
      <c r="B437" s="1">
        <v>2</v>
      </c>
      <c r="C437" s="1">
        <v>3</v>
      </c>
      <c r="D437" s="1">
        <v>2</v>
      </c>
      <c r="E437" s="1" t="s">
        <v>8</v>
      </c>
      <c r="F437" s="44">
        <v>-38.161000000000001</v>
      </c>
      <c r="G437" s="44">
        <v>-27.251000000000001</v>
      </c>
      <c r="H437" s="44">
        <v>-90.100999999999999</v>
      </c>
      <c r="I437" s="44">
        <v>61.38</v>
      </c>
      <c r="J437" s="44">
        <v>9.6679999999999993</v>
      </c>
      <c r="K437" s="44">
        <v>14.224</v>
      </c>
    </row>
    <row r="438" spans="1:11">
      <c r="A438" s="1">
        <v>5</v>
      </c>
      <c r="B438" s="1">
        <v>2</v>
      </c>
      <c r="C438" s="1">
        <v>3</v>
      </c>
      <c r="D438" s="1">
        <v>1</v>
      </c>
      <c r="E438" s="1" t="s">
        <v>11</v>
      </c>
      <c r="F438" s="44">
        <v>-18.968</v>
      </c>
      <c r="G438" s="44">
        <v>-13.778</v>
      </c>
      <c r="H438" s="44">
        <v>176.87899999999999</v>
      </c>
      <c r="I438" s="44">
        <v>-113.012</v>
      </c>
      <c r="J438" s="44">
        <v>-18.111000000000001</v>
      </c>
      <c r="K438" s="44">
        <v>-26.646000000000001</v>
      </c>
    </row>
    <row r="439" spans="1:11">
      <c r="A439" s="1">
        <v>5</v>
      </c>
      <c r="B439" s="1">
        <v>2</v>
      </c>
      <c r="C439" s="1">
        <v>3</v>
      </c>
      <c r="D439" s="1">
        <v>1</v>
      </c>
      <c r="E439" s="1" t="s">
        <v>10</v>
      </c>
      <c r="F439" s="44">
        <v>-23.251000000000001</v>
      </c>
      <c r="G439" s="44">
        <v>-16.495999999999999</v>
      </c>
      <c r="H439" s="44">
        <v>-194.214</v>
      </c>
      <c r="I439" s="44">
        <v>123.95</v>
      </c>
      <c r="J439" s="44">
        <v>19.870999999999999</v>
      </c>
      <c r="K439" s="44">
        <v>29.234999999999999</v>
      </c>
    </row>
    <row r="440" spans="1:11">
      <c r="A440" s="1">
        <v>5</v>
      </c>
      <c r="B440" s="1">
        <v>2</v>
      </c>
      <c r="C440" s="1">
        <v>3</v>
      </c>
      <c r="D440" s="1">
        <v>1</v>
      </c>
      <c r="E440" s="1" t="s">
        <v>9</v>
      </c>
      <c r="F440" s="44">
        <v>33.567</v>
      </c>
      <c r="G440" s="44">
        <v>24.175000000000001</v>
      </c>
      <c r="H440" s="44">
        <v>-97.656000000000006</v>
      </c>
      <c r="I440" s="44">
        <v>62.357999999999997</v>
      </c>
      <c r="J440" s="44">
        <v>9.9960000000000004</v>
      </c>
      <c r="K440" s="44">
        <v>14.706</v>
      </c>
    </row>
    <row r="441" spans="1:11">
      <c r="A441" s="1">
        <v>5</v>
      </c>
      <c r="B441" s="1">
        <v>2</v>
      </c>
      <c r="C441" s="1">
        <v>3</v>
      </c>
      <c r="D441" s="1">
        <v>1</v>
      </c>
      <c r="E441" s="1" t="s">
        <v>8</v>
      </c>
      <c r="F441" s="44">
        <v>-35.820999999999998</v>
      </c>
      <c r="G441" s="44">
        <v>-25.605</v>
      </c>
      <c r="H441" s="44">
        <v>-97.656000000000006</v>
      </c>
      <c r="I441" s="44">
        <v>62.357999999999997</v>
      </c>
      <c r="J441" s="44">
        <v>9.9960000000000004</v>
      </c>
      <c r="K441" s="44">
        <v>14.706</v>
      </c>
    </row>
    <row r="442" spans="1:11">
      <c r="A442" s="1">
        <v>6</v>
      </c>
      <c r="B442" s="1">
        <v>21</v>
      </c>
      <c r="C442" s="1">
        <v>14</v>
      </c>
      <c r="D442" s="1">
        <v>5</v>
      </c>
      <c r="E442" s="1" t="s">
        <v>11</v>
      </c>
      <c r="F442" s="44">
        <v>-35.186999999999998</v>
      </c>
      <c r="G442" s="44">
        <v>-22.001999999999999</v>
      </c>
      <c r="H442" s="44">
        <v>-2.008</v>
      </c>
      <c r="I442" s="44">
        <v>15.601000000000001</v>
      </c>
      <c r="J442" s="44">
        <v>-2.1739999999999999</v>
      </c>
      <c r="K442" s="44">
        <v>-3.198</v>
      </c>
    </row>
    <row r="443" spans="1:11">
      <c r="A443" s="1">
        <v>6</v>
      </c>
      <c r="B443" s="1">
        <v>21</v>
      </c>
      <c r="C443" s="1">
        <v>14</v>
      </c>
      <c r="D443" s="1">
        <v>5</v>
      </c>
      <c r="E443" s="1" t="s">
        <v>10</v>
      </c>
      <c r="F443" s="44">
        <v>-47.679000000000002</v>
      </c>
      <c r="G443" s="44">
        <v>-29.472999999999999</v>
      </c>
      <c r="H443" s="44">
        <v>2.4529999999999998</v>
      </c>
      <c r="I443" s="44">
        <v>-19.027999999999999</v>
      </c>
      <c r="J443" s="44">
        <v>2.6520000000000001</v>
      </c>
      <c r="K443" s="44">
        <v>3.9020000000000001</v>
      </c>
    </row>
    <row r="444" spans="1:11">
      <c r="A444" s="1">
        <v>6</v>
      </c>
      <c r="B444" s="1">
        <v>21</v>
      </c>
      <c r="C444" s="1">
        <v>14</v>
      </c>
      <c r="D444" s="1">
        <v>5</v>
      </c>
      <c r="E444" s="1" t="s">
        <v>9</v>
      </c>
      <c r="F444" s="44">
        <v>68.884</v>
      </c>
      <c r="G444" s="44">
        <v>42.94</v>
      </c>
      <c r="H444" s="44">
        <v>1.0369999999999999</v>
      </c>
      <c r="I444" s="44">
        <v>-8.0530000000000008</v>
      </c>
      <c r="J444" s="44">
        <v>1.1220000000000001</v>
      </c>
      <c r="K444" s="44">
        <v>1.651</v>
      </c>
    </row>
    <row r="445" spans="1:11">
      <c r="A445" s="1">
        <v>6</v>
      </c>
      <c r="B445" s="1">
        <v>21</v>
      </c>
      <c r="C445" s="1">
        <v>14</v>
      </c>
      <c r="D445" s="1">
        <v>5</v>
      </c>
      <c r="E445" s="1" t="s">
        <v>8</v>
      </c>
      <c r="F445" s="44">
        <v>-74.692999999999998</v>
      </c>
      <c r="G445" s="44">
        <v>-46.414000000000001</v>
      </c>
      <c r="H445" s="44">
        <v>1.0369999999999999</v>
      </c>
      <c r="I445" s="44">
        <v>-8.0530000000000008</v>
      </c>
      <c r="J445" s="44">
        <v>1.1220000000000001</v>
      </c>
      <c r="K445" s="44">
        <v>1.651</v>
      </c>
    </row>
    <row r="446" spans="1:11">
      <c r="A446" s="1">
        <v>6</v>
      </c>
      <c r="B446" s="1">
        <v>21</v>
      </c>
      <c r="C446" s="1">
        <v>14</v>
      </c>
      <c r="D446" s="1">
        <v>4</v>
      </c>
      <c r="E446" s="1" t="s">
        <v>11</v>
      </c>
      <c r="F446" s="44">
        <v>-63.37</v>
      </c>
      <c r="G446" s="44">
        <v>-39.506999999999998</v>
      </c>
      <c r="H446" s="44">
        <v>-5.2030000000000003</v>
      </c>
      <c r="I446" s="44">
        <v>39.633000000000003</v>
      </c>
      <c r="J446" s="44">
        <v>-5.4560000000000004</v>
      </c>
      <c r="K446" s="44">
        <v>-8.0269999999999992</v>
      </c>
    </row>
    <row r="447" spans="1:11">
      <c r="A447" s="1">
        <v>6</v>
      </c>
      <c r="B447" s="1">
        <v>21</v>
      </c>
      <c r="C447" s="1">
        <v>14</v>
      </c>
      <c r="D447" s="1">
        <v>4</v>
      </c>
      <c r="E447" s="1" t="s">
        <v>10</v>
      </c>
      <c r="F447" s="44">
        <v>-71.366</v>
      </c>
      <c r="G447" s="44">
        <v>-44.176000000000002</v>
      </c>
      <c r="H447" s="44">
        <v>6.274</v>
      </c>
      <c r="I447" s="44">
        <v>-47.798999999999999</v>
      </c>
      <c r="J447" s="44">
        <v>6.5810000000000004</v>
      </c>
      <c r="K447" s="44">
        <v>9.6809999999999992</v>
      </c>
    </row>
    <row r="448" spans="1:11">
      <c r="A448" s="1">
        <v>6</v>
      </c>
      <c r="B448" s="1">
        <v>21</v>
      </c>
      <c r="C448" s="1">
        <v>14</v>
      </c>
      <c r="D448" s="1">
        <v>4</v>
      </c>
      <c r="E448" s="1" t="s">
        <v>9</v>
      </c>
      <c r="F448" s="44">
        <v>112.004</v>
      </c>
      <c r="G448" s="44">
        <v>69.563000000000002</v>
      </c>
      <c r="H448" s="44">
        <v>2.669</v>
      </c>
      <c r="I448" s="44">
        <v>-20.332999999999998</v>
      </c>
      <c r="J448" s="44">
        <v>2.7989999999999999</v>
      </c>
      <c r="K448" s="44">
        <v>4.1180000000000003</v>
      </c>
    </row>
    <row r="449" spans="1:11">
      <c r="A449" s="1">
        <v>6</v>
      </c>
      <c r="B449" s="1">
        <v>21</v>
      </c>
      <c r="C449" s="1">
        <v>14</v>
      </c>
      <c r="D449" s="1">
        <v>4</v>
      </c>
      <c r="E449" s="1" t="s">
        <v>8</v>
      </c>
      <c r="F449" s="44">
        <v>-115.724</v>
      </c>
      <c r="G449" s="44">
        <v>-71.734999999999999</v>
      </c>
      <c r="H449" s="44">
        <v>2.669</v>
      </c>
      <c r="I449" s="44">
        <v>-20.332999999999998</v>
      </c>
      <c r="J449" s="44">
        <v>2.7989999999999999</v>
      </c>
      <c r="K449" s="44">
        <v>4.1180000000000003</v>
      </c>
    </row>
    <row r="450" spans="1:11">
      <c r="A450" s="1">
        <v>6</v>
      </c>
      <c r="B450" s="1">
        <v>21</v>
      </c>
      <c r="C450" s="1">
        <v>14</v>
      </c>
      <c r="D450" s="1">
        <v>3</v>
      </c>
      <c r="E450" s="1" t="s">
        <v>11</v>
      </c>
      <c r="F450" s="44">
        <v>-60.363</v>
      </c>
      <c r="G450" s="44">
        <v>-37.584000000000003</v>
      </c>
      <c r="H450" s="44">
        <v>-8.234</v>
      </c>
      <c r="I450" s="44">
        <v>57.957999999999998</v>
      </c>
      <c r="J450" s="44">
        <v>-7.7720000000000002</v>
      </c>
      <c r="K450" s="44">
        <v>-11.435</v>
      </c>
    </row>
    <row r="451" spans="1:11">
      <c r="A451" s="1">
        <v>6</v>
      </c>
      <c r="B451" s="1">
        <v>21</v>
      </c>
      <c r="C451" s="1">
        <v>14</v>
      </c>
      <c r="D451" s="1">
        <v>3</v>
      </c>
      <c r="E451" s="1" t="s">
        <v>10</v>
      </c>
      <c r="F451" s="44">
        <v>-74.549000000000007</v>
      </c>
      <c r="G451" s="44">
        <v>-46.140999999999998</v>
      </c>
      <c r="H451" s="44">
        <v>10.016</v>
      </c>
      <c r="I451" s="44">
        <v>-70.411000000000001</v>
      </c>
      <c r="J451" s="44">
        <v>9.4380000000000006</v>
      </c>
      <c r="K451" s="44">
        <v>13.885999999999999</v>
      </c>
    </row>
    <row r="452" spans="1:11">
      <c r="A452" s="1">
        <v>6</v>
      </c>
      <c r="B452" s="1">
        <v>21</v>
      </c>
      <c r="C452" s="1">
        <v>14</v>
      </c>
      <c r="D452" s="1">
        <v>3</v>
      </c>
      <c r="E452" s="1" t="s">
        <v>9</v>
      </c>
      <c r="F452" s="44">
        <v>110.565</v>
      </c>
      <c r="G452" s="44">
        <v>68.659000000000006</v>
      </c>
      <c r="H452" s="44">
        <v>4.2439999999999998</v>
      </c>
      <c r="I452" s="44">
        <v>-29.853000000000002</v>
      </c>
      <c r="J452" s="44">
        <v>4.0030000000000001</v>
      </c>
      <c r="K452" s="44">
        <v>5.8890000000000002</v>
      </c>
    </row>
    <row r="453" spans="1:11">
      <c r="A453" s="1">
        <v>6</v>
      </c>
      <c r="B453" s="1">
        <v>21</v>
      </c>
      <c r="C453" s="1">
        <v>14</v>
      </c>
      <c r="D453" s="1">
        <v>3</v>
      </c>
      <c r="E453" s="1" t="s">
        <v>8</v>
      </c>
      <c r="F453" s="44">
        <v>-117.163</v>
      </c>
      <c r="G453" s="44">
        <v>-72.638999999999996</v>
      </c>
      <c r="H453" s="44">
        <v>4.2439999999999998</v>
      </c>
      <c r="I453" s="44">
        <v>-29.853000000000002</v>
      </c>
      <c r="J453" s="44">
        <v>4.0030000000000001</v>
      </c>
      <c r="K453" s="44">
        <v>5.8890000000000002</v>
      </c>
    </row>
    <row r="454" spans="1:11">
      <c r="A454" s="1">
        <v>6</v>
      </c>
      <c r="B454" s="1">
        <v>21</v>
      </c>
      <c r="C454" s="1">
        <v>14</v>
      </c>
      <c r="D454" s="1">
        <v>2</v>
      </c>
      <c r="E454" s="1" t="s">
        <v>11</v>
      </c>
      <c r="F454" s="44">
        <v>-56.061999999999998</v>
      </c>
      <c r="G454" s="44">
        <v>-34.982999999999997</v>
      </c>
      <c r="H454" s="44">
        <v>-10.965</v>
      </c>
      <c r="I454" s="44">
        <v>73.135000000000005</v>
      </c>
      <c r="J454" s="44">
        <v>-9.5760000000000005</v>
      </c>
      <c r="K454" s="44">
        <v>-14.087999999999999</v>
      </c>
    </row>
    <row r="455" spans="1:11">
      <c r="A455" s="1">
        <v>6</v>
      </c>
      <c r="B455" s="1">
        <v>21</v>
      </c>
      <c r="C455" s="1">
        <v>14</v>
      </c>
      <c r="D455" s="1">
        <v>2</v>
      </c>
      <c r="E455" s="1" t="s">
        <v>10</v>
      </c>
      <c r="F455" s="44">
        <v>-78.884</v>
      </c>
      <c r="G455" s="44">
        <v>-48.883000000000003</v>
      </c>
      <c r="H455" s="44">
        <v>13.199</v>
      </c>
      <c r="I455" s="44">
        <v>-88.307000000000002</v>
      </c>
      <c r="J455" s="44">
        <v>11.569000000000001</v>
      </c>
      <c r="K455" s="44">
        <v>17.021000000000001</v>
      </c>
    </row>
    <row r="456" spans="1:11">
      <c r="A456" s="1">
        <v>6</v>
      </c>
      <c r="B456" s="1">
        <v>21</v>
      </c>
      <c r="C456" s="1">
        <v>14</v>
      </c>
      <c r="D456" s="1">
        <v>2</v>
      </c>
      <c r="E456" s="1" t="s">
        <v>9</v>
      </c>
      <c r="F456" s="44">
        <v>108.556</v>
      </c>
      <c r="G456" s="44">
        <v>67.415999999999997</v>
      </c>
      <c r="H456" s="44">
        <v>5.6189999999999998</v>
      </c>
      <c r="I456" s="44">
        <v>-37.545000000000002</v>
      </c>
      <c r="J456" s="44">
        <v>4.9169999999999998</v>
      </c>
      <c r="K456" s="44">
        <v>7.2350000000000003</v>
      </c>
    </row>
    <row r="457" spans="1:11">
      <c r="A457" s="1">
        <v>6</v>
      </c>
      <c r="B457" s="1">
        <v>21</v>
      </c>
      <c r="C457" s="1">
        <v>14</v>
      </c>
      <c r="D457" s="1">
        <v>2</v>
      </c>
      <c r="E457" s="1" t="s">
        <v>8</v>
      </c>
      <c r="F457" s="44">
        <v>-119.172</v>
      </c>
      <c r="G457" s="44">
        <v>-73.882000000000005</v>
      </c>
      <c r="H457" s="44">
        <v>5.6189999999999998</v>
      </c>
      <c r="I457" s="44">
        <v>-37.545000000000002</v>
      </c>
      <c r="J457" s="44">
        <v>4.9169999999999998</v>
      </c>
      <c r="K457" s="44">
        <v>7.2350000000000003</v>
      </c>
    </row>
    <row r="458" spans="1:11">
      <c r="A458" s="1">
        <v>6</v>
      </c>
      <c r="B458" s="1">
        <v>21</v>
      </c>
      <c r="C458" s="1">
        <v>14</v>
      </c>
      <c r="D458" s="1">
        <v>1</v>
      </c>
      <c r="E458" s="1" t="s">
        <v>11</v>
      </c>
      <c r="F458" s="44">
        <v>-35.006</v>
      </c>
      <c r="G458" s="44">
        <v>-22.422000000000001</v>
      </c>
      <c r="H458" s="44">
        <v>-12.305</v>
      </c>
      <c r="I458" s="44">
        <v>74.456999999999994</v>
      </c>
      <c r="J458" s="44">
        <v>-9.4019999999999992</v>
      </c>
      <c r="K458" s="44">
        <v>-13.833</v>
      </c>
    </row>
    <row r="459" spans="1:11">
      <c r="A459" s="1">
        <v>6</v>
      </c>
      <c r="B459" s="1">
        <v>21</v>
      </c>
      <c r="C459" s="1">
        <v>14</v>
      </c>
      <c r="D459" s="1">
        <v>1</v>
      </c>
      <c r="E459" s="1" t="s">
        <v>10</v>
      </c>
      <c r="F459" s="44">
        <v>-57.762</v>
      </c>
      <c r="G459" s="44">
        <v>-37.392000000000003</v>
      </c>
      <c r="H459" s="44">
        <v>15.55</v>
      </c>
      <c r="I459" s="44">
        <v>-93.76</v>
      </c>
      <c r="J459" s="44">
        <v>11.824</v>
      </c>
      <c r="K459" s="44">
        <v>17.395</v>
      </c>
    </row>
    <row r="460" spans="1:11">
      <c r="A460" s="1">
        <v>6</v>
      </c>
      <c r="B460" s="1">
        <v>21</v>
      </c>
      <c r="C460" s="1">
        <v>14</v>
      </c>
      <c r="D460" s="1">
        <v>1</v>
      </c>
      <c r="E460" s="1" t="s">
        <v>9</v>
      </c>
      <c r="F460" s="44">
        <v>72.064999999999998</v>
      </c>
      <c r="G460" s="44">
        <v>46.463000000000001</v>
      </c>
      <c r="H460" s="44">
        <v>6.4779999999999998</v>
      </c>
      <c r="I460" s="44">
        <v>-39.119999999999997</v>
      </c>
      <c r="J460" s="44">
        <v>4.9359999999999999</v>
      </c>
      <c r="K460" s="44">
        <v>7.2619999999999996</v>
      </c>
    </row>
    <row r="461" spans="1:11">
      <c r="A461" s="1">
        <v>6</v>
      </c>
      <c r="B461" s="1">
        <v>21</v>
      </c>
      <c r="C461" s="1">
        <v>14</v>
      </c>
      <c r="D461" s="1">
        <v>1</v>
      </c>
      <c r="E461" s="1" t="s">
        <v>8</v>
      </c>
      <c r="F461" s="44">
        <v>-82.649000000000001</v>
      </c>
      <c r="G461" s="44">
        <v>-53.426000000000002</v>
      </c>
      <c r="H461" s="44">
        <v>6.4779999999999998</v>
      </c>
      <c r="I461" s="44">
        <v>-39.119999999999997</v>
      </c>
      <c r="J461" s="44">
        <v>4.9359999999999999</v>
      </c>
      <c r="K461" s="44">
        <v>7.2619999999999996</v>
      </c>
    </row>
    <row r="462" spans="1:11">
      <c r="A462" s="1">
        <v>6</v>
      </c>
      <c r="B462" s="1">
        <v>14</v>
      </c>
      <c r="C462" s="1">
        <v>7</v>
      </c>
      <c r="D462" s="1">
        <v>5</v>
      </c>
      <c r="E462" s="1" t="s">
        <v>11</v>
      </c>
      <c r="F462" s="44">
        <v>-30.788</v>
      </c>
      <c r="G462" s="44">
        <v>-19.114999999999998</v>
      </c>
      <c r="H462" s="44">
        <v>-3.0259999999999998</v>
      </c>
      <c r="I462" s="44">
        <v>23.350999999999999</v>
      </c>
      <c r="J462" s="44">
        <v>-3.254</v>
      </c>
      <c r="K462" s="44">
        <v>-4.7880000000000003</v>
      </c>
    </row>
    <row r="463" spans="1:11">
      <c r="A463" s="1">
        <v>6</v>
      </c>
      <c r="B463" s="1">
        <v>14</v>
      </c>
      <c r="C463" s="1">
        <v>7</v>
      </c>
      <c r="D463" s="1">
        <v>5</v>
      </c>
      <c r="E463" s="1" t="s">
        <v>10</v>
      </c>
      <c r="F463" s="44">
        <v>-37.466000000000001</v>
      </c>
      <c r="G463" s="44">
        <v>-22.741</v>
      </c>
      <c r="H463" s="44">
        <v>2.9630000000000001</v>
      </c>
      <c r="I463" s="44">
        <v>-22.867999999999999</v>
      </c>
      <c r="J463" s="44">
        <v>3.1869999999999998</v>
      </c>
      <c r="K463" s="44">
        <v>4.6879999999999997</v>
      </c>
    </row>
    <row r="464" spans="1:11">
      <c r="A464" s="1">
        <v>6</v>
      </c>
      <c r="B464" s="1">
        <v>14</v>
      </c>
      <c r="C464" s="1">
        <v>7</v>
      </c>
      <c r="D464" s="1">
        <v>5</v>
      </c>
      <c r="E464" s="1" t="s">
        <v>9</v>
      </c>
      <c r="F464" s="44">
        <v>50.625999999999998</v>
      </c>
      <c r="G464" s="44">
        <v>31.117999999999999</v>
      </c>
      <c r="H464" s="44">
        <v>1.5760000000000001</v>
      </c>
      <c r="I464" s="44">
        <v>-12.163</v>
      </c>
      <c r="J464" s="44">
        <v>1.6950000000000001</v>
      </c>
      <c r="K464" s="44">
        <v>2.4940000000000002</v>
      </c>
    </row>
    <row r="465" spans="1:11">
      <c r="A465" s="1">
        <v>6</v>
      </c>
      <c r="B465" s="1">
        <v>14</v>
      </c>
      <c r="C465" s="1">
        <v>7</v>
      </c>
      <c r="D465" s="1">
        <v>5</v>
      </c>
      <c r="E465" s="1" t="s">
        <v>8</v>
      </c>
      <c r="F465" s="44">
        <v>-54.14</v>
      </c>
      <c r="G465" s="44">
        <v>-33.026000000000003</v>
      </c>
      <c r="H465" s="44">
        <v>1.5760000000000001</v>
      </c>
      <c r="I465" s="44">
        <v>-12.163</v>
      </c>
      <c r="J465" s="44">
        <v>1.6950000000000001</v>
      </c>
      <c r="K465" s="44">
        <v>2.4940000000000002</v>
      </c>
    </row>
    <row r="466" spans="1:11">
      <c r="A466" s="1">
        <v>6</v>
      </c>
      <c r="B466" s="1">
        <v>14</v>
      </c>
      <c r="C466" s="1">
        <v>7</v>
      </c>
      <c r="D466" s="1">
        <v>4</v>
      </c>
      <c r="E466" s="1" t="s">
        <v>11</v>
      </c>
      <c r="F466" s="44">
        <v>-39.154000000000003</v>
      </c>
      <c r="G466" s="44">
        <v>-25.47</v>
      </c>
      <c r="H466" s="44">
        <v>-7.8049999999999997</v>
      </c>
      <c r="I466" s="44">
        <v>59.582999999999998</v>
      </c>
      <c r="J466" s="44">
        <v>-8.2059999999999995</v>
      </c>
      <c r="K466" s="44">
        <v>-12.073</v>
      </c>
    </row>
    <row r="467" spans="1:11">
      <c r="A467" s="1">
        <v>6</v>
      </c>
      <c r="B467" s="1">
        <v>14</v>
      </c>
      <c r="C467" s="1">
        <v>7</v>
      </c>
      <c r="D467" s="1">
        <v>4</v>
      </c>
      <c r="E467" s="1" t="s">
        <v>10</v>
      </c>
      <c r="F467" s="44">
        <v>-50.22</v>
      </c>
      <c r="G467" s="44">
        <v>-32.031999999999996</v>
      </c>
      <c r="H467" s="44">
        <v>7.6769999999999996</v>
      </c>
      <c r="I467" s="44">
        <v>-58.613</v>
      </c>
      <c r="J467" s="44">
        <v>8.0730000000000004</v>
      </c>
      <c r="K467" s="44">
        <v>11.877000000000001</v>
      </c>
    </row>
    <row r="468" spans="1:11">
      <c r="A468" s="1">
        <v>6</v>
      </c>
      <c r="B468" s="1">
        <v>14</v>
      </c>
      <c r="C468" s="1">
        <v>7</v>
      </c>
      <c r="D468" s="1">
        <v>4</v>
      </c>
      <c r="E468" s="1" t="s">
        <v>9</v>
      </c>
      <c r="F468" s="44">
        <v>65.45</v>
      </c>
      <c r="G468" s="44">
        <v>42.41</v>
      </c>
      <c r="H468" s="44">
        <v>4.0739999999999998</v>
      </c>
      <c r="I468" s="44">
        <v>-31.103999999999999</v>
      </c>
      <c r="J468" s="44">
        <v>4.2839999999999998</v>
      </c>
      <c r="K468" s="44">
        <v>6.3019999999999996</v>
      </c>
    </row>
    <row r="469" spans="1:11">
      <c r="A469" s="1">
        <v>6</v>
      </c>
      <c r="B469" s="1">
        <v>14</v>
      </c>
      <c r="C469" s="1">
        <v>7</v>
      </c>
      <c r="D469" s="1">
        <v>4</v>
      </c>
      <c r="E469" s="1" t="s">
        <v>8</v>
      </c>
      <c r="F469" s="44">
        <v>-71.274000000000001</v>
      </c>
      <c r="G469" s="44">
        <v>-45.863999999999997</v>
      </c>
      <c r="H469" s="44">
        <v>4.0739999999999998</v>
      </c>
      <c r="I469" s="44">
        <v>-31.103999999999999</v>
      </c>
      <c r="J469" s="44">
        <v>4.2839999999999998</v>
      </c>
      <c r="K469" s="44">
        <v>6.3019999999999996</v>
      </c>
    </row>
    <row r="470" spans="1:11">
      <c r="A470" s="1">
        <v>6</v>
      </c>
      <c r="B470" s="1">
        <v>14</v>
      </c>
      <c r="C470" s="1">
        <v>7</v>
      </c>
      <c r="D470" s="1">
        <v>3</v>
      </c>
      <c r="E470" s="1" t="s">
        <v>11</v>
      </c>
      <c r="F470" s="44">
        <v>-40.652999999999999</v>
      </c>
      <c r="G470" s="44">
        <v>-26.434000000000001</v>
      </c>
      <c r="H470" s="44">
        <v>-12.754</v>
      </c>
      <c r="I470" s="44">
        <v>89.572000000000003</v>
      </c>
      <c r="J470" s="44">
        <v>-12.002000000000001</v>
      </c>
      <c r="K470" s="44">
        <v>-17.657</v>
      </c>
    </row>
    <row r="471" spans="1:11">
      <c r="A471" s="1">
        <v>6</v>
      </c>
      <c r="B471" s="1">
        <v>14</v>
      </c>
      <c r="C471" s="1">
        <v>7</v>
      </c>
      <c r="D471" s="1">
        <v>3</v>
      </c>
      <c r="E471" s="1" t="s">
        <v>10</v>
      </c>
      <c r="F471" s="44">
        <v>-48.968000000000004</v>
      </c>
      <c r="G471" s="44">
        <v>-31.276</v>
      </c>
      <c r="H471" s="44">
        <v>12.536</v>
      </c>
      <c r="I471" s="44">
        <v>-88.066999999999993</v>
      </c>
      <c r="J471" s="44">
        <v>11.801</v>
      </c>
      <c r="K471" s="44">
        <v>17.361999999999998</v>
      </c>
    </row>
    <row r="472" spans="1:11">
      <c r="A472" s="1">
        <v>6</v>
      </c>
      <c r="B472" s="1">
        <v>14</v>
      </c>
      <c r="C472" s="1">
        <v>7</v>
      </c>
      <c r="D472" s="1">
        <v>3</v>
      </c>
      <c r="E472" s="1" t="s">
        <v>9</v>
      </c>
      <c r="F472" s="44">
        <v>66.174000000000007</v>
      </c>
      <c r="G472" s="44">
        <v>42.863</v>
      </c>
      <c r="H472" s="44">
        <v>6.6550000000000002</v>
      </c>
      <c r="I472" s="44">
        <v>-46.747</v>
      </c>
      <c r="J472" s="44">
        <v>6.2640000000000002</v>
      </c>
      <c r="K472" s="44">
        <v>9.2159999999999993</v>
      </c>
    </row>
    <row r="473" spans="1:11">
      <c r="A473" s="1">
        <v>6</v>
      </c>
      <c r="B473" s="1">
        <v>14</v>
      </c>
      <c r="C473" s="1">
        <v>7</v>
      </c>
      <c r="D473" s="1">
        <v>3</v>
      </c>
      <c r="E473" s="1" t="s">
        <v>8</v>
      </c>
      <c r="F473" s="44">
        <v>-70.55</v>
      </c>
      <c r="G473" s="44">
        <v>-45.411000000000001</v>
      </c>
      <c r="H473" s="44">
        <v>6.6550000000000002</v>
      </c>
      <c r="I473" s="44">
        <v>-46.747</v>
      </c>
      <c r="J473" s="44">
        <v>6.2640000000000002</v>
      </c>
      <c r="K473" s="44">
        <v>9.2159999999999993</v>
      </c>
    </row>
    <row r="474" spans="1:11">
      <c r="A474" s="1">
        <v>6</v>
      </c>
      <c r="B474" s="1">
        <v>14</v>
      </c>
      <c r="C474" s="1">
        <v>7</v>
      </c>
      <c r="D474" s="1">
        <v>2</v>
      </c>
      <c r="E474" s="1" t="s">
        <v>11</v>
      </c>
      <c r="F474" s="44">
        <v>-43.901000000000003</v>
      </c>
      <c r="G474" s="44">
        <v>-28.308</v>
      </c>
      <c r="H474" s="44">
        <v>-16.899999999999999</v>
      </c>
      <c r="I474" s="44">
        <v>113.16800000000001</v>
      </c>
      <c r="J474" s="44">
        <v>-14.824</v>
      </c>
      <c r="K474" s="44">
        <v>-21.81</v>
      </c>
    </row>
    <row r="475" spans="1:11">
      <c r="A475" s="1">
        <v>6</v>
      </c>
      <c r="B475" s="1">
        <v>14</v>
      </c>
      <c r="C475" s="1">
        <v>7</v>
      </c>
      <c r="D475" s="1">
        <v>2</v>
      </c>
      <c r="E475" s="1" t="s">
        <v>10</v>
      </c>
      <c r="F475" s="44">
        <v>-46.61</v>
      </c>
      <c r="G475" s="44">
        <v>-29.902999999999999</v>
      </c>
      <c r="H475" s="44">
        <v>16.670000000000002</v>
      </c>
      <c r="I475" s="44">
        <v>-111.559</v>
      </c>
      <c r="J475" s="44">
        <v>14.611000000000001</v>
      </c>
      <c r="K475" s="44">
        <v>21.495999999999999</v>
      </c>
    </row>
    <row r="476" spans="1:11">
      <c r="A476" s="1">
        <v>6</v>
      </c>
      <c r="B476" s="1">
        <v>14</v>
      </c>
      <c r="C476" s="1">
        <v>7</v>
      </c>
      <c r="D476" s="1">
        <v>2</v>
      </c>
      <c r="E476" s="1" t="s">
        <v>9</v>
      </c>
      <c r="F476" s="44">
        <v>67.649000000000001</v>
      </c>
      <c r="G476" s="44">
        <v>43.716999999999999</v>
      </c>
      <c r="H476" s="44">
        <v>8.8339999999999996</v>
      </c>
      <c r="I476" s="44">
        <v>-59.139000000000003</v>
      </c>
      <c r="J476" s="44">
        <v>7.7460000000000004</v>
      </c>
      <c r="K476" s="44">
        <v>11.396000000000001</v>
      </c>
    </row>
    <row r="477" spans="1:11">
      <c r="A477" s="1">
        <v>6</v>
      </c>
      <c r="B477" s="1">
        <v>14</v>
      </c>
      <c r="C477" s="1">
        <v>7</v>
      </c>
      <c r="D477" s="1">
        <v>2</v>
      </c>
      <c r="E477" s="1" t="s">
        <v>8</v>
      </c>
      <c r="F477" s="44">
        <v>-69.075000000000003</v>
      </c>
      <c r="G477" s="44">
        <v>-44.557000000000002</v>
      </c>
      <c r="H477" s="44">
        <v>8.8339999999999996</v>
      </c>
      <c r="I477" s="44">
        <v>-59.139000000000003</v>
      </c>
      <c r="J477" s="44">
        <v>7.7460000000000004</v>
      </c>
      <c r="K477" s="44">
        <v>11.396000000000001</v>
      </c>
    </row>
    <row r="478" spans="1:11">
      <c r="A478" s="1">
        <v>6</v>
      </c>
      <c r="B478" s="1">
        <v>14</v>
      </c>
      <c r="C478" s="1">
        <v>7</v>
      </c>
      <c r="D478" s="1">
        <v>1</v>
      </c>
      <c r="E478" s="1" t="s">
        <v>11</v>
      </c>
      <c r="F478" s="44">
        <v>-42.07</v>
      </c>
      <c r="G478" s="44">
        <v>-27.445</v>
      </c>
      <c r="H478" s="44">
        <v>-20.606999999999999</v>
      </c>
      <c r="I478" s="44">
        <v>123.86</v>
      </c>
      <c r="J478" s="44">
        <v>-15.597</v>
      </c>
      <c r="K478" s="44">
        <v>-22.946000000000002</v>
      </c>
    </row>
    <row r="479" spans="1:11">
      <c r="A479" s="1">
        <v>6</v>
      </c>
      <c r="B479" s="1">
        <v>14</v>
      </c>
      <c r="C479" s="1">
        <v>7</v>
      </c>
      <c r="D479" s="1">
        <v>1</v>
      </c>
      <c r="E479" s="1" t="s">
        <v>10</v>
      </c>
      <c r="F479" s="44">
        <v>-46.058</v>
      </c>
      <c r="G479" s="44">
        <v>-29.510999999999999</v>
      </c>
      <c r="H479" s="44">
        <v>20.178999999999998</v>
      </c>
      <c r="I479" s="44">
        <v>-121.334</v>
      </c>
      <c r="J479" s="44">
        <v>15.281000000000001</v>
      </c>
      <c r="K479" s="44">
        <v>22.481999999999999</v>
      </c>
    </row>
    <row r="480" spans="1:11">
      <c r="A480" s="1">
        <v>6</v>
      </c>
      <c r="B480" s="1">
        <v>14</v>
      </c>
      <c r="C480" s="1">
        <v>7</v>
      </c>
      <c r="D480" s="1">
        <v>1</v>
      </c>
      <c r="E480" s="1" t="s">
        <v>9</v>
      </c>
      <c r="F480" s="44">
        <v>67.313000000000002</v>
      </c>
      <c r="G480" s="44">
        <v>43.593000000000004</v>
      </c>
      <c r="H480" s="44">
        <v>10.733000000000001</v>
      </c>
      <c r="I480" s="44">
        <v>-64.525000000000006</v>
      </c>
      <c r="J480" s="44">
        <v>8.1259999999999994</v>
      </c>
      <c r="K480" s="44">
        <v>11.955</v>
      </c>
    </row>
    <row r="481" spans="1:11">
      <c r="A481" s="1">
        <v>6</v>
      </c>
      <c r="B481" s="1">
        <v>14</v>
      </c>
      <c r="C481" s="1">
        <v>7</v>
      </c>
      <c r="D481" s="1">
        <v>1</v>
      </c>
      <c r="E481" s="1" t="s">
        <v>8</v>
      </c>
      <c r="F481" s="44">
        <v>-69.411000000000001</v>
      </c>
      <c r="G481" s="44">
        <v>-44.680999999999997</v>
      </c>
      <c r="H481" s="44">
        <v>10.733000000000001</v>
      </c>
      <c r="I481" s="44">
        <v>-64.525000000000006</v>
      </c>
      <c r="J481" s="44">
        <v>8.1259999999999994</v>
      </c>
      <c r="K481" s="44">
        <v>11.955</v>
      </c>
    </row>
    <row r="482" spans="1:11">
      <c r="A482" s="1">
        <v>6</v>
      </c>
      <c r="B482" s="1">
        <v>7</v>
      </c>
      <c r="C482" s="1">
        <v>4</v>
      </c>
      <c r="D482" s="1">
        <v>5</v>
      </c>
      <c r="E482" s="1" t="s">
        <v>11</v>
      </c>
      <c r="F482" s="44">
        <v>-38.216999999999999</v>
      </c>
      <c r="G482" s="44">
        <v>-23.411999999999999</v>
      </c>
      <c r="H482" s="44">
        <v>-3.1509999999999998</v>
      </c>
      <c r="I482" s="44">
        <v>24.466999999999999</v>
      </c>
      <c r="J482" s="44">
        <v>-3.411</v>
      </c>
      <c r="K482" s="44">
        <v>-5.0179999999999998</v>
      </c>
    </row>
    <row r="483" spans="1:11">
      <c r="A483" s="1">
        <v>6</v>
      </c>
      <c r="B483" s="1">
        <v>7</v>
      </c>
      <c r="C483" s="1">
        <v>4</v>
      </c>
      <c r="D483" s="1">
        <v>5</v>
      </c>
      <c r="E483" s="1" t="s">
        <v>10</v>
      </c>
      <c r="F483" s="44">
        <v>-34.363999999999997</v>
      </c>
      <c r="G483" s="44">
        <v>-20.972999999999999</v>
      </c>
      <c r="H483" s="44">
        <v>3.2</v>
      </c>
      <c r="I483" s="44">
        <v>-24.841000000000001</v>
      </c>
      <c r="J483" s="44">
        <v>3.4630000000000001</v>
      </c>
      <c r="K483" s="44">
        <v>5.0949999999999998</v>
      </c>
    </row>
    <row r="484" spans="1:11">
      <c r="A484" s="1">
        <v>6</v>
      </c>
      <c r="B484" s="1">
        <v>7</v>
      </c>
      <c r="C484" s="1">
        <v>4</v>
      </c>
      <c r="D484" s="1">
        <v>5</v>
      </c>
      <c r="E484" s="1" t="s">
        <v>9</v>
      </c>
      <c r="F484" s="44">
        <v>56.103000000000002</v>
      </c>
      <c r="G484" s="44">
        <v>34.369999999999997</v>
      </c>
      <c r="H484" s="44">
        <v>1.5880000000000001</v>
      </c>
      <c r="I484" s="44">
        <v>-12.327</v>
      </c>
      <c r="J484" s="44">
        <v>1.718</v>
      </c>
      <c r="K484" s="44">
        <v>2.528</v>
      </c>
    </row>
    <row r="485" spans="1:11">
      <c r="A485" s="1">
        <v>6</v>
      </c>
      <c r="B485" s="1">
        <v>7</v>
      </c>
      <c r="C485" s="1">
        <v>4</v>
      </c>
      <c r="D485" s="1">
        <v>5</v>
      </c>
      <c r="E485" s="1" t="s">
        <v>8</v>
      </c>
      <c r="F485" s="44">
        <v>-54.177</v>
      </c>
      <c r="G485" s="44">
        <v>-33.15</v>
      </c>
      <c r="H485" s="44">
        <v>1.5880000000000001</v>
      </c>
      <c r="I485" s="44">
        <v>-12.327</v>
      </c>
      <c r="J485" s="44">
        <v>1.718</v>
      </c>
      <c r="K485" s="44">
        <v>2.528</v>
      </c>
    </row>
    <row r="486" spans="1:11">
      <c r="A486" s="1">
        <v>6</v>
      </c>
      <c r="B486" s="1">
        <v>7</v>
      </c>
      <c r="C486" s="1">
        <v>4</v>
      </c>
      <c r="D486" s="1">
        <v>4</v>
      </c>
      <c r="E486" s="1" t="s">
        <v>11</v>
      </c>
      <c r="F486" s="44">
        <v>-50.902000000000001</v>
      </c>
      <c r="G486" s="44">
        <v>-32.770000000000003</v>
      </c>
      <c r="H486" s="44">
        <v>-7.944</v>
      </c>
      <c r="I486" s="44">
        <v>60.439</v>
      </c>
      <c r="J486" s="44">
        <v>-8.3179999999999996</v>
      </c>
      <c r="K486" s="44">
        <v>-12.238</v>
      </c>
    </row>
    <row r="487" spans="1:11">
      <c r="A487" s="1">
        <v>6</v>
      </c>
      <c r="B487" s="1">
        <v>7</v>
      </c>
      <c r="C487" s="1">
        <v>4</v>
      </c>
      <c r="D487" s="1">
        <v>4</v>
      </c>
      <c r="E487" s="1" t="s">
        <v>10</v>
      </c>
      <c r="F487" s="44">
        <v>-43.624000000000002</v>
      </c>
      <c r="G487" s="44">
        <v>-28.248000000000001</v>
      </c>
      <c r="H487" s="44">
        <v>8.0380000000000003</v>
      </c>
      <c r="I487" s="44">
        <v>-61.15</v>
      </c>
      <c r="J487" s="44">
        <v>8.4160000000000004</v>
      </c>
      <c r="K487" s="44">
        <v>12.382</v>
      </c>
    </row>
    <row r="488" spans="1:11">
      <c r="A488" s="1">
        <v>6</v>
      </c>
      <c r="B488" s="1">
        <v>7</v>
      </c>
      <c r="C488" s="1">
        <v>4</v>
      </c>
      <c r="D488" s="1">
        <v>4</v>
      </c>
      <c r="E488" s="1" t="s">
        <v>9</v>
      </c>
      <c r="F488" s="44">
        <v>73.778999999999996</v>
      </c>
      <c r="G488" s="44">
        <v>47.591000000000001</v>
      </c>
      <c r="H488" s="44">
        <v>3.9950000000000001</v>
      </c>
      <c r="I488" s="44">
        <v>-30.396999999999998</v>
      </c>
      <c r="J488" s="44">
        <v>4.1840000000000002</v>
      </c>
      <c r="K488" s="44">
        <v>6.1550000000000002</v>
      </c>
    </row>
    <row r="489" spans="1:11">
      <c r="A489" s="1">
        <v>6</v>
      </c>
      <c r="B489" s="1">
        <v>7</v>
      </c>
      <c r="C489" s="1">
        <v>4</v>
      </c>
      <c r="D489" s="1">
        <v>4</v>
      </c>
      <c r="E489" s="1" t="s">
        <v>8</v>
      </c>
      <c r="F489" s="44">
        <v>-70.141000000000005</v>
      </c>
      <c r="G489" s="44">
        <v>-45.329000000000001</v>
      </c>
      <c r="H489" s="44">
        <v>3.9950000000000001</v>
      </c>
      <c r="I489" s="44">
        <v>-30.396999999999998</v>
      </c>
      <c r="J489" s="44">
        <v>4.1840000000000002</v>
      </c>
      <c r="K489" s="44">
        <v>6.1550000000000002</v>
      </c>
    </row>
    <row r="490" spans="1:11">
      <c r="A490" s="1">
        <v>6</v>
      </c>
      <c r="B490" s="1">
        <v>7</v>
      </c>
      <c r="C490" s="1">
        <v>4</v>
      </c>
      <c r="D490" s="1">
        <v>3</v>
      </c>
      <c r="E490" s="1" t="s">
        <v>11</v>
      </c>
      <c r="F490" s="44">
        <v>-50.555999999999997</v>
      </c>
      <c r="G490" s="44">
        <v>-32.527000000000001</v>
      </c>
      <c r="H490" s="44">
        <v>-12.531000000000001</v>
      </c>
      <c r="I490" s="44">
        <v>88.084000000000003</v>
      </c>
      <c r="J490" s="44">
        <v>-11.807</v>
      </c>
      <c r="K490" s="44">
        <v>-17.370999999999999</v>
      </c>
    </row>
    <row r="491" spans="1:11">
      <c r="A491" s="1">
        <v>6</v>
      </c>
      <c r="B491" s="1">
        <v>7</v>
      </c>
      <c r="C491" s="1">
        <v>4</v>
      </c>
      <c r="D491" s="1">
        <v>3</v>
      </c>
      <c r="E491" s="1" t="s">
        <v>10</v>
      </c>
      <c r="F491" s="44">
        <v>-44.143000000000001</v>
      </c>
      <c r="G491" s="44">
        <v>-28.585999999999999</v>
      </c>
      <c r="H491" s="44">
        <v>12.686999999999999</v>
      </c>
      <c r="I491" s="44">
        <v>-89.152000000000001</v>
      </c>
      <c r="J491" s="44">
        <v>11.95</v>
      </c>
      <c r="K491" s="44">
        <v>17.581</v>
      </c>
    </row>
    <row r="492" spans="1:11">
      <c r="A492" s="1">
        <v>6</v>
      </c>
      <c r="B492" s="1">
        <v>7</v>
      </c>
      <c r="C492" s="1">
        <v>4</v>
      </c>
      <c r="D492" s="1">
        <v>3</v>
      </c>
      <c r="E492" s="1" t="s">
        <v>9</v>
      </c>
      <c r="F492" s="44">
        <v>73.563000000000002</v>
      </c>
      <c r="G492" s="44">
        <v>47.445</v>
      </c>
      <c r="H492" s="44">
        <v>6.3049999999999997</v>
      </c>
      <c r="I492" s="44">
        <v>-44.308999999999997</v>
      </c>
      <c r="J492" s="44">
        <v>5.9390000000000001</v>
      </c>
      <c r="K492" s="44">
        <v>8.7379999999999995</v>
      </c>
    </row>
    <row r="493" spans="1:11">
      <c r="A493" s="1">
        <v>6</v>
      </c>
      <c r="B493" s="1">
        <v>7</v>
      </c>
      <c r="C493" s="1">
        <v>4</v>
      </c>
      <c r="D493" s="1">
        <v>3</v>
      </c>
      <c r="E493" s="1" t="s">
        <v>8</v>
      </c>
      <c r="F493" s="44">
        <v>-70.356999999999999</v>
      </c>
      <c r="G493" s="44">
        <v>-45.475000000000001</v>
      </c>
      <c r="H493" s="44">
        <v>6.3049999999999997</v>
      </c>
      <c r="I493" s="44">
        <v>-44.308999999999997</v>
      </c>
      <c r="J493" s="44">
        <v>5.9390000000000001</v>
      </c>
      <c r="K493" s="44">
        <v>8.7379999999999995</v>
      </c>
    </row>
    <row r="494" spans="1:11">
      <c r="A494" s="1">
        <v>6</v>
      </c>
      <c r="B494" s="1">
        <v>7</v>
      </c>
      <c r="C494" s="1">
        <v>4</v>
      </c>
      <c r="D494" s="1">
        <v>2</v>
      </c>
      <c r="E494" s="1" t="s">
        <v>11</v>
      </c>
      <c r="F494" s="44">
        <v>-49.802999999999997</v>
      </c>
      <c r="G494" s="44">
        <v>-32.087000000000003</v>
      </c>
      <c r="H494" s="44">
        <v>-16.353999999999999</v>
      </c>
      <c r="I494" s="44">
        <v>109.587</v>
      </c>
      <c r="J494" s="44">
        <v>-14.365</v>
      </c>
      <c r="K494" s="44">
        <v>-21.134</v>
      </c>
    </row>
    <row r="495" spans="1:11">
      <c r="A495" s="1">
        <v>6</v>
      </c>
      <c r="B495" s="1">
        <v>7</v>
      </c>
      <c r="C495" s="1">
        <v>4</v>
      </c>
      <c r="D495" s="1">
        <v>2</v>
      </c>
      <c r="E495" s="1" t="s">
        <v>10</v>
      </c>
      <c r="F495" s="44">
        <v>-44.932000000000002</v>
      </c>
      <c r="G495" s="44">
        <v>-29.07</v>
      </c>
      <c r="H495" s="44">
        <v>16.503</v>
      </c>
      <c r="I495" s="44">
        <v>-110.654</v>
      </c>
      <c r="J495" s="44">
        <v>14.507</v>
      </c>
      <c r="K495" s="44">
        <v>21.343</v>
      </c>
    </row>
    <row r="496" spans="1:11">
      <c r="A496" s="1">
        <v>6</v>
      </c>
      <c r="B496" s="1">
        <v>7</v>
      </c>
      <c r="C496" s="1">
        <v>4</v>
      </c>
      <c r="D496" s="1">
        <v>2</v>
      </c>
      <c r="E496" s="1" t="s">
        <v>9</v>
      </c>
      <c r="F496" s="44">
        <v>73.177999999999997</v>
      </c>
      <c r="G496" s="44">
        <v>47.213999999999999</v>
      </c>
      <c r="H496" s="44">
        <v>8.2140000000000004</v>
      </c>
      <c r="I496" s="44">
        <v>-55.06</v>
      </c>
      <c r="J496" s="44">
        <v>7.218</v>
      </c>
      <c r="K496" s="44">
        <v>10.619</v>
      </c>
    </row>
    <row r="497" spans="1:11">
      <c r="A497" s="1">
        <v>6</v>
      </c>
      <c r="B497" s="1">
        <v>7</v>
      </c>
      <c r="C497" s="1">
        <v>4</v>
      </c>
      <c r="D497" s="1">
        <v>2</v>
      </c>
      <c r="E497" s="1" t="s">
        <v>8</v>
      </c>
      <c r="F497" s="44">
        <v>-70.742000000000004</v>
      </c>
      <c r="G497" s="44">
        <v>-45.706000000000003</v>
      </c>
      <c r="H497" s="44">
        <v>8.2140000000000004</v>
      </c>
      <c r="I497" s="44">
        <v>-55.06</v>
      </c>
      <c r="J497" s="44">
        <v>7.218</v>
      </c>
      <c r="K497" s="44">
        <v>10.619</v>
      </c>
    </row>
    <row r="498" spans="1:11">
      <c r="A498" s="1">
        <v>6</v>
      </c>
      <c r="B498" s="1">
        <v>7</v>
      </c>
      <c r="C498" s="1">
        <v>4</v>
      </c>
      <c r="D498" s="1">
        <v>1</v>
      </c>
      <c r="E498" s="1" t="s">
        <v>11</v>
      </c>
      <c r="F498" s="44">
        <v>-48.701999999999998</v>
      </c>
      <c r="G498" s="44">
        <v>-31.385999999999999</v>
      </c>
      <c r="H498" s="44">
        <v>-19.454999999999998</v>
      </c>
      <c r="I498" s="44">
        <v>117.285</v>
      </c>
      <c r="J498" s="44">
        <v>-14.791</v>
      </c>
      <c r="K498" s="44">
        <v>-21.76</v>
      </c>
    </row>
    <row r="499" spans="1:11">
      <c r="A499" s="1">
        <v>6</v>
      </c>
      <c r="B499" s="1">
        <v>7</v>
      </c>
      <c r="C499" s="1">
        <v>4</v>
      </c>
      <c r="D499" s="1">
        <v>1</v>
      </c>
      <c r="E499" s="1" t="s">
        <v>10</v>
      </c>
      <c r="F499" s="44">
        <v>-46.527999999999999</v>
      </c>
      <c r="G499" s="44">
        <v>-30.076000000000001</v>
      </c>
      <c r="H499" s="44">
        <v>19.762</v>
      </c>
      <c r="I499" s="44">
        <v>-119.087</v>
      </c>
      <c r="J499" s="44">
        <v>15.016</v>
      </c>
      <c r="K499" s="44">
        <v>22.091999999999999</v>
      </c>
    </row>
    <row r="500" spans="1:11">
      <c r="A500" s="1">
        <v>6</v>
      </c>
      <c r="B500" s="1">
        <v>7</v>
      </c>
      <c r="C500" s="1">
        <v>4</v>
      </c>
      <c r="D500" s="1">
        <v>1</v>
      </c>
      <c r="E500" s="1" t="s">
        <v>9</v>
      </c>
      <c r="F500" s="44">
        <v>72.503</v>
      </c>
      <c r="G500" s="44">
        <v>46.787999999999997</v>
      </c>
      <c r="H500" s="44">
        <v>9.8040000000000003</v>
      </c>
      <c r="I500" s="44">
        <v>-59.093000000000004</v>
      </c>
      <c r="J500" s="44">
        <v>7.452</v>
      </c>
      <c r="K500" s="44">
        <v>10.962999999999999</v>
      </c>
    </row>
    <row r="501" spans="1:11">
      <c r="A501" s="1">
        <v>6</v>
      </c>
      <c r="B501" s="1">
        <v>7</v>
      </c>
      <c r="C501" s="1">
        <v>4</v>
      </c>
      <c r="D501" s="1">
        <v>1</v>
      </c>
      <c r="E501" s="1" t="s">
        <v>8</v>
      </c>
      <c r="F501" s="44">
        <v>-71.417000000000002</v>
      </c>
      <c r="G501" s="44">
        <v>-46.131999999999998</v>
      </c>
      <c r="H501" s="44">
        <v>9.8040000000000003</v>
      </c>
      <c r="I501" s="44">
        <v>-59.093000000000004</v>
      </c>
      <c r="J501" s="44">
        <v>7.452</v>
      </c>
      <c r="K501" s="44">
        <v>10.962999999999999</v>
      </c>
    </row>
    <row r="502" spans="1:11">
      <c r="A502" s="1">
        <v>6</v>
      </c>
      <c r="B502" s="1">
        <v>4</v>
      </c>
      <c r="C502" s="1">
        <v>1</v>
      </c>
      <c r="D502" s="1">
        <v>5</v>
      </c>
      <c r="E502" s="1" t="s">
        <v>11</v>
      </c>
      <c r="F502" s="44">
        <v>-25.853000000000002</v>
      </c>
      <c r="G502" s="44">
        <v>-15.496</v>
      </c>
      <c r="H502" s="44">
        <v>-2.415</v>
      </c>
      <c r="I502" s="44">
        <v>18.542999999999999</v>
      </c>
      <c r="J502" s="44">
        <v>-2.5819999999999999</v>
      </c>
      <c r="K502" s="44">
        <v>-3.798</v>
      </c>
    </row>
    <row r="503" spans="1:11">
      <c r="A503" s="1">
        <v>6</v>
      </c>
      <c r="B503" s="1">
        <v>4</v>
      </c>
      <c r="C503" s="1">
        <v>1</v>
      </c>
      <c r="D503" s="1">
        <v>5</v>
      </c>
      <c r="E503" s="1" t="s">
        <v>10</v>
      </c>
      <c r="F503" s="44">
        <v>-20.98</v>
      </c>
      <c r="G503" s="44">
        <v>-13.129</v>
      </c>
      <c r="H503" s="44">
        <v>1.9430000000000001</v>
      </c>
      <c r="I503" s="44">
        <v>-15.022</v>
      </c>
      <c r="J503" s="44">
        <v>2.0920000000000001</v>
      </c>
      <c r="K503" s="44">
        <v>3.077</v>
      </c>
    </row>
    <row r="504" spans="1:11">
      <c r="A504" s="1">
        <v>6</v>
      </c>
      <c r="B504" s="1">
        <v>4</v>
      </c>
      <c r="C504" s="1">
        <v>1</v>
      </c>
      <c r="D504" s="1">
        <v>5</v>
      </c>
      <c r="E504" s="1" t="s">
        <v>9</v>
      </c>
      <c r="F504" s="44">
        <v>50.98</v>
      </c>
      <c r="G504" s="44">
        <v>31.041</v>
      </c>
      <c r="H504" s="44">
        <v>1.21</v>
      </c>
      <c r="I504" s="44">
        <v>-9.3230000000000004</v>
      </c>
      <c r="J504" s="44">
        <v>1.298</v>
      </c>
      <c r="K504" s="44">
        <v>1.91</v>
      </c>
    </row>
    <row r="505" spans="1:11">
      <c r="A505" s="1">
        <v>6</v>
      </c>
      <c r="B505" s="1">
        <v>4</v>
      </c>
      <c r="C505" s="1">
        <v>1</v>
      </c>
      <c r="D505" s="1">
        <v>5</v>
      </c>
      <c r="E505" s="1" t="s">
        <v>8</v>
      </c>
      <c r="F505" s="44">
        <v>-48.271999999999998</v>
      </c>
      <c r="G505" s="44">
        <v>-29.727</v>
      </c>
      <c r="H505" s="44">
        <v>1.21</v>
      </c>
      <c r="I505" s="44">
        <v>-9.3230000000000004</v>
      </c>
      <c r="J505" s="44">
        <v>1.298</v>
      </c>
      <c r="K505" s="44">
        <v>1.91</v>
      </c>
    </row>
    <row r="506" spans="1:11">
      <c r="A506" s="1">
        <v>6</v>
      </c>
      <c r="B506" s="1">
        <v>4</v>
      </c>
      <c r="C506" s="1">
        <v>1</v>
      </c>
      <c r="D506" s="1">
        <v>4</v>
      </c>
      <c r="E506" s="1" t="s">
        <v>11</v>
      </c>
      <c r="F506" s="44">
        <v>-27.326000000000001</v>
      </c>
      <c r="G506" s="44">
        <v>-17.798999999999999</v>
      </c>
      <c r="H506" s="44">
        <v>-6.3879999999999999</v>
      </c>
      <c r="I506" s="44">
        <v>48.893999999999998</v>
      </c>
      <c r="J506" s="44">
        <v>-6.7370000000000001</v>
      </c>
      <c r="K506" s="44">
        <v>-9.9120000000000008</v>
      </c>
    </row>
    <row r="507" spans="1:11">
      <c r="A507" s="1">
        <v>6</v>
      </c>
      <c r="B507" s="1">
        <v>4</v>
      </c>
      <c r="C507" s="1">
        <v>1</v>
      </c>
      <c r="D507" s="1">
        <v>4</v>
      </c>
      <c r="E507" s="1" t="s">
        <v>10</v>
      </c>
      <c r="F507" s="44">
        <v>-35.167999999999999</v>
      </c>
      <c r="G507" s="44">
        <v>-22.515999999999998</v>
      </c>
      <c r="H507" s="44">
        <v>5.1630000000000003</v>
      </c>
      <c r="I507" s="44">
        <v>-39.475999999999999</v>
      </c>
      <c r="J507" s="44">
        <v>5.4390000000000001</v>
      </c>
      <c r="K507" s="44">
        <v>8.0009999999999994</v>
      </c>
    </row>
    <row r="508" spans="1:11">
      <c r="A508" s="1">
        <v>6</v>
      </c>
      <c r="B508" s="1">
        <v>4</v>
      </c>
      <c r="C508" s="1">
        <v>1</v>
      </c>
      <c r="D508" s="1">
        <v>4</v>
      </c>
      <c r="E508" s="1" t="s">
        <v>9</v>
      </c>
      <c r="F508" s="44">
        <v>62.585999999999999</v>
      </c>
      <c r="G508" s="44">
        <v>40.503999999999998</v>
      </c>
      <c r="H508" s="44">
        <v>3.2090000000000001</v>
      </c>
      <c r="I508" s="44">
        <v>-24.547000000000001</v>
      </c>
      <c r="J508" s="44">
        <v>3.3820000000000001</v>
      </c>
      <c r="K508" s="44">
        <v>4.976</v>
      </c>
    </row>
    <row r="509" spans="1:11">
      <c r="A509" s="1">
        <v>6</v>
      </c>
      <c r="B509" s="1">
        <v>4</v>
      </c>
      <c r="C509" s="1">
        <v>1</v>
      </c>
      <c r="D509" s="1">
        <v>4</v>
      </c>
      <c r="E509" s="1" t="s">
        <v>8</v>
      </c>
      <c r="F509" s="44">
        <v>-66.941999999999993</v>
      </c>
      <c r="G509" s="44">
        <v>-43.124000000000002</v>
      </c>
      <c r="H509" s="44">
        <v>3.2090000000000001</v>
      </c>
      <c r="I509" s="44">
        <v>-24.547000000000001</v>
      </c>
      <c r="J509" s="44">
        <v>3.3820000000000001</v>
      </c>
      <c r="K509" s="44">
        <v>4.976</v>
      </c>
    </row>
    <row r="510" spans="1:11">
      <c r="A510" s="1">
        <v>6</v>
      </c>
      <c r="B510" s="1">
        <v>4</v>
      </c>
      <c r="C510" s="1">
        <v>1</v>
      </c>
      <c r="D510" s="1">
        <v>3</v>
      </c>
      <c r="E510" s="1" t="s">
        <v>11</v>
      </c>
      <c r="F510" s="44">
        <v>-30.603999999999999</v>
      </c>
      <c r="G510" s="44">
        <v>-19.805</v>
      </c>
      <c r="H510" s="44">
        <v>-10.678000000000001</v>
      </c>
      <c r="I510" s="44">
        <v>75.019000000000005</v>
      </c>
      <c r="J510" s="44">
        <v>-10.052</v>
      </c>
      <c r="K510" s="44">
        <v>-14.789</v>
      </c>
    </row>
    <row r="511" spans="1:11">
      <c r="A511" s="1">
        <v>6</v>
      </c>
      <c r="B511" s="1">
        <v>4</v>
      </c>
      <c r="C511" s="1">
        <v>1</v>
      </c>
      <c r="D511" s="1">
        <v>3</v>
      </c>
      <c r="E511" s="1" t="s">
        <v>10</v>
      </c>
      <c r="F511" s="44">
        <v>-31.92</v>
      </c>
      <c r="G511" s="44">
        <v>-20.59</v>
      </c>
      <c r="H511" s="44">
        <v>8.4789999999999992</v>
      </c>
      <c r="I511" s="44">
        <v>-59.673000000000002</v>
      </c>
      <c r="J511" s="44">
        <v>8</v>
      </c>
      <c r="K511" s="44">
        <v>11.77</v>
      </c>
    </row>
    <row r="512" spans="1:11">
      <c r="A512" s="1">
        <v>6</v>
      </c>
      <c r="B512" s="1">
        <v>4</v>
      </c>
      <c r="C512" s="1">
        <v>1</v>
      </c>
      <c r="D512" s="1">
        <v>3</v>
      </c>
      <c r="E512" s="1" t="s">
        <v>9</v>
      </c>
      <c r="F512" s="44">
        <v>64.397999999999996</v>
      </c>
      <c r="G512" s="44">
        <v>41.595999999999997</v>
      </c>
      <c r="H512" s="44">
        <v>5.3209999999999997</v>
      </c>
      <c r="I512" s="44">
        <v>-37.414000000000001</v>
      </c>
      <c r="J512" s="44">
        <v>5.0149999999999997</v>
      </c>
      <c r="K512" s="44">
        <v>7.3780000000000001</v>
      </c>
    </row>
    <row r="513" spans="1:11">
      <c r="A513" s="1">
        <v>6</v>
      </c>
      <c r="B513" s="1">
        <v>4</v>
      </c>
      <c r="C513" s="1">
        <v>1</v>
      </c>
      <c r="D513" s="1">
        <v>3</v>
      </c>
      <c r="E513" s="1" t="s">
        <v>8</v>
      </c>
      <c r="F513" s="44">
        <v>-65.13</v>
      </c>
      <c r="G513" s="44">
        <v>-42.031999999999996</v>
      </c>
      <c r="H513" s="44">
        <v>5.3209999999999997</v>
      </c>
      <c r="I513" s="44">
        <v>-37.414000000000001</v>
      </c>
      <c r="J513" s="44">
        <v>5.0149999999999997</v>
      </c>
      <c r="K513" s="44">
        <v>7.3780000000000001</v>
      </c>
    </row>
    <row r="514" spans="1:11">
      <c r="A514" s="1">
        <v>6</v>
      </c>
      <c r="B514" s="1">
        <v>4</v>
      </c>
      <c r="C514" s="1">
        <v>1</v>
      </c>
      <c r="D514" s="1">
        <v>2</v>
      </c>
      <c r="E514" s="1" t="s">
        <v>11</v>
      </c>
      <c r="F514" s="44">
        <v>-34.61</v>
      </c>
      <c r="G514" s="44">
        <v>-22.367000000000001</v>
      </c>
      <c r="H514" s="44">
        <v>-14.436999999999999</v>
      </c>
      <c r="I514" s="44">
        <v>96.384</v>
      </c>
      <c r="J514" s="44">
        <v>-12.613</v>
      </c>
      <c r="K514" s="44">
        <v>-18.556000000000001</v>
      </c>
    </row>
    <row r="515" spans="1:11">
      <c r="A515" s="1">
        <v>6</v>
      </c>
      <c r="B515" s="1">
        <v>4</v>
      </c>
      <c r="C515" s="1">
        <v>1</v>
      </c>
      <c r="D515" s="1">
        <v>2</v>
      </c>
      <c r="E515" s="1" t="s">
        <v>10</v>
      </c>
      <c r="F515" s="44">
        <v>-29.398</v>
      </c>
      <c r="G515" s="44">
        <v>-18.966000000000001</v>
      </c>
      <c r="H515" s="44">
        <v>11.551</v>
      </c>
      <c r="I515" s="44">
        <v>-76.861999999999995</v>
      </c>
      <c r="J515" s="44">
        <v>10.052</v>
      </c>
      <c r="K515" s="44">
        <v>14.789</v>
      </c>
    </row>
    <row r="516" spans="1:11">
      <c r="A516" s="1">
        <v>6</v>
      </c>
      <c r="B516" s="1">
        <v>4</v>
      </c>
      <c r="C516" s="1">
        <v>1</v>
      </c>
      <c r="D516" s="1">
        <v>2</v>
      </c>
      <c r="E516" s="1" t="s">
        <v>9</v>
      </c>
      <c r="F516" s="44">
        <v>66.212000000000003</v>
      </c>
      <c r="G516" s="44">
        <v>42.759</v>
      </c>
      <c r="H516" s="44">
        <v>7.2190000000000003</v>
      </c>
      <c r="I516" s="44">
        <v>-48.124000000000002</v>
      </c>
      <c r="J516" s="44">
        <v>6.2960000000000003</v>
      </c>
      <c r="K516" s="44">
        <v>9.2620000000000005</v>
      </c>
    </row>
    <row r="517" spans="1:11">
      <c r="A517" s="1">
        <v>6</v>
      </c>
      <c r="B517" s="1">
        <v>4</v>
      </c>
      <c r="C517" s="1">
        <v>1</v>
      </c>
      <c r="D517" s="1">
        <v>2</v>
      </c>
      <c r="E517" s="1" t="s">
        <v>8</v>
      </c>
      <c r="F517" s="44">
        <v>-63.316000000000003</v>
      </c>
      <c r="G517" s="44">
        <v>-40.869</v>
      </c>
      <c r="H517" s="44">
        <v>7.2190000000000003</v>
      </c>
      <c r="I517" s="44">
        <v>-48.124000000000002</v>
      </c>
      <c r="J517" s="44">
        <v>6.2960000000000003</v>
      </c>
      <c r="K517" s="44">
        <v>9.2620000000000005</v>
      </c>
    </row>
    <row r="518" spans="1:11">
      <c r="A518" s="1">
        <v>6</v>
      </c>
      <c r="B518" s="1">
        <v>4</v>
      </c>
      <c r="C518" s="1">
        <v>1</v>
      </c>
      <c r="D518" s="1">
        <v>1</v>
      </c>
      <c r="E518" s="1" t="s">
        <v>11</v>
      </c>
      <c r="F518" s="44">
        <v>-41.396999999999998</v>
      </c>
      <c r="G518" s="44">
        <v>-26.745999999999999</v>
      </c>
      <c r="H518" s="44">
        <v>-17.286000000000001</v>
      </c>
      <c r="I518" s="44">
        <v>103.931</v>
      </c>
      <c r="J518" s="44">
        <v>-13.086</v>
      </c>
      <c r="K518" s="44">
        <v>-19.253</v>
      </c>
    </row>
    <row r="519" spans="1:11">
      <c r="A519" s="1">
        <v>6</v>
      </c>
      <c r="B519" s="1">
        <v>4</v>
      </c>
      <c r="C519" s="1">
        <v>1</v>
      </c>
      <c r="D519" s="1">
        <v>1</v>
      </c>
      <c r="E519" s="1" t="s">
        <v>10</v>
      </c>
      <c r="F519" s="44">
        <v>-22.532</v>
      </c>
      <c r="G519" s="44">
        <v>-14.537000000000001</v>
      </c>
      <c r="H519" s="44">
        <v>13.021000000000001</v>
      </c>
      <c r="I519" s="44">
        <v>-78.655000000000001</v>
      </c>
      <c r="J519" s="44">
        <v>9.923</v>
      </c>
      <c r="K519" s="44">
        <v>14.599</v>
      </c>
    </row>
    <row r="520" spans="1:11">
      <c r="A520" s="1">
        <v>6</v>
      </c>
      <c r="B520" s="1">
        <v>4</v>
      </c>
      <c r="C520" s="1">
        <v>1</v>
      </c>
      <c r="D520" s="1">
        <v>1</v>
      </c>
      <c r="E520" s="1" t="s">
        <v>9</v>
      </c>
      <c r="F520" s="44">
        <v>70.004000000000005</v>
      </c>
      <c r="G520" s="44">
        <v>45.204999999999998</v>
      </c>
      <c r="H520" s="44">
        <v>8.4190000000000005</v>
      </c>
      <c r="I520" s="44">
        <v>-50.718000000000004</v>
      </c>
      <c r="J520" s="44">
        <v>6.391</v>
      </c>
      <c r="K520" s="44">
        <v>9.4030000000000005</v>
      </c>
    </row>
    <row r="521" spans="1:11">
      <c r="A521" s="1">
        <v>6</v>
      </c>
      <c r="B521" s="1">
        <v>4</v>
      </c>
      <c r="C521" s="1">
        <v>1</v>
      </c>
      <c r="D521" s="1">
        <v>1</v>
      </c>
      <c r="E521" s="1" t="s">
        <v>8</v>
      </c>
      <c r="F521" s="44">
        <v>-59.524000000000001</v>
      </c>
      <c r="G521" s="44">
        <v>-38.423000000000002</v>
      </c>
      <c r="H521" s="44">
        <v>8.4190000000000005</v>
      </c>
      <c r="I521" s="44">
        <v>-50.718000000000004</v>
      </c>
      <c r="J521" s="44">
        <v>6.391</v>
      </c>
      <c r="K521" s="44">
        <v>9.4030000000000005</v>
      </c>
    </row>
    <row r="522" spans="1:11">
      <c r="A522" s="1">
        <v>7</v>
      </c>
      <c r="B522" s="1">
        <v>22</v>
      </c>
      <c r="C522" s="1">
        <v>15</v>
      </c>
      <c r="D522" s="1">
        <v>5</v>
      </c>
      <c r="E522" s="1" t="s">
        <v>11</v>
      </c>
      <c r="F522" s="44">
        <v>-47.052</v>
      </c>
      <c r="G522" s="44">
        <v>-27.797999999999998</v>
      </c>
      <c r="H522" s="44">
        <v>-1.907</v>
      </c>
      <c r="I522" s="44">
        <v>16.062999999999999</v>
      </c>
      <c r="J522" s="44">
        <v>-0.84299999999999997</v>
      </c>
      <c r="K522" s="44">
        <v>-1.2410000000000001</v>
      </c>
    </row>
    <row r="523" spans="1:11">
      <c r="A523" s="1">
        <v>7</v>
      </c>
      <c r="B523" s="1">
        <v>22</v>
      </c>
      <c r="C523" s="1">
        <v>15</v>
      </c>
      <c r="D523" s="1">
        <v>5</v>
      </c>
      <c r="E523" s="1" t="s">
        <v>10</v>
      </c>
      <c r="F523" s="44">
        <v>-67.051000000000002</v>
      </c>
      <c r="G523" s="44">
        <v>-39.198</v>
      </c>
      <c r="H523" s="44">
        <v>2.31</v>
      </c>
      <c r="I523" s="44">
        <v>-19.466999999999999</v>
      </c>
      <c r="J523" s="44">
        <v>1.0189999999999999</v>
      </c>
      <c r="K523" s="44">
        <v>1.4990000000000001</v>
      </c>
    </row>
    <row r="524" spans="1:11">
      <c r="A524" s="1">
        <v>7</v>
      </c>
      <c r="B524" s="1">
        <v>22</v>
      </c>
      <c r="C524" s="1">
        <v>15</v>
      </c>
      <c r="D524" s="1">
        <v>5</v>
      </c>
      <c r="E524" s="1" t="s">
        <v>9</v>
      </c>
      <c r="F524" s="44">
        <v>93.884</v>
      </c>
      <c r="G524" s="44">
        <v>55.204999999999998</v>
      </c>
      <c r="H524" s="44">
        <v>0.98099999999999998</v>
      </c>
      <c r="I524" s="44">
        <v>-8.2629999999999999</v>
      </c>
      <c r="J524" s="44">
        <v>0.433</v>
      </c>
      <c r="K524" s="44">
        <v>0.63700000000000001</v>
      </c>
    </row>
    <row r="525" spans="1:11">
      <c r="A525" s="1">
        <v>7</v>
      </c>
      <c r="B525" s="1">
        <v>22</v>
      </c>
      <c r="C525" s="1">
        <v>15</v>
      </c>
      <c r="D525" s="1">
        <v>5</v>
      </c>
      <c r="E525" s="1" t="s">
        <v>8</v>
      </c>
      <c r="F525" s="44">
        <v>-103.185</v>
      </c>
      <c r="G525" s="44">
        <v>-60.508000000000003</v>
      </c>
      <c r="H525" s="44">
        <v>0.98099999999999998</v>
      </c>
      <c r="I525" s="44">
        <v>-8.2629999999999999</v>
      </c>
      <c r="J525" s="44">
        <v>0.433</v>
      </c>
      <c r="K525" s="44">
        <v>0.63700000000000001</v>
      </c>
    </row>
    <row r="526" spans="1:11">
      <c r="A526" s="1">
        <v>7</v>
      </c>
      <c r="B526" s="1">
        <v>22</v>
      </c>
      <c r="C526" s="1">
        <v>15</v>
      </c>
      <c r="D526" s="1">
        <v>4</v>
      </c>
      <c r="E526" s="1" t="s">
        <v>11</v>
      </c>
      <c r="F526" s="44">
        <v>-73.635000000000005</v>
      </c>
      <c r="G526" s="44">
        <v>-43.926000000000002</v>
      </c>
      <c r="H526" s="44">
        <v>-4.9279999999999999</v>
      </c>
      <c r="I526" s="44">
        <v>40.587000000000003</v>
      </c>
      <c r="J526" s="44">
        <v>-2.1890000000000001</v>
      </c>
      <c r="K526" s="44">
        <v>-3.22</v>
      </c>
    </row>
    <row r="527" spans="1:11">
      <c r="A527" s="1">
        <v>7</v>
      </c>
      <c r="B527" s="1">
        <v>22</v>
      </c>
      <c r="C527" s="1">
        <v>15</v>
      </c>
      <c r="D527" s="1">
        <v>4</v>
      </c>
      <c r="E527" s="1" t="s">
        <v>10</v>
      </c>
      <c r="F527" s="44">
        <v>-66.567999999999998</v>
      </c>
      <c r="G527" s="44">
        <v>-40.018999999999998</v>
      </c>
      <c r="H527" s="44">
        <v>5.9320000000000004</v>
      </c>
      <c r="I527" s="44">
        <v>-48.878999999999998</v>
      </c>
      <c r="J527" s="44">
        <v>2.6339999999999999</v>
      </c>
      <c r="K527" s="44">
        <v>3.875</v>
      </c>
    </row>
    <row r="528" spans="1:11">
      <c r="A528" s="1">
        <v>7</v>
      </c>
      <c r="B528" s="1">
        <v>22</v>
      </c>
      <c r="C528" s="1">
        <v>15</v>
      </c>
      <c r="D528" s="1">
        <v>4</v>
      </c>
      <c r="E528" s="1" t="s">
        <v>9</v>
      </c>
      <c r="F528" s="44">
        <v>118.47499999999999</v>
      </c>
      <c r="G528" s="44">
        <v>70.891000000000005</v>
      </c>
      <c r="H528" s="44">
        <v>2.5249999999999999</v>
      </c>
      <c r="I528" s="44">
        <v>-20.806000000000001</v>
      </c>
      <c r="J528" s="44">
        <v>1.1220000000000001</v>
      </c>
      <c r="K528" s="44">
        <v>1.65</v>
      </c>
    </row>
    <row r="529" spans="1:11">
      <c r="A529" s="1">
        <v>7</v>
      </c>
      <c r="B529" s="1">
        <v>22</v>
      </c>
      <c r="C529" s="1">
        <v>15</v>
      </c>
      <c r="D529" s="1">
        <v>4</v>
      </c>
      <c r="E529" s="1" t="s">
        <v>8</v>
      </c>
      <c r="F529" s="44">
        <v>-115.187</v>
      </c>
      <c r="G529" s="44">
        <v>-69.073999999999998</v>
      </c>
      <c r="H529" s="44">
        <v>2.5249999999999999</v>
      </c>
      <c r="I529" s="44">
        <v>-20.806000000000001</v>
      </c>
      <c r="J529" s="44">
        <v>1.1220000000000001</v>
      </c>
      <c r="K529" s="44">
        <v>1.65</v>
      </c>
    </row>
    <row r="530" spans="1:11">
      <c r="A530" s="1">
        <v>7</v>
      </c>
      <c r="B530" s="1">
        <v>22</v>
      </c>
      <c r="C530" s="1">
        <v>15</v>
      </c>
      <c r="D530" s="1">
        <v>3</v>
      </c>
      <c r="E530" s="1" t="s">
        <v>11</v>
      </c>
      <c r="F530" s="44">
        <v>-66.84</v>
      </c>
      <c r="G530" s="44">
        <v>-39.97</v>
      </c>
      <c r="H530" s="44">
        <v>-7.4660000000000002</v>
      </c>
      <c r="I530" s="44">
        <v>59.112000000000002</v>
      </c>
      <c r="J530" s="44">
        <v>-3.218</v>
      </c>
      <c r="K530" s="44">
        <v>-4.734</v>
      </c>
    </row>
    <row r="531" spans="1:11">
      <c r="A531" s="1">
        <v>7</v>
      </c>
      <c r="B531" s="1">
        <v>22</v>
      </c>
      <c r="C531" s="1">
        <v>15</v>
      </c>
      <c r="D531" s="1">
        <v>3</v>
      </c>
      <c r="E531" s="1" t="s">
        <v>10</v>
      </c>
      <c r="F531" s="44">
        <v>-71.736000000000004</v>
      </c>
      <c r="G531" s="44">
        <v>-43.064999999999998</v>
      </c>
      <c r="H531" s="44">
        <v>9.0890000000000004</v>
      </c>
      <c r="I531" s="44">
        <v>-71.903999999999996</v>
      </c>
      <c r="J531" s="44">
        <v>3.9140000000000001</v>
      </c>
      <c r="K531" s="44">
        <v>5.758</v>
      </c>
    </row>
    <row r="532" spans="1:11">
      <c r="A532" s="1">
        <v>7</v>
      </c>
      <c r="B532" s="1">
        <v>22</v>
      </c>
      <c r="C532" s="1">
        <v>15</v>
      </c>
      <c r="D532" s="1">
        <v>3</v>
      </c>
      <c r="E532" s="1" t="s">
        <v>9</v>
      </c>
      <c r="F532" s="44">
        <v>115.69199999999999</v>
      </c>
      <c r="G532" s="44">
        <v>69.263000000000005</v>
      </c>
      <c r="H532" s="44">
        <v>3.85</v>
      </c>
      <c r="I532" s="44">
        <v>-30.469000000000001</v>
      </c>
      <c r="J532" s="44">
        <v>1.6579999999999999</v>
      </c>
      <c r="K532" s="44">
        <v>2.44</v>
      </c>
    </row>
    <row r="533" spans="1:11">
      <c r="A533" s="1">
        <v>7</v>
      </c>
      <c r="B533" s="1">
        <v>22</v>
      </c>
      <c r="C533" s="1">
        <v>15</v>
      </c>
      <c r="D533" s="1">
        <v>3</v>
      </c>
      <c r="E533" s="1" t="s">
        <v>8</v>
      </c>
      <c r="F533" s="44">
        <v>-117.97</v>
      </c>
      <c r="G533" s="44">
        <v>-70.701999999999998</v>
      </c>
      <c r="H533" s="44">
        <v>3.85</v>
      </c>
      <c r="I533" s="44">
        <v>-30.469000000000001</v>
      </c>
      <c r="J533" s="44">
        <v>1.6579999999999999</v>
      </c>
      <c r="K533" s="44">
        <v>2.44</v>
      </c>
    </row>
    <row r="534" spans="1:11">
      <c r="A534" s="1">
        <v>7</v>
      </c>
      <c r="B534" s="1">
        <v>22</v>
      </c>
      <c r="C534" s="1">
        <v>15</v>
      </c>
      <c r="D534" s="1">
        <v>2</v>
      </c>
      <c r="E534" s="1" t="s">
        <v>11</v>
      </c>
      <c r="F534" s="44">
        <v>-63.262</v>
      </c>
      <c r="G534" s="44">
        <v>-37.817999999999998</v>
      </c>
      <c r="H534" s="44">
        <v>-9.6159999999999997</v>
      </c>
      <c r="I534" s="44">
        <v>74.346999999999994</v>
      </c>
      <c r="J534" s="44">
        <v>-4.0439999999999996</v>
      </c>
      <c r="K534" s="44">
        <v>-5.9489999999999998</v>
      </c>
    </row>
    <row r="535" spans="1:11">
      <c r="A535" s="1">
        <v>7</v>
      </c>
      <c r="B535" s="1">
        <v>22</v>
      </c>
      <c r="C535" s="1">
        <v>15</v>
      </c>
      <c r="D535" s="1">
        <v>2</v>
      </c>
      <c r="E535" s="1" t="s">
        <v>10</v>
      </c>
      <c r="F535" s="44">
        <v>-78.075000000000003</v>
      </c>
      <c r="G535" s="44">
        <v>-46.91</v>
      </c>
      <c r="H535" s="44">
        <v>11.625</v>
      </c>
      <c r="I535" s="44">
        <v>-90.057000000000002</v>
      </c>
      <c r="J535" s="44">
        <v>4.8890000000000002</v>
      </c>
      <c r="K535" s="44">
        <v>7.1929999999999996</v>
      </c>
    </row>
    <row r="536" spans="1:11">
      <c r="A536" s="1">
        <v>7</v>
      </c>
      <c r="B536" s="1">
        <v>22</v>
      </c>
      <c r="C536" s="1">
        <v>15</v>
      </c>
      <c r="D536" s="1">
        <v>2</v>
      </c>
      <c r="E536" s="1" t="s">
        <v>9</v>
      </c>
      <c r="F536" s="44">
        <v>113.386</v>
      </c>
      <c r="G536" s="44">
        <v>67.867999999999995</v>
      </c>
      <c r="H536" s="44">
        <v>4.9400000000000004</v>
      </c>
      <c r="I536" s="44">
        <v>-38.232999999999997</v>
      </c>
      <c r="J536" s="44">
        <v>2.0779999999999998</v>
      </c>
      <c r="K536" s="44">
        <v>3.056</v>
      </c>
    </row>
    <row r="537" spans="1:11">
      <c r="A537" s="1">
        <v>7</v>
      </c>
      <c r="B537" s="1">
        <v>22</v>
      </c>
      <c r="C537" s="1">
        <v>15</v>
      </c>
      <c r="D537" s="1">
        <v>2</v>
      </c>
      <c r="E537" s="1" t="s">
        <v>8</v>
      </c>
      <c r="F537" s="44">
        <v>-120.276</v>
      </c>
      <c r="G537" s="44">
        <v>-72.096999999999994</v>
      </c>
      <c r="H537" s="44">
        <v>4.9400000000000004</v>
      </c>
      <c r="I537" s="44">
        <v>-38.232999999999997</v>
      </c>
      <c r="J537" s="44">
        <v>2.0779999999999998</v>
      </c>
      <c r="K537" s="44">
        <v>3.056</v>
      </c>
    </row>
    <row r="538" spans="1:11">
      <c r="A538" s="1">
        <v>7</v>
      </c>
      <c r="B538" s="1">
        <v>22</v>
      </c>
      <c r="C538" s="1">
        <v>15</v>
      </c>
      <c r="D538" s="1">
        <v>1</v>
      </c>
      <c r="E538" s="1" t="s">
        <v>11</v>
      </c>
      <c r="F538" s="44">
        <v>-51.462000000000003</v>
      </c>
      <c r="G538" s="44">
        <v>-30.817</v>
      </c>
      <c r="H538" s="44">
        <v>-10.222</v>
      </c>
      <c r="I538" s="44">
        <v>74.756</v>
      </c>
      <c r="J538" s="44">
        <v>-4.165</v>
      </c>
      <c r="K538" s="44">
        <v>-6.1280000000000001</v>
      </c>
    </row>
    <row r="539" spans="1:11">
      <c r="A539" s="1">
        <v>7</v>
      </c>
      <c r="B539" s="1">
        <v>22</v>
      </c>
      <c r="C539" s="1">
        <v>15</v>
      </c>
      <c r="D539" s="1">
        <v>1</v>
      </c>
      <c r="E539" s="1" t="s">
        <v>10</v>
      </c>
      <c r="F539" s="44">
        <v>-93.289000000000001</v>
      </c>
      <c r="G539" s="44">
        <v>-55.593000000000004</v>
      </c>
      <c r="H539" s="44">
        <v>12.972</v>
      </c>
      <c r="I539" s="44">
        <v>-94.653999999999996</v>
      </c>
      <c r="J539" s="44">
        <v>5.2779999999999996</v>
      </c>
      <c r="K539" s="44">
        <v>7.766</v>
      </c>
    </row>
    <row r="540" spans="1:11">
      <c r="A540" s="1">
        <v>7</v>
      </c>
      <c r="B540" s="1">
        <v>22</v>
      </c>
      <c r="C540" s="1">
        <v>15</v>
      </c>
      <c r="D540" s="1">
        <v>1</v>
      </c>
      <c r="E540" s="1" t="s">
        <v>9</v>
      </c>
      <c r="F540" s="44">
        <v>111.66200000000001</v>
      </c>
      <c r="G540" s="44">
        <v>66.864999999999995</v>
      </c>
      <c r="H540" s="44">
        <v>5.3940000000000001</v>
      </c>
      <c r="I540" s="44">
        <v>-39.398000000000003</v>
      </c>
      <c r="J540" s="44">
        <v>2.1960000000000002</v>
      </c>
      <c r="K540" s="44">
        <v>3.2309999999999999</v>
      </c>
    </row>
    <row r="541" spans="1:11">
      <c r="A541" s="1">
        <v>7</v>
      </c>
      <c r="B541" s="1">
        <v>22</v>
      </c>
      <c r="C541" s="1">
        <v>15</v>
      </c>
      <c r="D541" s="1">
        <v>1</v>
      </c>
      <c r="E541" s="1" t="s">
        <v>8</v>
      </c>
      <c r="F541" s="44">
        <v>-131.11600000000001</v>
      </c>
      <c r="G541" s="44">
        <v>-78.388999999999996</v>
      </c>
      <c r="H541" s="44">
        <v>5.3940000000000001</v>
      </c>
      <c r="I541" s="44">
        <v>-39.398000000000003</v>
      </c>
      <c r="J541" s="44">
        <v>2.1960000000000002</v>
      </c>
      <c r="K541" s="44">
        <v>3.2309999999999999</v>
      </c>
    </row>
    <row r="542" spans="1:11">
      <c r="A542" s="1">
        <v>7</v>
      </c>
      <c r="B542" s="1">
        <v>15</v>
      </c>
      <c r="C542" s="1">
        <v>8</v>
      </c>
      <c r="D542" s="1">
        <v>5</v>
      </c>
      <c r="E542" s="1" t="s">
        <v>11</v>
      </c>
      <c r="F542" s="44">
        <v>-65.001000000000005</v>
      </c>
      <c r="G542" s="44">
        <v>-38.140999999999998</v>
      </c>
      <c r="H542" s="44">
        <v>-3.008</v>
      </c>
      <c r="I542" s="44">
        <v>25.335000000000001</v>
      </c>
      <c r="J542" s="44">
        <v>-1.331</v>
      </c>
      <c r="K542" s="44">
        <v>-1.958</v>
      </c>
    </row>
    <row r="543" spans="1:11">
      <c r="A543" s="1">
        <v>7</v>
      </c>
      <c r="B543" s="1">
        <v>15</v>
      </c>
      <c r="C543" s="1">
        <v>8</v>
      </c>
      <c r="D543" s="1">
        <v>5</v>
      </c>
      <c r="E543" s="1" t="s">
        <v>10</v>
      </c>
      <c r="F543" s="44">
        <v>-63.155000000000001</v>
      </c>
      <c r="G543" s="44">
        <v>-37.090000000000003</v>
      </c>
      <c r="H543" s="44">
        <v>2.9590000000000001</v>
      </c>
      <c r="I543" s="44">
        <v>-24.914000000000001</v>
      </c>
      <c r="J543" s="44">
        <v>1.3089999999999999</v>
      </c>
      <c r="K543" s="44">
        <v>1.927</v>
      </c>
    </row>
    <row r="544" spans="1:11">
      <c r="A544" s="1">
        <v>7</v>
      </c>
      <c r="B544" s="1">
        <v>15</v>
      </c>
      <c r="C544" s="1">
        <v>8</v>
      </c>
      <c r="D544" s="1">
        <v>5</v>
      </c>
      <c r="E544" s="1" t="s">
        <v>9</v>
      </c>
      <c r="F544" s="44">
        <v>94.402000000000001</v>
      </c>
      <c r="G544" s="44">
        <v>55.421999999999997</v>
      </c>
      <c r="H544" s="44">
        <v>1.4550000000000001</v>
      </c>
      <c r="I544" s="44">
        <v>-12.256</v>
      </c>
      <c r="J544" s="44">
        <v>0.64400000000000002</v>
      </c>
      <c r="K544" s="44">
        <v>0.94699999999999995</v>
      </c>
    </row>
    <row r="545" spans="1:11">
      <c r="A545" s="1">
        <v>7</v>
      </c>
      <c r="B545" s="1">
        <v>15</v>
      </c>
      <c r="C545" s="1">
        <v>8</v>
      </c>
      <c r="D545" s="1">
        <v>5</v>
      </c>
      <c r="E545" s="1" t="s">
        <v>8</v>
      </c>
      <c r="F545" s="44">
        <v>-93.501000000000005</v>
      </c>
      <c r="G545" s="44">
        <v>-54.908999999999999</v>
      </c>
      <c r="H545" s="44">
        <v>1.4550000000000001</v>
      </c>
      <c r="I545" s="44">
        <v>-12.256</v>
      </c>
      <c r="J545" s="44">
        <v>0.64400000000000002</v>
      </c>
      <c r="K545" s="44">
        <v>0.94699999999999995</v>
      </c>
    </row>
    <row r="546" spans="1:11">
      <c r="A546" s="1">
        <v>7</v>
      </c>
      <c r="B546" s="1">
        <v>15</v>
      </c>
      <c r="C546" s="1">
        <v>8</v>
      </c>
      <c r="D546" s="1">
        <v>4</v>
      </c>
      <c r="E546" s="1" t="s">
        <v>11</v>
      </c>
      <c r="F546" s="44">
        <v>-73.177999999999997</v>
      </c>
      <c r="G546" s="44">
        <v>-43.908000000000001</v>
      </c>
      <c r="H546" s="44">
        <v>-7.5419999999999998</v>
      </c>
      <c r="I546" s="44">
        <v>62.076999999999998</v>
      </c>
      <c r="J546" s="44">
        <v>-3.3490000000000002</v>
      </c>
      <c r="K546" s="44">
        <v>-4.9269999999999996</v>
      </c>
    </row>
    <row r="547" spans="1:11">
      <c r="A547" s="1">
        <v>7</v>
      </c>
      <c r="B547" s="1">
        <v>15</v>
      </c>
      <c r="C547" s="1">
        <v>8</v>
      </c>
      <c r="D547" s="1">
        <v>4</v>
      </c>
      <c r="E547" s="1" t="s">
        <v>10</v>
      </c>
      <c r="F547" s="44">
        <v>-77.275999999999996</v>
      </c>
      <c r="G547" s="44">
        <v>-46.235999999999997</v>
      </c>
      <c r="H547" s="44">
        <v>7.4240000000000004</v>
      </c>
      <c r="I547" s="44">
        <v>-61.100999999999999</v>
      </c>
      <c r="J547" s="44">
        <v>3.2959999999999998</v>
      </c>
      <c r="K547" s="44">
        <v>4.8499999999999996</v>
      </c>
    </row>
    <row r="548" spans="1:11">
      <c r="A548" s="1">
        <v>7</v>
      </c>
      <c r="B548" s="1">
        <v>15</v>
      </c>
      <c r="C548" s="1">
        <v>8</v>
      </c>
      <c r="D548" s="1">
        <v>4</v>
      </c>
      <c r="E548" s="1" t="s">
        <v>9</v>
      </c>
      <c r="F548" s="44">
        <v>110.398</v>
      </c>
      <c r="G548" s="44">
        <v>66.159000000000006</v>
      </c>
      <c r="H548" s="44">
        <v>3.65</v>
      </c>
      <c r="I548" s="44">
        <v>-30.042999999999999</v>
      </c>
      <c r="J548" s="44">
        <v>1.621</v>
      </c>
      <c r="K548" s="44">
        <v>2.3839999999999999</v>
      </c>
    </row>
    <row r="549" spans="1:11">
      <c r="A549" s="1">
        <v>7</v>
      </c>
      <c r="B549" s="1">
        <v>15</v>
      </c>
      <c r="C549" s="1">
        <v>8</v>
      </c>
      <c r="D549" s="1">
        <v>4</v>
      </c>
      <c r="E549" s="1" t="s">
        <v>8</v>
      </c>
      <c r="F549" s="44">
        <v>-112.396</v>
      </c>
      <c r="G549" s="44">
        <v>-67.296000000000006</v>
      </c>
      <c r="H549" s="44">
        <v>3.65</v>
      </c>
      <c r="I549" s="44">
        <v>-30.042999999999999</v>
      </c>
      <c r="J549" s="44">
        <v>1.621</v>
      </c>
      <c r="K549" s="44">
        <v>2.3839999999999999</v>
      </c>
    </row>
    <row r="550" spans="1:11">
      <c r="A550" s="1">
        <v>7</v>
      </c>
      <c r="B550" s="1">
        <v>15</v>
      </c>
      <c r="C550" s="1">
        <v>8</v>
      </c>
      <c r="D550" s="1">
        <v>3</v>
      </c>
      <c r="E550" s="1" t="s">
        <v>11</v>
      </c>
      <c r="F550" s="44">
        <v>-75.230999999999995</v>
      </c>
      <c r="G550" s="44">
        <v>-45.087000000000003</v>
      </c>
      <c r="H550" s="44">
        <v>-11.391999999999999</v>
      </c>
      <c r="I550" s="44">
        <v>90.102999999999994</v>
      </c>
      <c r="J550" s="44">
        <v>-4.9059999999999997</v>
      </c>
      <c r="K550" s="44">
        <v>-7.218</v>
      </c>
    </row>
    <row r="551" spans="1:11">
      <c r="A551" s="1">
        <v>7</v>
      </c>
      <c r="B551" s="1">
        <v>15</v>
      </c>
      <c r="C551" s="1">
        <v>8</v>
      </c>
      <c r="D551" s="1">
        <v>3</v>
      </c>
      <c r="E551" s="1" t="s">
        <v>10</v>
      </c>
      <c r="F551" s="44">
        <v>-76.022000000000006</v>
      </c>
      <c r="G551" s="44">
        <v>-45.534999999999997</v>
      </c>
      <c r="H551" s="44">
        <v>11.183</v>
      </c>
      <c r="I551" s="44">
        <v>-88.462999999999994</v>
      </c>
      <c r="J551" s="44">
        <v>4.8159999999999998</v>
      </c>
      <c r="K551" s="44">
        <v>7.0860000000000003</v>
      </c>
    </row>
    <row r="552" spans="1:11">
      <c r="A552" s="1">
        <v>7</v>
      </c>
      <c r="B552" s="1">
        <v>15</v>
      </c>
      <c r="C552" s="1">
        <v>8</v>
      </c>
      <c r="D552" s="1">
        <v>3</v>
      </c>
      <c r="E552" s="1" t="s">
        <v>9</v>
      </c>
      <c r="F552" s="44">
        <v>111.20399999999999</v>
      </c>
      <c r="G552" s="44">
        <v>66.617999999999995</v>
      </c>
      <c r="H552" s="44">
        <v>5.5060000000000002</v>
      </c>
      <c r="I552" s="44">
        <v>-43.552999999999997</v>
      </c>
      <c r="J552" s="44">
        <v>2.371</v>
      </c>
      <c r="K552" s="44">
        <v>3.4889999999999999</v>
      </c>
    </row>
    <row r="553" spans="1:11">
      <c r="A553" s="1">
        <v>7</v>
      </c>
      <c r="B553" s="1">
        <v>15</v>
      </c>
      <c r="C553" s="1">
        <v>8</v>
      </c>
      <c r="D553" s="1">
        <v>3</v>
      </c>
      <c r="E553" s="1" t="s">
        <v>8</v>
      </c>
      <c r="F553" s="44">
        <v>-111.59</v>
      </c>
      <c r="G553" s="44">
        <v>-66.837000000000003</v>
      </c>
      <c r="H553" s="44">
        <v>5.5060000000000002</v>
      </c>
      <c r="I553" s="44">
        <v>-43.552999999999997</v>
      </c>
      <c r="J553" s="44">
        <v>2.371</v>
      </c>
      <c r="K553" s="44">
        <v>3.4889999999999999</v>
      </c>
    </row>
    <row r="554" spans="1:11">
      <c r="A554" s="1">
        <v>7</v>
      </c>
      <c r="B554" s="1">
        <v>15</v>
      </c>
      <c r="C554" s="1">
        <v>8</v>
      </c>
      <c r="D554" s="1">
        <v>2</v>
      </c>
      <c r="E554" s="1" t="s">
        <v>11</v>
      </c>
      <c r="F554" s="44">
        <v>-75.527000000000001</v>
      </c>
      <c r="G554" s="44">
        <v>-45.22</v>
      </c>
      <c r="H554" s="44">
        <v>-14.369</v>
      </c>
      <c r="I554" s="44">
        <v>111.462</v>
      </c>
      <c r="J554" s="44">
        <v>-6.048</v>
      </c>
      <c r="K554" s="44">
        <v>-8.8979999999999997</v>
      </c>
    </row>
    <row r="555" spans="1:11">
      <c r="A555" s="1">
        <v>7</v>
      </c>
      <c r="B555" s="1">
        <v>15</v>
      </c>
      <c r="C555" s="1">
        <v>8</v>
      </c>
      <c r="D555" s="1">
        <v>2</v>
      </c>
      <c r="E555" s="1" t="s">
        <v>10</v>
      </c>
      <c r="F555" s="44">
        <v>-75.983000000000004</v>
      </c>
      <c r="G555" s="44">
        <v>-45.478000000000002</v>
      </c>
      <c r="H555" s="44">
        <v>14.132999999999999</v>
      </c>
      <c r="I555" s="44">
        <v>-109.587</v>
      </c>
      <c r="J555" s="44">
        <v>5.9489999999999998</v>
      </c>
      <c r="K555" s="44">
        <v>8.7520000000000007</v>
      </c>
    </row>
    <row r="556" spans="1:11">
      <c r="A556" s="1">
        <v>7</v>
      </c>
      <c r="B556" s="1">
        <v>15</v>
      </c>
      <c r="C556" s="1">
        <v>8</v>
      </c>
      <c r="D556" s="1">
        <v>2</v>
      </c>
      <c r="E556" s="1" t="s">
        <v>9</v>
      </c>
      <c r="F556" s="44">
        <v>111.286</v>
      </c>
      <c r="G556" s="44">
        <v>66.665000000000006</v>
      </c>
      <c r="H556" s="44">
        <v>6.952</v>
      </c>
      <c r="I556" s="44">
        <v>-53.914000000000001</v>
      </c>
      <c r="J556" s="44">
        <v>2.9260000000000002</v>
      </c>
      <c r="K556" s="44">
        <v>4.3049999999999997</v>
      </c>
    </row>
    <row r="557" spans="1:11">
      <c r="A557" s="1">
        <v>7</v>
      </c>
      <c r="B557" s="1">
        <v>15</v>
      </c>
      <c r="C557" s="1">
        <v>8</v>
      </c>
      <c r="D557" s="1">
        <v>2</v>
      </c>
      <c r="E557" s="1" t="s">
        <v>8</v>
      </c>
      <c r="F557" s="44">
        <v>-111.508</v>
      </c>
      <c r="G557" s="44">
        <v>-66.790000000000006</v>
      </c>
      <c r="H557" s="44">
        <v>6.952</v>
      </c>
      <c r="I557" s="44">
        <v>-53.914000000000001</v>
      </c>
      <c r="J557" s="44">
        <v>2.9260000000000002</v>
      </c>
      <c r="K557" s="44">
        <v>4.3049999999999997</v>
      </c>
    </row>
    <row r="558" spans="1:11">
      <c r="A558" s="1">
        <v>7</v>
      </c>
      <c r="B558" s="1">
        <v>15</v>
      </c>
      <c r="C558" s="1">
        <v>8</v>
      </c>
      <c r="D558" s="1">
        <v>1</v>
      </c>
      <c r="E558" s="1" t="s">
        <v>11</v>
      </c>
      <c r="F558" s="44">
        <v>-82.021000000000001</v>
      </c>
      <c r="G558" s="44">
        <v>-47.533000000000001</v>
      </c>
      <c r="H558" s="44">
        <v>-16.268999999999998</v>
      </c>
      <c r="I558" s="44">
        <v>118.66800000000001</v>
      </c>
      <c r="J558" s="44">
        <v>-6.62</v>
      </c>
      <c r="K558" s="44">
        <v>-9.74</v>
      </c>
    </row>
    <row r="559" spans="1:11">
      <c r="A559" s="1">
        <v>7</v>
      </c>
      <c r="B559" s="1">
        <v>15</v>
      </c>
      <c r="C559" s="1">
        <v>8</v>
      </c>
      <c r="D559" s="1">
        <v>1</v>
      </c>
      <c r="E559" s="1" t="s">
        <v>10</v>
      </c>
      <c r="F559" s="44">
        <v>-76.480999999999995</v>
      </c>
      <c r="G559" s="44">
        <v>-44.204999999999998</v>
      </c>
      <c r="H559" s="44">
        <v>15.859</v>
      </c>
      <c r="I559" s="44">
        <v>-115.73</v>
      </c>
      <c r="J559" s="44">
        <v>6.4550000000000001</v>
      </c>
      <c r="K559" s="44">
        <v>9.4969999999999999</v>
      </c>
    </row>
    <row r="560" spans="1:11">
      <c r="A560" s="1">
        <v>7</v>
      </c>
      <c r="B560" s="1">
        <v>15</v>
      </c>
      <c r="C560" s="1">
        <v>8</v>
      </c>
      <c r="D560" s="1">
        <v>1</v>
      </c>
      <c r="E560" s="1" t="s">
        <v>9</v>
      </c>
      <c r="F560" s="44">
        <v>117.09399999999999</v>
      </c>
      <c r="G560" s="44">
        <v>67.539000000000001</v>
      </c>
      <c r="H560" s="44">
        <v>7.8360000000000003</v>
      </c>
      <c r="I560" s="44">
        <v>-57.17</v>
      </c>
      <c r="J560" s="44">
        <v>3.1890000000000001</v>
      </c>
      <c r="K560" s="44">
        <v>4.6920000000000002</v>
      </c>
    </row>
    <row r="561" spans="1:11">
      <c r="A561" s="1">
        <v>7</v>
      </c>
      <c r="B561" s="1">
        <v>15</v>
      </c>
      <c r="C561" s="1">
        <v>8</v>
      </c>
      <c r="D561" s="1">
        <v>1</v>
      </c>
      <c r="E561" s="1" t="s">
        <v>8</v>
      </c>
      <c r="F561" s="44">
        <v>-114.392</v>
      </c>
      <c r="G561" s="44">
        <v>-65.915999999999997</v>
      </c>
      <c r="H561" s="44">
        <v>7.8360000000000003</v>
      </c>
      <c r="I561" s="44">
        <v>-57.17</v>
      </c>
      <c r="J561" s="44">
        <v>3.1890000000000001</v>
      </c>
      <c r="K561" s="44">
        <v>4.6920000000000002</v>
      </c>
    </row>
    <row r="562" spans="1:11">
      <c r="A562" s="1">
        <v>7</v>
      </c>
      <c r="B562" s="1">
        <v>8</v>
      </c>
      <c r="C562" s="1">
        <v>5</v>
      </c>
      <c r="D562" s="1">
        <v>5</v>
      </c>
      <c r="E562" s="1" t="s">
        <v>11</v>
      </c>
      <c r="F562" s="44">
        <v>-55.747999999999998</v>
      </c>
      <c r="G562" s="44">
        <v>-32.755000000000003</v>
      </c>
      <c r="H562" s="44">
        <v>-2.9449999999999998</v>
      </c>
      <c r="I562" s="44">
        <v>24.827999999999999</v>
      </c>
      <c r="J562" s="44">
        <v>-1.296</v>
      </c>
      <c r="K562" s="44">
        <v>-1.907</v>
      </c>
    </row>
    <row r="563" spans="1:11">
      <c r="A563" s="1">
        <v>7</v>
      </c>
      <c r="B563" s="1">
        <v>8</v>
      </c>
      <c r="C563" s="1">
        <v>5</v>
      </c>
      <c r="D563" s="1">
        <v>5</v>
      </c>
      <c r="E563" s="1" t="s">
        <v>10</v>
      </c>
      <c r="F563" s="44">
        <v>-53.161999999999999</v>
      </c>
      <c r="G563" s="44">
        <v>-31.094000000000001</v>
      </c>
      <c r="H563" s="44">
        <v>2.9990000000000001</v>
      </c>
      <c r="I563" s="44">
        <v>-25.285</v>
      </c>
      <c r="J563" s="44">
        <v>1.321</v>
      </c>
      <c r="K563" s="44">
        <v>1.9430000000000001</v>
      </c>
    </row>
    <row r="564" spans="1:11">
      <c r="A564" s="1">
        <v>7</v>
      </c>
      <c r="B564" s="1">
        <v>8</v>
      </c>
      <c r="C564" s="1">
        <v>5</v>
      </c>
      <c r="D564" s="1">
        <v>5</v>
      </c>
      <c r="E564" s="1" t="s">
        <v>9</v>
      </c>
      <c r="F564" s="44">
        <v>88.813999999999993</v>
      </c>
      <c r="G564" s="44">
        <v>52.119</v>
      </c>
      <c r="H564" s="44">
        <v>1.6060000000000001</v>
      </c>
      <c r="I564" s="44">
        <v>-13.544</v>
      </c>
      <c r="J564" s="44">
        <v>0.70699999999999996</v>
      </c>
      <c r="K564" s="44">
        <v>1.0409999999999999</v>
      </c>
    </row>
    <row r="565" spans="1:11">
      <c r="A565" s="1">
        <v>7</v>
      </c>
      <c r="B565" s="1">
        <v>8</v>
      </c>
      <c r="C565" s="1">
        <v>5</v>
      </c>
      <c r="D565" s="1">
        <v>5</v>
      </c>
      <c r="E565" s="1" t="s">
        <v>8</v>
      </c>
      <c r="F565" s="44">
        <v>-87.417000000000002</v>
      </c>
      <c r="G565" s="44">
        <v>-51.222000000000001</v>
      </c>
      <c r="H565" s="44">
        <v>1.6060000000000001</v>
      </c>
      <c r="I565" s="44">
        <v>-13.544</v>
      </c>
      <c r="J565" s="44">
        <v>0.70699999999999996</v>
      </c>
      <c r="K565" s="44">
        <v>1.0409999999999999</v>
      </c>
    </row>
    <row r="566" spans="1:11">
      <c r="A566" s="1">
        <v>7</v>
      </c>
      <c r="B566" s="1">
        <v>8</v>
      </c>
      <c r="C566" s="1">
        <v>5</v>
      </c>
      <c r="D566" s="1">
        <v>4</v>
      </c>
      <c r="E566" s="1" t="s">
        <v>11</v>
      </c>
      <c r="F566" s="44">
        <v>-66.459000000000003</v>
      </c>
      <c r="G566" s="44">
        <v>-39.841000000000001</v>
      </c>
      <c r="H566" s="44">
        <v>-7.5860000000000003</v>
      </c>
      <c r="I566" s="44">
        <v>62.533000000000001</v>
      </c>
      <c r="J566" s="44">
        <v>-3.3679999999999999</v>
      </c>
      <c r="K566" s="44">
        <v>-4.9550000000000001</v>
      </c>
    </row>
    <row r="567" spans="1:11">
      <c r="A567" s="1">
        <v>7</v>
      </c>
      <c r="B567" s="1">
        <v>8</v>
      </c>
      <c r="C567" s="1">
        <v>5</v>
      </c>
      <c r="D567" s="1">
        <v>4</v>
      </c>
      <c r="E567" s="1" t="s">
        <v>10</v>
      </c>
      <c r="F567" s="44">
        <v>-61.127000000000002</v>
      </c>
      <c r="G567" s="44">
        <v>-36.518999999999998</v>
      </c>
      <c r="H567" s="44">
        <v>7.6749999999999998</v>
      </c>
      <c r="I567" s="44">
        <v>-63.261000000000003</v>
      </c>
      <c r="J567" s="44">
        <v>3.4079999999999999</v>
      </c>
      <c r="K567" s="44">
        <v>5.0140000000000002</v>
      </c>
    </row>
    <row r="568" spans="1:11">
      <c r="A568" s="1">
        <v>7</v>
      </c>
      <c r="B568" s="1">
        <v>8</v>
      </c>
      <c r="C568" s="1">
        <v>5</v>
      </c>
      <c r="D568" s="1">
        <v>4</v>
      </c>
      <c r="E568" s="1" t="s">
        <v>9</v>
      </c>
      <c r="F568" s="44">
        <v>105.892</v>
      </c>
      <c r="G568" s="44">
        <v>63.390999999999998</v>
      </c>
      <c r="H568" s="44">
        <v>4.125</v>
      </c>
      <c r="I568" s="44">
        <v>-33.999000000000002</v>
      </c>
      <c r="J568" s="44">
        <v>1.831</v>
      </c>
      <c r="K568" s="44">
        <v>2.694</v>
      </c>
    </row>
    <row r="569" spans="1:11">
      <c r="A569" s="1">
        <v>7</v>
      </c>
      <c r="B569" s="1">
        <v>8</v>
      </c>
      <c r="C569" s="1">
        <v>5</v>
      </c>
      <c r="D569" s="1">
        <v>4</v>
      </c>
      <c r="E569" s="1" t="s">
        <v>8</v>
      </c>
      <c r="F569" s="44">
        <v>-103.01</v>
      </c>
      <c r="G569" s="44">
        <v>-61.594999999999999</v>
      </c>
      <c r="H569" s="44">
        <v>4.125</v>
      </c>
      <c r="I569" s="44">
        <v>-33.999000000000002</v>
      </c>
      <c r="J569" s="44">
        <v>1.831</v>
      </c>
      <c r="K569" s="44">
        <v>2.694</v>
      </c>
    </row>
    <row r="570" spans="1:11">
      <c r="A570" s="1">
        <v>7</v>
      </c>
      <c r="B570" s="1">
        <v>8</v>
      </c>
      <c r="C570" s="1">
        <v>5</v>
      </c>
      <c r="D570" s="1">
        <v>3</v>
      </c>
      <c r="E570" s="1" t="s">
        <v>11</v>
      </c>
      <c r="F570" s="44">
        <v>-66.335999999999999</v>
      </c>
      <c r="G570" s="44">
        <v>-39.749000000000002</v>
      </c>
      <c r="H570" s="44">
        <v>-11.71</v>
      </c>
      <c r="I570" s="44">
        <v>92.623000000000005</v>
      </c>
      <c r="J570" s="44">
        <v>-5.0410000000000004</v>
      </c>
      <c r="K570" s="44">
        <v>-7.4160000000000004</v>
      </c>
    </row>
    <row r="571" spans="1:11">
      <c r="A571" s="1">
        <v>7</v>
      </c>
      <c r="B571" s="1">
        <v>8</v>
      </c>
      <c r="C571" s="1">
        <v>5</v>
      </c>
      <c r="D571" s="1">
        <v>3</v>
      </c>
      <c r="E571" s="1" t="s">
        <v>10</v>
      </c>
      <c r="F571" s="44">
        <v>-62.023000000000003</v>
      </c>
      <c r="G571" s="44">
        <v>-37.048000000000002</v>
      </c>
      <c r="H571" s="44">
        <v>11.83</v>
      </c>
      <c r="I571" s="44">
        <v>-93.566000000000003</v>
      </c>
      <c r="J571" s="44">
        <v>5.093</v>
      </c>
      <c r="K571" s="44">
        <v>7.492</v>
      </c>
    </row>
    <row r="572" spans="1:11">
      <c r="A572" s="1">
        <v>7</v>
      </c>
      <c r="B572" s="1">
        <v>8</v>
      </c>
      <c r="C572" s="1">
        <v>5</v>
      </c>
      <c r="D572" s="1">
        <v>3</v>
      </c>
      <c r="E572" s="1" t="s">
        <v>9</v>
      </c>
      <c r="F572" s="44">
        <v>105.617</v>
      </c>
      <c r="G572" s="44">
        <v>63.222999999999999</v>
      </c>
      <c r="H572" s="44">
        <v>6.3620000000000001</v>
      </c>
      <c r="I572" s="44">
        <v>-50.320999999999998</v>
      </c>
      <c r="J572" s="44">
        <v>2.7389999999999999</v>
      </c>
      <c r="K572" s="44">
        <v>4.0289999999999999</v>
      </c>
    </row>
    <row r="573" spans="1:11">
      <c r="A573" s="1">
        <v>7</v>
      </c>
      <c r="B573" s="1">
        <v>8</v>
      </c>
      <c r="C573" s="1">
        <v>5</v>
      </c>
      <c r="D573" s="1">
        <v>3</v>
      </c>
      <c r="E573" s="1" t="s">
        <v>8</v>
      </c>
      <c r="F573" s="44">
        <v>-103.285</v>
      </c>
      <c r="G573" s="44">
        <v>-61.762999999999998</v>
      </c>
      <c r="H573" s="44">
        <v>6.3620000000000001</v>
      </c>
      <c r="I573" s="44">
        <v>-50.320999999999998</v>
      </c>
      <c r="J573" s="44">
        <v>2.7389999999999999</v>
      </c>
      <c r="K573" s="44">
        <v>4.0289999999999999</v>
      </c>
    </row>
    <row r="574" spans="1:11">
      <c r="A574" s="1">
        <v>7</v>
      </c>
      <c r="B574" s="1">
        <v>8</v>
      </c>
      <c r="C574" s="1">
        <v>5</v>
      </c>
      <c r="D574" s="1">
        <v>2</v>
      </c>
      <c r="E574" s="1" t="s">
        <v>11</v>
      </c>
      <c r="F574" s="44">
        <v>-66.108999999999995</v>
      </c>
      <c r="G574" s="44">
        <v>-39.692</v>
      </c>
      <c r="H574" s="44">
        <v>-15.023999999999999</v>
      </c>
      <c r="I574" s="44">
        <v>116.425</v>
      </c>
      <c r="J574" s="44">
        <v>-6.3179999999999996</v>
      </c>
      <c r="K574" s="44">
        <v>-9.2949999999999999</v>
      </c>
    </row>
    <row r="575" spans="1:11">
      <c r="A575" s="1">
        <v>7</v>
      </c>
      <c r="B575" s="1">
        <v>8</v>
      </c>
      <c r="C575" s="1">
        <v>5</v>
      </c>
      <c r="D575" s="1">
        <v>2</v>
      </c>
      <c r="E575" s="1" t="s">
        <v>10</v>
      </c>
      <c r="F575" s="44">
        <v>-62.481000000000002</v>
      </c>
      <c r="G575" s="44">
        <v>-37.295000000000002</v>
      </c>
      <c r="H575" s="44">
        <v>15.124000000000001</v>
      </c>
      <c r="I575" s="44">
        <v>-117.239</v>
      </c>
      <c r="J575" s="44">
        <v>6.3609999999999998</v>
      </c>
      <c r="K575" s="44">
        <v>9.3580000000000005</v>
      </c>
    </row>
    <row r="576" spans="1:11">
      <c r="A576" s="1">
        <v>7</v>
      </c>
      <c r="B576" s="1">
        <v>8</v>
      </c>
      <c r="C576" s="1">
        <v>5</v>
      </c>
      <c r="D576" s="1">
        <v>2</v>
      </c>
      <c r="E576" s="1" t="s">
        <v>9</v>
      </c>
      <c r="F576" s="44">
        <v>105.432</v>
      </c>
      <c r="G576" s="44">
        <v>63.140999999999998</v>
      </c>
      <c r="H576" s="44">
        <v>8.1479999999999997</v>
      </c>
      <c r="I576" s="44">
        <v>-63.152000000000001</v>
      </c>
      <c r="J576" s="44">
        <v>3.427</v>
      </c>
      <c r="K576" s="44">
        <v>5.0410000000000004</v>
      </c>
    </row>
    <row r="577" spans="1:11">
      <c r="A577" s="1">
        <v>7</v>
      </c>
      <c r="B577" s="1">
        <v>8</v>
      </c>
      <c r="C577" s="1">
        <v>5</v>
      </c>
      <c r="D577" s="1">
        <v>2</v>
      </c>
      <c r="E577" s="1" t="s">
        <v>8</v>
      </c>
      <c r="F577" s="44">
        <v>-103.47</v>
      </c>
      <c r="G577" s="44">
        <v>-61.844999999999999</v>
      </c>
      <c r="H577" s="44">
        <v>8.1479999999999997</v>
      </c>
      <c r="I577" s="44">
        <v>-63.152000000000001</v>
      </c>
      <c r="J577" s="44">
        <v>3.427</v>
      </c>
      <c r="K577" s="44">
        <v>5.0410000000000004</v>
      </c>
    </row>
    <row r="578" spans="1:11">
      <c r="A578" s="1">
        <v>7</v>
      </c>
      <c r="B578" s="1">
        <v>8</v>
      </c>
      <c r="C578" s="1">
        <v>5</v>
      </c>
      <c r="D578" s="1">
        <v>1</v>
      </c>
      <c r="E578" s="1" t="s">
        <v>11</v>
      </c>
      <c r="F578" s="44">
        <v>-66.180000000000007</v>
      </c>
      <c r="G578" s="44">
        <v>-39.317</v>
      </c>
      <c r="H578" s="44">
        <v>-17.001999999999999</v>
      </c>
      <c r="I578" s="44">
        <v>123.96</v>
      </c>
      <c r="J578" s="44">
        <v>-6.9139999999999997</v>
      </c>
      <c r="K578" s="44">
        <v>-10.172000000000001</v>
      </c>
    </row>
    <row r="579" spans="1:11">
      <c r="A579" s="1">
        <v>7</v>
      </c>
      <c r="B579" s="1">
        <v>8</v>
      </c>
      <c r="C579" s="1">
        <v>5</v>
      </c>
      <c r="D579" s="1">
        <v>1</v>
      </c>
      <c r="E579" s="1" t="s">
        <v>10</v>
      </c>
      <c r="F579" s="44">
        <v>-64.051000000000002</v>
      </c>
      <c r="G579" s="44">
        <v>-38.398000000000003</v>
      </c>
      <c r="H579" s="44">
        <v>17.184000000000001</v>
      </c>
      <c r="I579" s="44">
        <v>-125.27800000000001</v>
      </c>
      <c r="J579" s="44">
        <v>6.9880000000000004</v>
      </c>
      <c r="K579" s="44">
        <v>10.281000000000001</v>
      </c>
    </row>
    <row r="580" spans="1:11">
      <c r="A580" s="1">
        <v>7</v>
      </c>
      <c r="B580" s="1">
        <v>8</v>
      </c>
      <c r="C580" s="1">
        <v>5</v>
      </c>
      <c r="D580" s="1">
        <v>1</v>
      </c>
      <c r="E580" s="1" t="s">
        <v>9</v>
      </c>
      <c r="F580" s="44">
        <v>105.026</v>
      </c>
      <c r="G580" s="44">
        <v>62.741</v>
      </c>
      <c r="H580" s="44">
        <v>9.2390000000000008</v>
      </c>
      <c r="I580" s="44">
        <v>-67.361999999999995</v>
      </c>
      <c r="J580" s="44">
        <v>3.7570000000000001</v>
      </c>
      <c r="K580" s="44">
        <v>5.5279999999999996</v>
      </c>
    </row>
    <row r="581" spans="1:11">
      <c r="A581" s="1">
        <v>7</v>
      </c>
      <c r="B581" s="1">
        <v>8</v>
      </c>
      <c r="C581" s="1">
        <v>5</v>
      </c>
      <c r="D581" s="1">
        <v>1</v>
      </c>
      <c r="E581" s="1" t="s">
        <v>8</v>
      </c>
      <c r="F581" s="44">
        <v>-103.876</v>
      </c>
      <c r="G581" s="44">
        <v>-62.244999999999997</v>
      </c>
      <c r="H581" s="44">
        <v>9.2390000000000008</v>
      </c>
      <c r="I581" s="44">
        <v>-67.361999999999995</v>
      </c>
      <c r="J581" s="44">
        <v>3.7570000000000001</v>
      </c>
      <c r="K581" s="44">
        <v>5.5279999999999996</v>
      </c>
    </row>
    <row r="582" spans="1:11">
      <c r="A582" s="1">
        <v>7</v>
      </c>
      <c r="B582" s="1">
        <v>5</v>
      </c>
      <c r="C582" s="1">
        <v>2</v>
      </c>
      <c r="D582" s="1">
        <v>5</v>
      </c>
      <c r="E582" s="1" t="s">
        <v>11</v>
      </c>
      <c r="F582" s="44">
        <v>-44.972000000000001</v>
      </c>
      <c r="G582" s="44">
        <v>-26.222999999999999</v>
      </c>
      <c r="H582" s="44">
        <v>-2.4</v>
      </c>
      <c r="I582" s="44">
        <v>20.241</v>
      </c>
      <c r="J582" s="44">
        <v>-1.0529999999999999</v>
      </c>
      <c r="K582" s="44">
        <v>-1.5489999999999999</v>
      </c>
    </row>
    <row r="583" spans="1:11">
      <c r="A583" s="1">
        <v>7</v>
      </c>
      <c r="B583" s="1">
        <v>5</v>
      </c>
      <c r="C583" s="1">
        <v>2</v>
      </c>
      <c r="D583" s="1">
        <v>5</v>
      </c>
      <c r="E583" s="1" t="s">
        <v>10</v>
      </c>
      <c r="F583" s="44">
        <v>-35.209000000000003</v>
      </c>
      <c r="G583" s="44">
        <v>-20.777999999999999</v>
      </c>
      <c r="H583" s="44">
        <v>1.923</v>
      </c>
      <c r="I583" s="44">
        <v>-16.213000000000001</v>
      </c>
      <c r="J583" s="44">
        <v>0.84699999999999998</v>
      </c>
      <c r="K583" s="44">
        <v>1.246</v>
      </c>
    </row>
    <row r="584" spans="1:11">
      <c r="A584" s="1">
        <v>7</v>
      </c>
      <c r="B584" s="1">
        <v>5</v>
      </c>
      <c r="C584" s="1">
        <v>2</v>
      </c>
      <c r="D584" s="1">
        <v>5</v>
      </c>
      <c r="E584" s="1" t="s">
        <v>9</v>
      </c>
      <c r="F584" s="44">
        <v>88.445999999999998</v>
      </c>
      <c r="G584" s="44">
        <v>51.786000000000001</v>
      </c>
      <c r="H584" s="44">
        <v>1.2010000000000001</v>
      </c>
      <c r="I584" s="44">
        <v>-10.125999999999999</v>
      </c>
      <c r="J584" s="44">
        <v>0.52800000000000002</v>
      </c>
      <c r="K584" s="44">
        <v>0.77700000000000002</v>
      </c>
    </row>
    <row r="585" spans="1:11">
      <c r="A585" s="1">
        <v>7</v>
      </c>
      <c r="B585" s="1">
        <v>5</v>
      </c>
      <c r="C585" s="1">
        <v>2</v>
      </c>
      <c r="D585" s="1">
        <v>5</v>
      </c>
      <c r="E585" s="1" t="s">
        <v>8</v>
      </c>
      <c r="F585" s="44">
        <v>-83.022000000000006</v>
      </c>
      <c r="G585" s="44">
        <v>-48.762</v>
      </c>
      <c r="H585" s="44">
        <v>1.2010000000000001</v>
      </c>
      <c r="I585" s="44">
        <v>-10.125999999999999</v>
      </c>
      <c r="J585" s="44">
        <v>0.52800000000000002</v>
      </c>
      <c r="K585" s="44">
        <v>0.77700000000000002</v>
      </c>
    </row>
    <row r="586" spans="1:11">
      <c r="A586" s="1">
        <v>7</v>
      </c>
      <c r="B586" s="1">
        <v>5</v>
      </c>
      <c r="C586" s="1">
        <v>2</v>
      </c>
      <c r="D586" s="1">
        <v>4</v>
      </c>
      <c r="E586" s="1" t="s">
        <v>11</v>
      </c>
      <c r="F586" s="44">
        <v>-41.121000000000002</v>
      </c>
      <c r="G586" s="44">
        <v>-24.757000000000001</v>
      </c>
      <c r="H586" s="44">
        <v>-6.2850000000000001</v>
      </c>
      <c r="I586" s="44">
        <v>51.857999999999997</v>
      </c>
      <c r="J586" s="44">
        <v>-2.7909999999999999</v>
      </c>
      <c r="K586" s="44">
        <v>-4.1059999999999999</v>
      </c>
    </row>
    <row r="587" spans="1:11">
      <c r="A587" s="1">
        <v>7</v>
      </c>
      <c r="B587" s="1">
        <v>5</v>
      </c>
      <c r="C587" s="1">
        <v>2</v>
      </c>
      <c r="D587" s="1">
        <v>4</v>
      </c>
      <c r="E587" s="1" t="s">
        <v>10</v>
      </c>
      <c r="F587" s="44">
        <v>-56.561</v>
      </c>
      <c r="G587" s="44">
        <v>-33.67</v>
      </c>
      <c r="H587" s="44">
        <v>5.0629999999999997</v>
      </c>
      <c r="I587" s="44">
        <v>-41.756</v>
      </c>
      <c r="J587" s="44">
        <v>2.2490000000000001</v>
      </c>
      <c r="K587" s="44">
        <v>3.3090000000000002</v>
      </c>
    </row>
    <row r="588" spans="1:11">
      <c r="A588" s="1">
        <v>7</v>
      </c>
      <c r="B588" s="1">
        <v>5</v>
      </c>
      <c r="C588" s="1">
        <v>2</v>
      </c>
      <c r="D588" s="1">
        <v>4</v>
      </c>
      <c r="E588" s="1" t="s">
        <v>9</v>
      </c>
      <c r="F588" s="44">
        <v>97.338999999999999</v>
      </c>
      <c r="G588" s="44">
        <v>58.328000000000003</v>
      </c>
      <c r="H588" s="44">
        <v>3.1520000000000001</v>
      </c>
      <c r="I588" s="44">
        <v>-26.004000000000001</v>
      </c>
      <c r="J588" s="44">
        <v>1.4</v>
      </c>
      <c r="K588" s="44">
        <v>2.0590000000000002</v>
      </c>
    </row>
    <row r="589" spans="1:11">
      <c r="A589" s="1">
        <v>7</v>
      </c>
      <c r="B589" s="1">
        <v>5</v>
      </c>
      <c r="C589" s="1">
        <v>2</v>
      </c>
      <c r="D589" s="1">
        <v>4</v>
      </c>
      <c r="E589" s="1" t="s">
        <v>8</v>
      </c>
      <c r="F589" s="44">
        <v>-105.917</v>
      </c>
      <c r="G589" s="44">
        <v>-63.28</v>
      </c>
      <c r="H589" s="44">
        <v>3.1520000000000001</v>
      </c>
      <c r="I589" s="44">
        <v>-26.004000000000001</v>
      </c>
      <c r="J589" s="44">
        <v>1.4</v>
      </c>
      <c r="K589" s="44">
        <v>2.0590000000000002</v>
      </c>
    </row>
    <row r="590" spans="1:11">
      <c r="A590" s="1">
        <v>7</v>
      </c>
      <c r="B590" s="1">
        <v>5</v>
      </c>
      <c r="C590" s="1">
        <v>2</v>
      </c>
      <c r="D590" s="1">
        <v>3</v>
      </c>
      <c r="E590" s="1" t="s">
        <v>11</v>
      </c>
      <c r="F590" s="44">
        <v>-46.23</v>
      </c>
      <c r="G590" s="44">
        <v>-27.751000000000001</v>
      </c>
      <c r="H590" s="44">
        <v>-9.8320000000000007</v>
      </c>
      <c r="I590" s="44">
        <v>77.781000000000006</v>
      </c>
      <c r="J590" s="44">
        <v>-4.2320000000000002</v>
      </c>
      <c r="K590" s="44">
        <v>-6.2270000000000003</v>
      </c>
    </row>
    <row r="591" spans="1:11">
      <c r="A591" s="1">
        <v>7</v>
      </c>
      <c r="B591" s="1">
        <v>5</v>
      </c>
      <c r="C591" s="1">
        <v>2</v>
      </c>
      <c r="D591" s="1">
        <v>3</v>
      </c>
      <c r="E591" s="1" t="s">
        <v>10</v>
      </c>
      <c r="F591" s="44">
        <v>-50.856999999999999</v>
      </c>
      <c r="G591" s="44">
        <v>-30.366</v>
      </c>
      <c r="H591" s="44">
        <v>7.8239999999999998</v>
      </c>
      <c r="I591" s="44">
        <v>-61.951000000000001</v>
      </c>
      <c r="J591" s="44">
        <v>3.371</v>
      </c>
      <c r="K591" s="44">
        <v>4.96</v>
      </c>
    </row>
    <row r="592" spans="1:11">
      <c r="A592" s="1">
        <v>7</v>
      </c>
      <c r="B592" s="1">
        <v>5</v>
      </c>
      <c r="C592" s="1">
        <v>2</v>
      </c>
      <c r="D592" s="1">
        <v>3</v>
      </c>
      <c r="E592" s="1" t="s">
        <v>9</v>
      </c>
      <c r="F592" s="44">
        <v>100.343</v>
      </c>
      <c r="G592" s="44">
        <v>60.078000000000003</v>
      </c>
      <c r="H592" s="44">
        <v>4.9039999999999999</v>
      </c>
      <c r="I592" s="44">
        <v>-38.814</v>
      </c>
      <c r="J592" s="44">
        <v>2.1120000000000001</v>
      </c>
      <c r="K592" s="44">
        <v>3.1070000000000002</v>
      </c>
    </row>
    <row r="593" spans="1:11">
      <c r="A593" s="1">
        <v>7</v>
      </c>
      <c r="B593" s="1">
        <v>5</v>
      </c>
      <c r="C593" s="1">
        <v>2</v>
      </c>
      <c r="D593" s="1">
        <v>3</v>
      </c>
      <c r="E593" s="1" t="s">
        <v>8</v>
      </c>
      <c r="F593" s="44">
        <v>-102.913</v>
      </c>
      <c r="G593" s="44">
        <v>-61.53</v>
      </c>
      <c r="H593" s="44">
        <v>4.9039999999999999</v>
      </c>
      <c r="I593" s="44">
        <v>-38.814</v>
      </c>
      <c r="J593" s="44">
        <v>2.1120000000000001</v>
      </c>
      <c r="K593" s="44">
        <v>3.1070000000000002</v>
      </c>
    </row>
    <row r="594" spans="1:11">
      <c r="A594" s="1">
        <v>7</v>
      </c>
      <c r="B594" s="1">
        <v>5</v>
      </c>
      <c r="C594" s="1">
        <v>2</v>
      </c>
      <c r="D594" s="1">
        <v>2</v>
      </c>
      <c r="E594" s="1" t="s">
        <v>11</v>
      </c>
      <c r="F594" s="44">
        <v>-52.631999999999998</v>
      </c>
      <c r="G594" s="44">
        <v>-31.533000000000001</v>
      </c>
      <c r="H594" s="44">
        <v>-12.747999999999999</v>
      </c>
      <c r="I594" s="44">
        <v>98.676000000000002</v>
      </c>
      <c r="J594" s="44">
        <v>-5.3570000000000002</v>
      </c>
      <c r="K594" s="44">
        <v>-7.8819999999999997</v>
      </c>
    </row>
    <row r="595" spans="1:11">
      <c r="A595" s="1">
        <v>7</v>
      </c>
      <c r="B595" s="1">
        <v>5</v>
      </c>
      <c r="C595" s="1">
        <v>2</v>
      </c>
      <c r="D595" s="1">
        <v>2</v>
      </c>
      <c r="E595" s="1" t="s">
        <v>10</v>
      </c>
      <c r="F595" s="44">
        <v>-46.906999999999996</v>
      </c>
      <c r="G595" s="44">
        <v>-28.021999999999998</v>
      </c>
      <c r="H595" s="44">
        <v>10.208</v>
      </c>
      <c r="I595" s="44">
        <v>-78.852999999999994</v>
      </c>
      <c r="J595" s="44">
        <v>4.2889999999999997</v>
      </c>
      <c r="K595" s="44">
        <v>6.3109999999999999</v>
      </c>
    </row>
    <row r="596" spans="1:11">
      <c r="A596" s="1">
        <v>7</v>
      </c>
      <c r="B596" s="1">
        <v>5</v>
      </c>
      <c r="C596" s="1">
        <v>2</v>
      </c>
      <c r="D596" s="1">
        <v>2</v>
      </c>
      <c r="E596" s="1" t="s">
        <v>9</v>
      </c>
      <c r="F596" s="44">
        <v>103.218</v>
      </c>
      <c r="G596" s="44">
        <v>61.779000000000003</v>
      </c>
      <c r="H596" s="44">
        <v>6.3769999999999998</v>
      </c>
      <c r="I596" s="44">
        <v>-49.314</v>
      </c>
      <c r="J596" s="44">
        <v>2.68</v>
      </c>
      <c r="K596" s="44">
        <v>3.9420000000000002</v>
      </c>
    </row>
    <row r="597" spans="1:11">
      <c r="A597" s="1">
        <v>7</v>
      </c>
      <c r="B597" s="1">
        <v>5</v>
      </c>
      <c r="C597" s="1">
        <v>2</v>
      </c>
      <c r="D597" s="1">
        <v>2</v>
      </c>
      <c r="E597" s="1" t="s">
        <v>8</v>
      </c>
      <c r="F597" s="44">
        <v>-100.038</v>
      </c>
      <c r="G597" s="44">
        <v>-59.829000000000001</v>
      </c>
      <c r="H597" s="44">
        <v>6.3769999999999998</v>
      </c>
      <c r="I597" s="44">
        <v>-49.314</v>
      </c>
      <c r="J597" s="44">
        <v>2.68</v>
      </c>
      <c r="K597" s="44">
        <v>3.9420000000000002</v>
      </c>
    </row>
    <row r="598" spans="1:11">
      <c r="A598" s="1">
        <v>7</v>
      </c>
      <c r="B598" s="1">
        <v>5</v>
      </c>
      <c r="C598" s="1">
        <v>2</v>
      </c>
      <c r="D598" s="1">
        <v>1</v>
      </c>
      <c r="E598" s="1" t="s">
        <v>11</v>
      </c>
      <c r="F598" s="44">
        <v>-63.088000000000001</v>
      </c>
      <c r="G598" s="44">
        <v>-37.795999999999999</v>
      </c>
      <c r="H598" s="44">
        <v>-14.23</v>
      </c>
      <c r="I598" s="44">
        <v>103.789</v>
      </c>
      <c r="J598" s="44">
        <v>-5.7869999999999999</v>
      </c>
      <c r="K598" s="44">
        <v>-8.5139999999999993</v>
      </c>
    </row>
    <row r="599" spans="1:11">
      <c r="A599" s="1">
        <v>7</v>
      </c>
      <c r="B599" s="1">
        <v>5</v>
      </c>
      <c r="C599" s="1">
        <v>2</v>
      </c>
      <c r="D599" s="1">
        <v>1</v>
      </c>
      <c r="E599" s="1" t="s">
        <v>10</v>
      </c>
      <c r="F599" s="44">
        <v>-35.945</v>
      </c>
      <c r="G599" s="44">
        <v>-21.48</v>
      </c>
      <c r="H599" s="44">
        <v>10.82</v>
      </c>
      <c r="I599" s="44">
        <v>-79.117000000000004</v>
      </c>
      <c r="J599" s="44">
        <v>4.407</v>
      </c>
      <c r="K599" s="44">
        <v>6.484</v>
      </c>
    </row>
    <row r="600" spans="1:11">
      <c r="A600" s="1">
        <v>7</v>
      </c>
      <c r="B600" s="1">
        <v>5</v>
      </c>
      <c r="C600" s="1">
        <v>2</v>
      </c>
      <c r="D600" s="1">
        <v>1</v>
      </c>
      <c r="E600" s="1" t="s">
        <v>9</v>
      </c>
      <c r="F600" s="44">
        <v>109.16800000000001</v>
      </c>
      <c r="G600" s="44">
        <v>65.335999999999999</v>
      </c>
      <c r="H600" s="44">
        <v>6.9580000000000002</v>
      </c>
      <c r="I600" s="44">
        <v>-50.807000000000002</v>
      </c>
      <c r="J600" s="44">
        <v>2.8319999999999999</v>
      </c>
      <c r="K600" s="44">
        <v>4.1660000000000004</v>
      </c>
    </row>
    <row r="601" spans="1:11">
      <c r="A601" s="1">
        <v>7</v>
      </c>
      <c r="B601" s="1">
        <v>5</v>
      </c>
      <c r="C601" s="1">
        <v>2</v>
      </c>
      <c r="D601" s="1">
        <v>1</v>
      </c>
      <c r="E601" s="1" t="s">
        <v>8</v>
      </c>
      <c r="F601" s="44">
        <v>-94.087999999999994</v>
      </c>
      <c r="G601" s="44">
        <v>-56.271999999999998</v>
      </c>
      <c r="H601" s="44">
        <v>6.9580000000000002</v>
      </c>
      <c r="I601" s="44">
        <v>-50.807000000000002</v>
      </c>
      <c r="J601" s="44">
        <v>2.8319999999999999</v>
      </c>
      <c r="K601" s="44">
        <v>4.1660000000000004</v>
      </c>
    </row>
    <row r="602" spans="1:11">
      <c r="A602" s="1">
        <v>8</v>
      </c>
      <c r="B602" s="1">
        <v>23</v>
      </c>
      <c r="C602" s="1">
        <v>16</v>
      </c>
      <c r="D602" s="1">
        <v>5</v>
      </c>
      <c r="E602" s="1" t="s">
        <v>11</v>
      </c>
      <c r="F602" s="44">
        <v>-32.01</v>
      </c>
      <c r="G602" s="44">
        <v>-20.779</v>
      </c>
      <c r="H602" s="44">
        <v>-2.2010000000000001</v>
      </c>
      <c r="I602" s="44">
        <v>19.170000000000002</v>
      </c>
      <c r="J602" s="44">
        <v>0.19700000000000001</v>
      </c>
      <c r="K602" s="44">
        <v>0.28999999999999998</v>
      </c>
    </row>
    <row r="603" spans="1:11">
      <c r="A603" s="1">
        <v>8</v>
      </c>
      <c r="B603" s="1">
        <v>23</v>
      </c>
      <c r="C603" s="1">
        <v>16</v>
      </c>
      <c r="D603" s="1">
        <v>5</v>
      </c>
      <c r="E603" s="1" t="s">
        <v>10</v>
      </c>
      <c r="F603" s="44">
        <v>-40.209000000000003</v>
      </c>
      <c r="G603" s="44">
        <v>-26.338000000000001</v>
      </c>
      <c r="H603" s="44">
        <v>2.67</v>
      </c>
      <c r="I603" s="44">
        <v>-23.253</v>
      </c>
      <c r="J603" s="44">
        <v>-0.24299999999999999</v>
      </c>
      <c r="K603" s="44">
        <v>-0.35799999999999998</v>
      </c>
    </row>
    <row r="604" spans="1:11">
      <c r="A604" s="1">
        <v>8</v>
      </c>
      <c r="B604" s="1">
        <v>23</v>
      </c>
      <c r="C604" s="1">
        <v>16</v>
      </c>
      <c r="D604" s="1">
        <v>5</v>
      </c>
      <c r="E604" s="1" t="s">
        <v>9</v>
      </c>
      <c r="F604" s="44">
        <v>59.067</v>
      </c>
      <c r="G604" s="44">
        <v>38.633000000000003</v>
      </c>
      <c r="H604" s="44">
        <v>1.133</v>
      </c>
      <c r="I604" s="44">
        <v>-9.8659999999999997</v>
      </c>
      <c r="J604" s="44">
        <v>-0.10199999999999999</v>
      </c>
      <c r="K604" s="44">
        <v>-0.151</v>
      </c>
    </row>
    <row r="605" spans="1:11">
      <c r="A605" s="1">
        <v>8</v>
      </c>
      <c r="B605" s="1">
        <v>23</v>
      </c>
      <c r="C605" s="1">
        <v>16</v>
      </c>
      <c r="D605" s="1">
        <v>5</v>
      </c>
      <c r="E605" s="1" t="s">
        <v>8</v>
      </c>
      <c r="F605" s="44">
        <v>-62.881</v>
      </c>
      <c r="G605" s="44">
        <v>-41.218000000000004</v>
      </c>
      <c r="H605" s="44">
        <v>1.133</v>
      </c>
      <c r="I605" s="44">
        <v>-9.8659999999999997</v>
      </c>
      <c r="J605" s="44">
        <v>-0.10199999999999999</v>
      </c>
      <c r="K605" s="44">
        <v>-0.151</v>
      </c>
    </row>
    <row r="606" spans="1:11">
      <c r="A606" s="1">
        <v>8</v>
      </c>
      <c r="B606" s="1">
        <v>23</v>
      </c>
      <c r="C606" s="1">
        <v>16</v>
      </c>
      <c r="D606" s="1">
        <v>4</v>
      </c>
      <c r="E606" s="1" t="s">
        <v>11</v>
      </c>
      <c r="F606" s="44">
        <v>-50.981000000000002</v>
      </c>
      <c r="G606" s="44">
        <v>-33.012</v>
      </c>
      <c r="H606" s="44">
        <v>-5.5019999999999998</v>
      </c>
      <c r="I606" s="44">
        <v>47.926000000000002</v>
      </c>
      <c r="J606" s="44">
        <v>0.39200000000000002</v>
      </c>
      <c r="K606" s="44">
        <v>0.57699999999999996</v>
      </c>
    </row>
    <row r="607" spans="1:11">
      <c r="A607" s="1">
        <v>8</v>
      </c>
      <c r="B607" s="1">
        <v>23</v>
      </c>
      <c r="C607" s="1">
        <v>16</v>
      </c>
      <c r="D607" s="1">
        <v>4</v>
      </c>
      <c r="E607" s="1" t="s">
        <v>10</v>
      </c>
      <c r="F607" s="44">
        <v>-31.050999999999998</v>
      </c>
      <c r="G607" s="44">
        <v>-21.065000000000001</v>
      </c>
      <c r="H607" s="44">
        <v>6.6280000000000001</v>
      </c>
      <c r="I607" s="44">
        <v>-57.73</v>
      </c>
      <c r="J607" s="44">
        <v>-0.47499999999999998</v>
      </c>
      <c r="K607" s="44">
        <v>-0.69799999999999995</v>
      </c>
    </row>
    <row r="608" spans="1:11">
      <c r="A608" s="1">
        <v>8</v>
      </c>
      <c r="B608" s="1">
        <v>23</v>
      </c>
      <c r="C608" s="1">
        <v>16</v>
      </c>
      <c r="D608" s="1">
        <v>4</v>
      </c>
      <c r="E608" s="1" t="s">
        <v>9</v>
      </c>
      <c r="F608" s="44">
        <v>73.994</v>
      </c>
      <c r="G608" s="44">
        <v>48.401000000000003</v>
      </c>
      <c r="H608" s="44">
        <v>2.8210000000000002</v>
      </c>
      <c r="I608" s="44">
        <v>-24.571000000000002</v>
      </c>
      <c r="J608" s="44">
        <v>-0.20100000000000001</v>
      </c>
      <c r="K608" s="44">
        <v>-0.29599999999999999</v>
      </c>
    </row>
    <row r="609" spans="1:11">
      <c r="A609" s="1">
        <v>8</v>
      </c>
      <c r="B609" s="1">
        <v>23</v>
      </c>
      <c r="C609" s="1">
        <v>16</v>
      </c>
      <c r="D609" s="1">
        <v>4</v>
      </c>
      <c r="E609" s="1" t="s">
        <v>8</v>
      </c>
      <c r="F609" s="44">
        <v>-64.724000000000004</v>
      </c>
      <c r="G609" s="44">
        <v>-42.844999999999999</v>
      </c>
      <c r="H609" s="44">
        <v>2.8210000000000002</v>
      </c>
      <c r="I609" s="44">
        <v>-24.571000000000002</v>
      </c>
      <c r="J609" s="44">
        <v>-0.20100000000000001</v>
      </c>
      <c r="K609" s="44">
        <v>-0.29599999999999999</v>
      </c>
    </row>
    <row r="610" spans="1:11">
      <c r="A610" s="1">
        <v>8</v>
      </c>
      <c r="B610" s="1">
        <v>23</v>
      </c>
      <c r="C610" s="1">
        <v>16</v>
      </c>
      <c r="D610" s="1">
        <v>3</v>
      </c>
      <c r="E610" s="1" t="s">
        <v>11</v>
      </c>
      <c r="F610" s="44">
        <v>-45.491</v>
      </c>
      <c r="G610" s="44">
        <v>-29.503</v>
      </c>
      <c r="H610" s="44">
        <v>-7.9169999999999998</v>
      </c>
      <c r="I610" s="44">
        <v>69.021000000000001</v>
      </c>
      <c r="J610" s="44">
        <v>0.41599999999999998</v>
      </c>
      <c r="K610" s="44">
        <v>0.61199999999999999</v>
      </c>
    </row>
    <row r="611" spans="1:11">
      <c r="A611" s="1">
        <v>8</v>
      </c>
      <c r="B611" s="1">
        <v>23</v>
      </c>
      <c r="C611" s="1">
        <v>16</v>
      </c>
      <c r="D611" s="1">
        <v>3</v>
      </c>
      <c r="E611" s="1" t="s">
        <v>10</v>
      </c>
      <c r="F611" s="44">
        <v>-36.831000000000003</v>
      </c>
      <c r="G611" s="44">
        <v>-24.655999999999999</v>
      </c>
      <c r="H611" s="44">
        <v>9.6310000000000002</v>
      </c>
      <c r="I611" s="44">
        <v>-83.942999999999998</v>
      </c>
      <c r="J611" s="44">
        <v>-0.503</v>
      </c>
      <c r="K611" s="44">
        <v>-0.74</v>
      </c>
    </row>
    <row r="612" spans="1:11">
      <c r="A612" s="1">
        <v>8</v>
      </c>
      <c r="B612" s="1">
        <v>23</v>
      </c>
      <c r="C612" s="1">
        <v>16</v>
      </c>
      <c r="D612" s="1">
        <v>3</v>
      </c>
      <c r="E612" s="1" t="s">
        <v>9</v>
      </c>
      <c r="F612" s="44">
        <v>71.373000000000005</v>
      </c>
      <c r="G612" s="44">
        <v>46.75</v>
      </c>
      <c r="H612" s="44">
        <v>4.0810000000000004</v>
      </c>
      <c r="I612" s="44">
        <v>-35.573</v>
      </c>
      <c r="J612" s="44">
        <v>-0.214</v>
      </c>
      <c r="K612" s="44">
        <v>-0.314</v>
      </c>
    </row>
    <row r="613" spans="1:11">
      <c r="A613" s="1">
        <v>8</v>
      </c>
      <c r="B613" s="1">
        <v>23</v>
      </c>
      <c r="C613" s="1">
        <v>16</v>
      </c>
      <c r="D613" s="1">
        <v>3</v>
      </c>
      <c r="E613" s="1" t="s">
        <v>8</v>
      </c>
      <c r="F613" s="44">
        <v>-67.344999999999999</v>
      </c>
      <c r="G613" s="44">
        <v>-44.496000000000002</v>
      </c>
      <c r="H613" s="44">
        <v>4.0810000000000004</v>
      </c>
      <c r="I613" s="44">
        <v>-35.573</v>
      </c>
      <c r="J613" s="44">
        <v>-0.214</v>
      </c>
      <c r="K613" s="44">
        <v>-0.314</v>
      </c>
    </row>
    <row r="614" spans="1:11">
      <c r="A614" s="1">
        <v>8</v>
      </c>
      <c r="B614" s="1">
        <v>23</v>
      </c>
      <c r="C614" s="1">
        <v>16</v>
      </c>
      <c r="D614" s="1">
        <v>2</v>
      </c>
      <c r="E614" s="1" t="s">
        <v>11</v>
      </c>
      <c r="F614" s="44">
        <v>-41.56</v>
      </c>
      <c r="G614" s="44">
        <v>-27.032</v>
      </c>
      <c r="H614" s="44">
        <v>-9.8369999999999997</v>
      </c>
      <c r="I614" s="44">
        <v>86.043000000000006</v>
      </c>
      <c r="J614" s="44">
        <v>0.39600000000000002</v>
      </c>
      <c r="K614" s="44">
        <v>0.58299999999999996</v>
      </c>
    </row>
    <row r="615" spans="1:11">
      <c r="A615" s="1">
        <v>8</v>
      </c>
      <c r="B615" s="1">
        <v>23</v>
      </c>
      <c r="C615" s="1">
        <v>16</v>
      </c>
      <c r="D615" s="1">
        <v>2</v>
      </c>
      <c r="E615" s="1" t="s">
        <v>10</v>
      </c>
      <c r="F615" s="44">
        <v>-42.533000000000001</v>
      </c>
      <c r="G615" s="44">
        <v>-28.286000000000001</v>
      </c>
      <c r="H615" s="44">
        <v>11.919</v>
      </c>
      <c r="I615" s="44">
        <v>-104.32599999999999</v>
      </c>
      <c r="J615" s="44">
        <v>-0.496</v>
      </c>
      <c r="K615" s="44">
        <v>-0.73</v>
      </c>
    </row>
    <row r="616" spans="1:11">
      <c r="A616" s="1">
        <v>8</v>
      </c>
      <c r="B616" s="1">
        <v>23</v>
      </c>
      <c r="C616" s="1">
        <v>16</v>
      </c>
      <c r="D616" s="1">
        <v>2</v>
      </c>
      <c r="E616" s="1" t="s">
        <v>9</v>
      </c>
      <c r="F616" s="44">
        <v>69.132999999999996</v>
      </c>
      <c r="G616" s="44">
        <v>45.331000000000003</v>
      </c>
      <c r="H616" s="44">
        <v>5.0599999999999996</v>
      </c>
      <c r="I616" s="44">
        <v>-44.271999999999998</v>
      </c>
      <c r="J616" s="44">
        <v>-0.20799999999999999</v>
      </c>
      <c r="K616" s="44">
        <v>-0.30499999999999999</v>
      </c>
    </row>
    <row r="617" spans="1:11">
      <c r="A617" s="1">
        <v>8</v>
      </c>
      <c r="B617" s="1">
        <v>23</v>
      </c>
      <c r="C617" s="1">
        <v>16</v>
      </c>
      <c r="D617" s="1">
        <v>2</v>
      </c>
      <c r="E617" s="1" t="s">
        <v>8</v>
      </c>
      <c r="F617" s="44">
        <v>-69.584999999999994</v>
      </c>
      <c r="G617" s="44">
        <v>-45.914999999999999</v>
      </c>
      <c r="H617" s="44">
        <v>5.0599999999999996</v>
      </c>
      <c r="I617" s="44">
        <v>-44.271999999999998</v>
      </c>
      <c r="J617" s="44">
        <v>-0.20799999999999999</v>
      </c>
      <c r="K617" s="44">
        <v>-0.30499999999999999</v>
      </c>
    </row>
    <row r="618" spans="1:11">
      <c r="A618" s="1">
        <v>8</v>
      </c>
      <c r="B618" s="1">
        <v>23</v>
      </c>
      <c r="C618" s="1">
        <v>16</v>
      </c>
      <c r="D618" s="1">
        <v>1</v>
      </c>
      <c r="E618" s="1" t="s">
        <v>11</v>
      </c>
      <c r="F618" s="44">
        <v>-31.492000000000001</v>
      </c>
      <c r="G618" s="44">
        <v>-20.571000000000002</v>
      </c>
      <c r="H618" s="44">
        <v>-9.7420000000000009</v>
      </c>
      <c r="I618" s="44">
        <v>84.363</v>
      </c>
      <c r="J618" s="44">
        <v>6.3E-2</v>
      </c>
      <c r="K618" s="44">
        <v>9.2999999999999999E-2</v>
      </c>
    </row>
    <row r="619" spans="1:11">
      <c r="A619" s="1">
        <v>8</v>
      </c>
      <c r="B619" s="1">
        <v>23</v>
      </c>
      <c r="C619" s="1">
        <v>16</v>
      </c>
      <c r="D619" s="1">
        <v>1</v>
      </c>
      <c r="E619" s="1" t="s">
        <v>10</v>
      </c>
      <c r="F619" s="44">
        <v>-53.006</v>
      </c>
      <c r="G619" s="44">
        <v>-34.927</v>
      </c>
      <c r="H619" s="44">
        <v>12.327999999999999</v>
      </c>
      <c r="I619" s="44">
        <v>-106.70399999999999</v>
      </c>
      <c r="J619" s="44">
        <v>-6.2E-2</v>
      </c>
      <c r="K619" s="44">
        <v>-9.1999999999999998E-2</v>
      </c>
    </row>
    <row r="620" spans="1:11">
      <c r="A620" s="1">
        <v>8</v>
      </c>
      <c r="B620" s="1">
        <v>23</v>
      </c>
      <c r="C620" s="1">
        <v>16</v>
      </c>
      <c r="D620" s="1">
        <v>1</v>
      </c>
      <c r="E620" s="1" t="s">
        <v>9</v>
      </c>
      <c r="F620" s="44">
        <v>64.355999999999995</v>
      </c>
      <c r="G620" s="44">
        <v>42.284999999999997</v>
      </c>
      <c r="H620" s="44">
        <v>5.133</v>
      </c>
      <c r="I620" s="44">
        <v>-44.433999999999997</v>
      </c>
      <c r="J620" s="44">
        <v>-2.9000000000000001E-2</v>
      </c>
      <c r="K620" s="44">
        <v>-4.2999999999999997E-2</v>
      </c>
    </row>
    <row r="621" spans="1:11">
      <c r="A621" s="1">
        <v>8</v>
      </c>
      <c r="B621" s="1">
        <v>23</v>
      </c>
      <c r="C621" s="1">
        <v>16</v>
      </c>
      <c r="D621" s="1">
        <v>1</v>
      </c>
      <c r="E621" s="1" t="s">
        <v>8</v>
      </c>
      <c r="F621" s="44">
        <v>-74.361999999999995</v>
      </c>
      <c r="G621" s="44">
        <v>-48.960999999999999</v>
      </c>
      <c r="H621" s="44">
        <v>5.133</v>
      </c>
      <c r="I621" s="44">
        <v>-44.433999999999997</v>
      </c>
      <c r="J621" s="44">
        <v>-2.9000000000000001E-2</v>
      </c>
      <c r="K621" s="44">
        <v>-4.2999999999999997E-2</v>
      </c>
    </row>
    <row r="622" spans="1:11">
      <c r="A622" s="1">
        <v>8</v>
      </c>
      <c r="B622" s="1">
        <v>16</v>
      </c>
      <c r="C622" s="1">
        <v>9</v>
      </c>
      <c r="D622" s="1">
        <v>5</v>
      </c>
      <c r="E622" s="1" t="s">
        <v>11</v>
      </c>
      <c r="F622" s="44">
        <v>-65.477999999999994</v>
      </c>
      <c r="G622" s="44">
        <v>-40.770000000000003</v>
      </c>
      <c r="H622" s="44">
        <v>-3.4710000000000001</v>
      </c>
      <c r="I622" s="44">
        <v>30.236000000000001</v>
      </c>
      <c r="J622" s="44">
        <v>0.311</v>
      </c>
      <c r="K622" s="44">
        <v>0.45700000000000002</v>
      </c>
    </row>
    <row r="623" spans="1:11">
      <c r="A623" s="1">
        <v>8</v>
      </c>
      <c r="B623" s="1">
        <v>16</v>
      </c>
      <c r="C623" s="1">
        <v>9</v>
      </c>
      <c r="D623" s="1">
        <v>5</v>
      </c>
      <c r="E623" s="1" t="s">
        <v>10</v>
      </c>
      <c r="F623" s="44">
        <v>-64.406999999999996</v>
      </c>
      <c r="G623" s="44">
        <v>-40.162999999999997</v>
      </c>
      <c r="H623" s="44">
        <v>3.4119999999999999</v>
      </c>
      <c r="I623" s="44">
        <v>-29.728999999999999</v>
      </c>
      <c r="J623" s="44">
        <v>-0.30399999999999999</v>
      </c>
      <c r="K623" s="44">
        <v>-0.44800000000000001</v>
      </c>
    </row>
    <row r="624" spans="1:11">
      <c r="A624" s="1">
        <v>8</v>
      </c>
      <c r="B624" s="1">
        <v>16</v>
      </c>
      <c r="C624" s="1">
        <v>9</v>
      </c>
      <c r="D624" s="1">
        <v>5</v>
      </c>
      <c r="E624" s="1" t="s">
        <v>9</v>
      </c>
      <c r="F624" s="44">
        <v>100.773</v>
      </c>
      <c r="G624" s="44">
        <v>62.652999999999999</v>
      </c>
      <c r="H624" s="44">
        <v>1.679</v>
      </c>
      <c r="I624" s="44">
        <v>-14.625999999999999</v>
      </c>
      <c r="J624" s="44">
        <v>-0.15</v>
      </c>
      <c r="K624" s="44">
        <v>-0.221</v>
      </c>
    </row>
    <row r="625" spans="1:11">
      <c r="A625" s="1">
        <v>8</v>
      </c>
      <c r="B625" s="1">
        <v>16</v>
      </c>
      <c r="C625" s="1">
        <v>9</v>
      </c>
      <c r="D625" s="1">
        <v>5</v>
      </c>
      <c r="E625" s="1" t="s">
        <v>8</v>
      </c>
      <c r="F625" s="44">
        <v>-100.25</v>
      </c>
      <c r="G625" s="44">
        <v>-62.356000000000002</v>
      </c>
      <c r="H625" s="44">
        <v>1.679</v>
      </c>
      <c r="I625" s="44">
        <v>-14.625999999999999</v>
      </c>
      <c r="J625" s="44">
        <v>-0.15</v>
      </c>
      <c r="K625" s="44">
        <v>-0.221</v>
      </c>
    </row>
    <row r="626" spans="1:11">
      <c r="A626" s="1">
        <v>8</v>
      </c>
      <c r="B626" s="1">
        <v>16</v>
      </c>
      <c r="C626" s="1">
        <v>9</v>
      </c>
      <c r="D626" s="1">
        <v>4</v>
      </c>
      <c r="E626" s="1" t="s">
        <v>11</v>
      </c>
      <c r="F626" s="44">
        <v>-67.822000000000003</v>
      </c>
      <c r="G626" s="44">
        <v>-42.969000000000001</v>
      </c>
      <c r="H626" s="44">
        <v>-8.4130000000000003</v>
      </c>
      <c r="I626" s="44">
        <v>73.286000000000001</v>
      </c>
      <c r="J626" s="44">
        <v>0.59699999999999998</v>
      </c>
      <c r="K626" s="44">
        <v>0.878</v>
      </c>
    </row>
    <row r="627" spans="1:11">
      <c r="A627" s="1">
        <v>8</v>
      </c>
      <c r="B627" s="1">
        <v>16</v>
      </c>
      <c r="C627" s="1">
        <v>9</v>
      </c>
      <c r="D627" s="1">
        <v>4</v>
      </c>
      <c r="E627" s="1" t="s">
        <v>10</v>
      </c>
      <c r="F627" s="44">
        <v>-72.912999999999997</v>
      </c>
      <c r="G627" s="44">
        <v>-46.917000000000002</v>
      </c>
      <c r="H627" s="44">
        <v>8.2810000000000006</v>
      </c>
      <c r="I627" s="44">
        <v>-72.129000000000005</v>
      </c>
      <c r="J627" s="44">
        <v>-0.58699999999999997</v>
      </c>
      <c r="K627" s="44">
        <v>-0.86299999999999999</v>
      </c>
    </row>
    <row r="628" spans="1:11">
      <c r="A628" s="1">
        <v>8</v>
      </c>
      <c r="B628" s="1">
        <v>16</v>
      </c>
      <c r="C628" s="1">
        <v>9</v>
      </c>
      <c r="D628" s="1">
        <v>4</v>
      </c>
      <c r="E628" s="1" t="s">
        <v>9</v>
      </c>
      <c r="F628" s="44">
        <v>105.83</v>
      </c>
      <c r="G628" s="44">
        <v>67.364000000000004</v>
      </c>
      <c r="H628" s="44">
        <v>4.0720000000000001</v>
      </c>
      <c r="I628" s="44">
        <v>-35.466999999999999</v>
      </c>
      <c r="J628" s="44">
        <v>-0.28899999999999998</v>
      </c>
      <c r="K628" s="44">
        <v>-0.42499999999999999</v>
      </c>
    </row>
    <row r="629" spans="1:11">
      <c r="A629" s="1">
        <v>8</v>
      </c>
      <c r="B629" s="1">
        <v>16</v>
      </c>
      <c r="C629" s="1">
        <v>9</v>
      </c>
      <c r="D629" s="1">
        <v>4</v>
      </c>
      <c r="E629" s="1" t="s">
        <v>8</v>
      </c>
      <c r="F629" s="44">
        <v>-108.313</v>
      </c>
      <c r="G629" s="44">
        <v>-69.289000000000001</v>
      </c>
      <c r="H629" s="44">
        <v>4.0720000000000001</v>
      </c>
      <c r="I629" s="44">
        <v>-35.466999999999999</v>
      </c>
      <c r="J629" s="44">
        <v>-0.28899999999999998</v>
      </c>
      <c r="K629" s="44">
        <v>-0.42499999999999999</v>
      </c>
    </row>
    <row r="630" spans="1:11">
      <c r="A630" s="1">
        <v>8</v>
      </c>
      <c r="B630" s="1">
        <v>16</v>
      </c>
      <c r="C630" s="1">
        <v>9</v>
      </c>
      <c r="D630" s="1">
        <v>3</v>
      </c>
      <c r="E630" s="1" t="s">
        <v>11</v>
      </c>
      <c r="F630" s="44">
        <v>-68.834000000000003</v>
      </c>
      <c r="G630" s="44">
        <v>-43.765000000000001</v>
      </c>
      <c r="H630" s="44">
        <v>-12.068</v>
      </c>
      <c r="I630" s="44">
        <v>105.176</v>
      </c>
      <c r="J630" s="44">
        <v>0.628</v>
      </c>
      <c r="K630" s="44">
        <v>0.92400000000000004</v>
      </c>
    </row>
    <row r="631" spans="1:11">
      <c r="A631" s="1">
        <v>8</v>
      </c>
      <c r="B631" s="1">
        <v>16</v>
      </c>
      <c r="C631" s="1">
        <v>9</v>
      </c>
      <c r="D631" s="1">
        <v>3</v>
      </c>
      <c r="E631" s="1" t="s">
        <v>10</v>
      </c>
      <c r="F631" s="44">
        <v>-71.085999999999999</v>
      </c>
      <c r="G631" s="44">
        <v>-45.680999999999997</v>
      </c>
      <c r="H631" s="44">
        <v>11.849</v>
      </c>
      <c r="I631" s="44">
        <v>-103.267</v>
      </c>
      <c r="J631" s="44">
        <v>-0.61799999999999999</v>
      </c>
      <c r="K631" s="44">
        <v>-0.90900000000000003</v>
      </c>
    </row>
    <row r="632" spans="1:11">
      <c r="A632" s="1">
        <v>8</v>
      </c>
      <c r="B632" s="1">
        <v>16</v>
      </c>
      <c r="C632" s="1">
        <v>9</v>
      </c>
      <c r="D632" s="1">
        <v>3</v>
      </c>
      <c r="E632" s="1" t="s">
        <v>9</v>
      </c>
      <c r="F632" s="44">
        <v>106.52200000000001</v>
      </c>
      <c r="G632" s="44">
        <v>67.858999999999995</v>
      </c>
      <c r="H632" s="44">
        <v>5.8330000000000002</v>
      </c>
      <c r="I632" s="44">
        <v>-50.84</v>
      </c>
      <c r="J632" s="44">
        <v>-0.30399999999999999</v>
      </c>
      <c r="K632" s="44">
        <v>-0.44700000000000001</v>
      </c>
    </row>
    <row r="633" spans="1:11">
      <c r="A633" s="1">
        <v>8</v>
      </c>
      <c r="B633" s="1">
        <v>16</v>
      </c>
      <c r="C633" s="1">
        <v>9</v>
      </c>
      <c r="D633" s="1">
        <v>3</v>
      </c>
      <c r="E633" s="1" t="s">
        <v>8</v>
      </c>
      <c r="F633" s="44">
        <v>-107.621</v>
      </c>
      <c r="G633" s="44">
        <v>-68.793999999999997</v>
      </c>
      <c r="H633" s="44">
        <v>5.8330000000000002</v>
      </c>
      <c r="I633" s="44">
        <v>-50.84</v>
      </c>
      <c r="J633" s="44">
        <v>-0.30399999999999999</v>
      </c>
      <c r="K633" s="44">
        <v>-0.44700000000000001</v>
      </c>
    </row>
    <row r="634" spans="1:11">
      <c r="A634" s="1">
        <v>8</v>
      </c>
      <c r="B634" s="1">
        <v>16</v>
      </c>
      <c r="C634" s="1">
        <v>9</v>
      </c>
      <c r="D634" s="1">
        <v>2</v>
      </c>
      <c r="E634" s="1" t="s">
        <v>11</v>
      </c>
      <c r="F634" s="44">
        <v>-69.738</v>
      </c>
      <c r="G634" s="44">
        <v>-44.386000000000003</v>
      </c>
      <c r="H634" s="44">
        <v>-14.757</v>
      </c>
      <c r="I634" s="44">
        <v>129.19300000000001</v>
      </c>
      <c r="J634" s="44">
        <v>0.625</v>
      </c>
      <c r="K634" s="44">
        <v>0.92</v>
      </c>
    </row>
    <row r="635" spans="1:11">
      <c r="A635" s="1">
        <v>8</v>
      </c>
      <c r="B635" s="1">
        <v>16</v>
      </c>
      <c r="C635" s="1">
        <v>9</v>
      </c>
      <c r="D635" s="1">
        <v>2</v>
      </c>
      <c r="E635" s="1" t="s">
        <v>10</v>
      </c>
      <c r="F635" s="44">
        <v>-71.241</v>
      </c>
      <c r="G635" s="44">
        <v>-45.704999999999998</v>
      </c>
      <c r="H635" s="44">
        <v>14.507999999999999</v>
      </c>
      <c r="I635" s="44">
        <v>-126.994</v>
      </c>
      <c r="J635" s="44">
        <v>-0.61099999999999999</v>
      </c>
      <c r="K635" s="44">
        <v>-0.89900000000000002</v>
      </c>
    </row>
    <row r="636" spans="1:11">
      <c r="A636" s="1">
        <v>8</v>
      </c>
      <c r="B636" s="1">
        <v>16</v>
      </c>
      <c r="C636" s="1">
        <v>9</v>
      </c>
      <c r="D636" s="1">
        <v>2</v>
      </c>
      <c r="E636" s="1" t="s">
        <v>9</v>
      </c>
      <c r="F636" s="44">
        <v>106.705</v>
      </c>
      <c r="G636" s="44">
        <v>68.004999999999995</v>
      </c>
      <c r="H636" s="44">
        <v>7.1379999999999999</v>
      </c>
      <c r="I636" s="44">
        <v>-62.484999999999999</v>
      </c>
      <c r="J636" s="44">
        <v>-0.30199999999999999</v>
      </c>
      <c r="K636" s="44">
        <v>-0.44400000000000001</v>
      </c>
    </row>
    <row r="637" spans="1:11">
      <c r="A637" s="1">
        <v>8</v>
      </c>
      <c r="B637" s="1">
        <v>16</v>
      </c>
      <c r="C637" s="1">
        <v>9</v>
      </c>
      <c r="D637" s="1">
        <v>2</v>
      </c>
      <c r="E637" s="1" t="s">
        <v>8</v>
      </c>
      <c r="F637" s="44">
        <v>-107.438</v>
      </c>
      <c r="G637" s="44">
        <v>-68.647999999999996</v>
      </c>
      <c r="H637" s="44">
        <v>7.1379999999999999</v>
      </c>
      <c r="I637" s="44">
        <v>-62.484999999999999</v>
      </c>
      <c r="J637" s="44">
        <v>-0.30199999999999999</v>
      </c>
      <c r="K637" s="44">
        <v>-0.44400000000000001</v>
      </c>
    </row>
    <row r="638" spans="1:11">
      <c r="A638" s="1">
        <v>8</v>
      </c>
      <c r="B638" s="1">
        <v>16</v>
      </c>
      <c r="C638" s="1">
        <v>9</v>
      </c>
      <c r="D638" s="1">
        <v>1</v>
      </c>
      <c r="E638" s="1" t="s">
        <v>11</v>
      </c>
      <c r="F638" s="44">
        <v>-71.528999999999996</v>
      </c>
      <c r="G638" s="44">
        <v>-45.667000000000002</v>
      </c>
      <c r="H638" s="44">
        <v>-15.455</v>
      </c>
      <c r="I638" s="44">
        <v>133.75299999999999</v>
      </c>
      <c r="J638" s="44">
        <v>7.4999999999999997E-2</v>
      </c>
      <c r="K638" s="44">
        <v>0.11</v>
      </c>
    </row>
    <row r="639" spans="1:11">
      <c r="A639" s="1">
        <v>8</v>
      </c>
      <c r="B639" s="1">
        <v>16</v>
      </c>
      <c r="C639" s="1">
        <v>9</v>
      </c>
      <c r="D639" s="1">
        <v>1</v>
      </c>
      <c r="E639" s="1" t="s">
        <v>10</v>
      </c>
      <c r="F639" s="44">
        <v>-69.459999999999994</v>
      </c>
      <c r="G639" s="44">
        <v>-44.468000000000004</v>
      </c>
      <c r="H639" s="44">
        <v>15.074</v>
      </c>
      <c r="I639" s="44">
        <v>-130.46600000000001</v>
      </c>
      <c r="J639" s="44">
        <v>-7.6999999999999999E-2</v>
      </c>
      <c r="K639" s="44">
        <v>-0.113</v>
      </c>
    </row>
    <row r="640" spans="1:11">
      <c r="A640" s="1">
        <v>8</v>
      </c>
      <c r="B640" s="1">
        <v>16</v>
      </c>
      <c r="C640" s="1">
        <v>9</v>
      </c>
      <c r="D640" s="1">
        <v>1</v>
      </c>
      <c r="E640" s="1" t="s">
        <v>9</v>
      </c>
      <c r="F640" s="44">
        <v>107.57599999999999</v>
      </c>
      <c r="G640" s="44">
        <v>68.619</v>
      </c>
      <c r="H640" s="44">
        <v>7.4459999999999997</v>
      </c>
      <c r="I640" s="44">
        <v>-64.444000000000003</v>
      </c>
      <c r="J640" s="44">
        <v>-3.6999999999999998E-2</v>
      </c>
      <c r="K640" s="44">
        <v>-5.3999999999999999E-2</v>
      </c>
    </row>
    <row r="641" spans="1:11">
      <c r="A641" s="1">
        <v>8</v>
      </c>
      <c r="B641" s="1">
        <v>16</v>
      </c>
      <c r="C641" s="1">
        <v>9</v>
      </c>
      <c r="D641" s="1">
        <v>1</v>
      </c>
      <c r="E641" s="1" t="s">
        <v>8</v>
      </c>
      <c r="F641" s="44">
        <v>-106.56699999999999</v>
      </c>
      <c r="G641" s="44">
        <v>-68.034000000000006</v>
      </c>
      <c r="H641" s="44">
        <v>7.4459999999999997</v>
      </c>
      <c r="I641" s="44">
        <v>-64.444000000000003</v>
      </c>
      <c r="J641" s="44">
        <v>-3.6999999999999998E-2</v>
      </c>
      <c r="K641" s="44">
        <v>-5.3999999999999999E-2</v>
      </c>
    </row>
    <row r="642" spans="1:11">
      <c r="A642" s="1">
        <v>8</v>
      </c>
      <c r="B642" s="1">
        <v>9</v>
      </c>
      <c r="C642" s="1">
        <v>6</v>
      </c>
      <c r="D642" s="1">
        <v>5</v>
      </c>
      <c r="E642" s="1" t="s">
        <v>11</v>
      </c>
      <c r="F642" s="44">
        <v>-25.693000000000001</v>
      </c>
      <c r="G642" s="44">
        <v>-15.913</v>
      </c>
      <c r="H642" s="44">
        <v>-3.407</v>
      </c>
      <c r="I642" s="44">
        <v>29.675000000000001</v>
      </c>
      <c r="J642" s="44">
        <v>0.314</v>
      </c>
      <c r="K642" s="44">
        <v>0.46200000000000002</v>
      </c>
    </row>
    <row r="643" spans="1:11">
      <c r="A643" s="1">
        <v>8</v>
      </c>
      <c r="B643" s="1">
        <v>9</v>
      </c>
      <c r="C643" s="1">
        <v>6</v>
      </c>
      <c r="D643" s="1">
        <v>5</v>
      </c>
      <c r="E643" s="1" t="s">
        <v>10</v>
      </c>
      <c r="F643" s="44">
        <v>-32.654000000000003</v>
      </c>
      <c r="G643" s="44">
        <v>-20.22</v>
      </c>
      <c r="H643" s="44">
        <v>3.4689999999999999</v>
      </c>
      <c r="I643" s="44">
        <v>-30.216000000000001</v>
      </c>
      <c r="J643" s="44">
        <v>-0.318</v>
      </c>
      <c r="K643" s="44">
        <v>-0.46899999999999997</v>
      </c>
    </row>
    <row r="644" spans="1:11">
      <c r="A644" s="1">
        <v>8</v>
      </c>
      <c r="B644" s="1">
        <v>9</v>
      </c>
      <c r="C644" s="1">
        <v>6</v>
      </c>
      <c r="D644" s="1">
        <v>5</v>
      </c>
      <c r="E644" s="1" t="s">
        <v>9</v>
      </c>
      <c r="F644" s="44">
        <v>42.075000000000003</v>
      </c>
      <c r="G644" s="44">
        <v>26.068000000000001</v>
      </c>
      <c r="H644" s="44">
        <v>1.8580000000000001</v>
      </c>
      <c r="I644" s="44">
        <v>-16.187000000000001</v>
      </c>
      <c r="J644" s="44">
        <v>-0.17100000000000001</v>
      </c>
      <c r="K644" s="44">
        <v>-0.251</v>
      </c>
    </row>
    <row r="645" spans="1:11">
      <c r="A645" s="1">
        <v>8</v>
      </c>
      <c r="B645" s="1">
        <v>9</v>
      </c>
      <c r="C645" s="1">
        <v>6</v>
      </c>
      <c r="D645" s="1">
        <v>5</v>
      </c>
      <c r="E645" s="1" t="s">
        <v>8</v>
      </c>
      <c r="F645" s="44">
        <v>-45.837000000000003</v>
      </c>
      <c r="G645" s="44">
        <v>-28.396000000000001</v>
      </c>
      <c r="H645" s="44">
        <v>1.8580000000000001</v>
      </c>
      <c r="I645" s="44">
        <v>-16.187000000000001</v>
      </c>
      <c r="J645" s="44">
        <v>-0.17100000000000001</v>
      </c>
      <c r="K645" s="44">
        <v>-0.251</v>
      </c>
    </row>
    <row r="646" spans="1:11">
      <c r="A646" s="1">
        <v>8</v>
      </c>
      <c r="B646" s="1">
        <v>9</v>
      </c>
      <c r="C646" s="1">
        <v>6</v>
      </c>
      <c r="D646" s="1">
        <v>4</v>
      </c>
      <c r="E646" s="1" t="s">
        <v>11</v>
      </c>
      <c r="F646" s="44">
        <v>-24.803999999999998</v>
      </c>
      <c r="G646" s="44">
        <v>-16.602</v>
      </c>
      <c r="H646" s="44">
        <v>-8.4809999999999999</v>
      </c>
      <c r="I646" s="44">
        <v>73.87</v>
      </c>
      <c r="J646" s="44">
        <v>0.61</v>
      </c>
      <c r="K646" s="44">
        <v>0.89700000000000002</v>
      </c>
    </row>
    <row r="647" spans="1:11">
      <c r="A647" s="1">
        <v>8</v>
      </c>
      <c r="B647" s="1">
        <v>9</v>
      </c>
      <c r="C647" s="1">
        <v>6</v>
      </c>
      <c r="D647" s="1">
        <v>4</v>
      </c>
      <c r="E647" s="1" t="s">
        <v>10</v>
      </c>
      <c r="F647" s="44">
        <v>-48.01</v>
      </c>
      <c r="G647" s="44">
        <v>-31.08</v>
      </c>
      <c r="H647" s="44">
        <v>8.5790000000000006</v>
      </c>
      <c r="I647" s="44">
        <v>-74.724999999999994</v>
      </c>
      <c r="J647" s="44">
        <v>-0.61599999999999999</v>
      </c>
      <c r="K647" s="44">
        <v>-0.90600000000000003</v>
      </c>
    </row>
    <row r="648" spans="1:11">
      <c r="A648" s="1">
        <v>8</v>
      </c>
      <c r="B648" s="1">
        <v>9</v>
      </c>
      <c r="C648" s="1">
        <v>6</v>
      </c>
      <c r="D648" s="1">
        <v>4</v>
      </c>
      <c r="E648" s="1" t="s">
        <v>9</v>
      </c>
      <c r="F648" s="44">
        <v>51.966000000000001</v>
      </c>
      <c r="G648" s="44">
        <v>34.234000000000002</v>
      </c>
      <c r="H648" s="44">
        <v>4.6109999999999998</v>
      </c>
      <c r="I648" s="44">
        <v>-40.161000000000001</v>
      </c>
      <c r="J648" s="44">
        <v>-0.33100000000000002</v>
      </c>
      <c r="K648" s="44">
        <v>-0.48799999999999999</v>
      </c>
    </row>
    <row r="649" spans="1:11">
      <c r="A649" s="1">
        <v>8</v>
      </c>
      <c r="B649" s="1">
        <v>9</v>
      </c>
      <c r="C649" s="1">
        <v>6</v>
      </c>
      <c r="D649" s="1">
        <v>4</v>
      </c>
      <c r="E649" s="1" t="s">
        <v>8</v>
      </c>
      <c r="F649" s="44">
        <v>-64.510000000000005</v>
      </c>
      <c r="G649" s="44">
        <v>-42.06</v>
      </c>
      <c r="H649" s="44">
        <v>4.6109999999999998</v>
      </c>
      <c r="I649" s="44">
        <v>-40.161000000000001</v>
      </c>
      <c r="J649" s="44">
        <v>-0.33100000000000002</v>
      </c>
      <c r="K649" s="44">
        <v>-0.48799999999999999</v>
      </c>
    </row>
    <row r="650" spans="1:11">
      <c r="A650" s="1">
        <v>8</v>
      </c>
      <c r="B650" s="1">
        <v>9</v>
      </c>
      <c r="C650" s="1">
        <v>6</v>
      </c>
      <c r="D650" s="1">
        <v>3</v>
      </c>
      <c r="E650" s="1" t="s">
        <v>11</v>
      </c>
      <c r="F650" s="44">
        <v>-28.634</v>
      </c>
      <c r="G650" s="44">
        <v>-18.975000000000001</v>
      </c>
      <c r="H650" s="44">
        <v>-12.407</v>
      </c>
      <c r="I650" s="44">
        <v>108.134</v>
      </c>
      <c r="J650" s="44">
        <v>0.64800000000000002</v>
      </c>
      <c r="K650" s="44">
        <v>0.95299999999999996</v>
      </c>
    </row>
    <row r="651" spans="1:11">
      <c r="A651" s="1">
        <v>8</v>
      </c>
      <c r="B651" s="1">
        <v>9</v>
      </c>
      <c r="C651" s="1">
        <v>6</v>
      </c>
      <c r="D651" s="1">
        <v>3</v>
      </c>
      <c r="E651" s="1" t="s">
        <v>10</v>
      </c>
      <c r="F651" s="44">
        <v>-45.625999999999998</v>
      </c>
      <c r="G651" s="44">
        <v>-29.581</v>
      </c>
      <c r="H651" s="44">
        <v>12.532999999999999</v>
      </c>
      <c r="I651" s="44">
        <v>-109.22799999999999</v>
      </c>
      <c r="J651" s="44">
        <v>-0.65400000000000003</v>
      </c>
      <c r="K651" s="44">
        <v>-0.96199999999999997</v>
      </c>
    </row>
    <row r="652" spans="1:11">
      <c r="A652" s="1">
        <v>8</v>
      </c>
      <c r="B652" s="1">
        <v>9</v>
      </c>
      <c r="C652" s="1">
        <v>6</v>
      </c>
      <c r="D652" s="1">
        <v>3</v>
      </c>
      <c r="E652" s="1" t="s">
        <v>9</v>
      </c>
      <c r="F652" s="44">
        <v>53.646000000000001</v>
      </c>
      <c r="G652" s="44">
        <v>35.280999999999999</v>
      </c>
      <c r="H652" s="44">
        <v>6.7409999999999997</v>
      </c>
      <c r="I652" s="44">
        <v>-58.746000000000002</v>
      </c>
      <c r="J652" s="44">
        <v>-0.35199999999999998</v>
      </c>
      <c r="K652" s="44">
        <v>-0.51800000000000002</v>
      </c>
    </row>
    <row r="653" spans="1:11">
      <c r="A653" s="1">
        <v>8</v>
      </c>
      <c r="B653" s="1">
        <v>9</v>
      </c>
      <c r="C653" s="1">
        <v>6</v>
      </c>
      <c r="D653" s="1">
        <v>3</v>
      </c>
      <c r="E653" s="1" t="s">
        <v>8</v>
      </c>
      <c r="F653" s="44">
        <v>-62.83</v>
      </c>
      <c r="G653" s="44">
        <v>-41.012999999999998</v>
      </c>
      <c r="H653" s="44">
        <v>6.7409999999999997</v>
      </c>
      <c r="I653" s="44">
        <v>-58.746000000000002</v>
      </c>
      <c r="J653" s="44">
        <v>-0.35199999999999998</v>
      </c>
      <c r="K653" s="44">
        <v>-0.51800000000000002</v>
      </c>
    </row>
    <row r="654" spans="1:11">
      <c r="A654" s="1">
        <v>8</v>
      </c>
      <c r="B654" s="1">
        <v>9</v>
      </c>
      <c r="C654" s="1">
        <v>6</v>
      </c>
      <c r="D654" s="1">
        <v>2</v>
      </c>
      <c r="E654" s="1" t="s">
        <v>11</v>
      </c>
      <c r="F654" s="44">
        <v>-30.972999999999999</v>
      </c>
      <c r="G654" s="44">
        <v>-20.434999999999999</v>
      </c>
      <c r="H654" s="44">
        <v>-15.41</v>
      </c>
      <c r="I654" s="44">
        <v>134.898</v>
      </c>
      <c r="J654" s="44">
        <v>0.64500000000000002</v>
      </c>
      <c r="K654" s="44">
        <v>0.94899999999999995</v>
      </c>
    </row>
    <row r="655" spans="1:11">
      <c r="A655" s="1">
        <v>8</v>
      </c>
      <c r="B655" s="1">
        <v>9</v>
      </c>
      <c r="C655" s="1">
        <v>6</v>
      </c>
      <c r="D655" s="1">
        <v>2</v>
      </c>
      <c r="E655" s="1" t="s">
        <v>10</v>
      </c>
      <c r="F655" s="44">
        <v>-43.055999999999997</v>
      </c>
      <c r="G655" s="44">
        <v>-27.983000000000001</v>
      </c>
      <c r="H655" s="44">
        <v>15.519</v>
      </c>
      <c r="I655" s="44">
        <v>-135.86000000000001</v>
      </c>
      <c r="J655" s="44">
        <v>-0.65300000000000002</v>
      </c>
      <c r="K655" s="44">
        <v>-0.96</v>
      </c>
    </row>
    <row r="656" spans="1:11">
      <c r="A656" s="1">
        <v>8</v>
      </c>
      <c r="B656" s="1">
        <v>9</v>
      </c>
      <c r="C656" s="1">
        <v>6</v>
      </c>
      <c r="D656" s="1">
        <v>2</v>
      </c>
      <c r="E656" s="1" t="s">
        <v>9</v>
      </c>
      <c r="F656" s="44">
        <v>54.972000000000001</v>
      </c>
      <c r="G656" s="44">
        <v>36.106999999999999</v>
      </c>
      <c r="H656" s="44">
        <v>8.359</v>
      </c>
      <c r="I656" s="44">
        <v>-73.177999999999997</v>
      </c>
      <c r="J656" s="44">
        <v>-0.35099999999999998</v>
      </c>
      <c r="K656" s="44">
        <v>-0.51600000000000001</v>
      </c>
    </row>
    <row r="657" spans="1:11">
      <c r="A657" s="1">
        <v>8</v>
      </c>
      <c r="B657" s="1">
        <v>9</v>
      </c>
      <c r="C657" s="1">
        <v>6</v>
      </c>
      <c r="D657" s="1">
        <v>2</v>
      </c>
      <c r="E657" s="1" t="s">
        <v>8</v>
      </c>
      <c r="F657" s="44">
        <v>-61.503999999999998</v>
      </c>
      <c r="G657" s="44">
        <v>-40.186999999999998</v>
      </c>
      <c r="H657" s="44">
        <v>8.359</v>
      </c>
      <c r="I657" s="44">
        <v>-73.177999999999997</v>
      </c>
      <c r="J657" s="44">
        <v>-0.35099999999999998</v>
      </c>
      <c r="K657" s="44">
        <v>-0.51600000000000001</v>
      </c>
    </row>
    <row r="658" spans="1:11">
      <c r="A658" s="1">
        <v>8</v>
      </c>
      <c r="B658" s="1">
        <v>9</v>
      </c>
      <c r="C658" s="1">
        <v>6</v>
      </c>
      <c r="D658" s="1">
        <v>1</v>
      </c>
      <c r="E658" s="1" t="s">
        <v>11</v>
      </c>
      <c r="F658" s="44">
        <v>-36.037999999999997</v>
      </c>
      <c r="G658" s="44">
        <v>-23.574999999999999</v>
      </c>
      <c r="H658" s="44">
        <v>-16.140999999999998</v>
      </c>
      <c r="I658" s="44">
        <v>139.696</v>
      </c>
      <c r="J658" s="44">
        <v>7.3999999999999996E-2</v>
      </c>
      <c r="K658" s="44">
        <v>0.109</v>
      </c>
    </row>
    <row r="659" spans="1:11">
      <c r="A659" s="1">
        <v>8</v>
      </c>
      <c r="B659" s="1">
        <v>9</v>
      </c>
      <c r="C659" s="1">
        <v>6</v>
      </c>
      <c r="D659" s="1">
        <v>1</v>
      </c>
      <c r="E659" s="1" t="s">
        <v>10</v>
      </c>
      <c r="F659" s="44">
        <v>-39.444000000000003</v>
      </c>
      <c r="G659" s="44">
        <v>-25.754000000000001</v>
      </c>
      <c r="H659" s="44">
        <v>16.312999999999999</v>
      </c>
      <c r="I659" s="44">
        <v>-141.17400000000001</v>
      </c>
      <c r="J659" s="44">
        <v>-7.3999999999999996E-2</v>
      </c>
      <c r="K659" s="44">
        <v>-0.109</v>
      </c>
    </row>
    <row r="660" spans="1:11">
      <c r="A660" s="1">
        <v>8</v>
      </c>
      <c r="B660" s="1">
        <v>9</v>
      </c>
      <c r="C660" s="1">
        <v>6</v>
      </c>
      <c r="D660" s="1">
        <v>1</v>
      </c>
      <c r="E660" s="1" t="s">
        <v>9</v>
      </c>
      <c r="F660" s="44">
        <v>57.317</v>
      </c>
      <c r="G660" s="44">
        <v>37.558</v>
      </c>
      <c r="H660" s="44">
        <v>8.7710000000000008</v>
      </c>
      <c r="I660" s="44">
        <v>-75.911000000000001</v>
      </c>
      <c r="J660" s="44">
        <v>-0.04</v>
      </c>
      <c r="K660" s="44">
        <v>-5.8999999999999997E-2</v>
      </c>
    </row>
    <row r="661" spans="1:11">
      <c r="A661" s="1">
        <v>8</v>
      </c>
      <c r="B661" s="1">
        <v>9</v>
      </c>
      <c r="C661" s="1">
        <v>6</v>
      </c>
      <c r="D661" s="1">
        <v>1</v>
      </c>
      <c r="E661" s="1" t="s">
        <v>8</v>
      </c>
      <c r="F661" s="44">
        <v>-59.158999999999999</v>
      </c>
      <c r="G661" s="44">
        <v>-38.735999999999997</v>
      </c>
      <c r="H661" s="44">
        <v>8.7710000000000008</v>
      </c>
      <c r="I661" s="44">
        <v>-75.911000000000001</v>
      </c>
      <c r="J661" s="44">
        <v>-0.04</v>
      </c>
      <c r="K661" s="44">
        <v>-5.8999999999999997E-2</v>
      </c>
    </row>
    <row r="662" spans="1:11">
      <c r="A662" s="1">
        <v>8</v>
      </c>
      <c r="B662" s="1">
        <v>6</v>
      </c>
      <c r="C662" s="1">
        <v>3</v>
      </c>
      <c r="D662" s="1">
        <v>5</v>
      </c>
      <c r="E662" s="1" t="s">
        <v>11</v>
      </c>
      <c r="F662" s="44">
        <v>-21.99</v>
      </c>
      <c r="G662" s="44">
        <v>-13.295999999999999</v>
      </c>
      <c r="H662" s="44">
        <v>-2.78</v>
      </c>
      <c r="I662" s="44">
        <v>24.209</v>
      </c>
      <c r="J662" s="44">
        <v>0.26</v>
      </c>
      <c r="K662" s="44">
        <v>0.38200000000000001</v>
      </c>
    </row>
    <row r="663" spans="1:11">
      <c r="A663" s="1">
        <v>8</v>
      </c>
      <c r="B663" s="1">
        <v>6</v>
      </c>
      <c r="C663" s="1">
        <v>3</v>
      </c>
      <c r="D663" s="1">
        <v>5</v>
      </c>
      <c r="E663" s="1" t="s">
        <v>10</v>
      </c>
      <c r="F663" s="44">
        <v>-18.404</v>
      </c>
      <c r="G663" s="44">
        <v>-11.685</v>
      </c>
      <c r="H663" s="44">
        <v>2.2240000000000002</v>
      </c>
      <c r="I663" s="44">
        <v>-19.370999999999999</v>
      </c>
      <c r="J663" s="44">
        <v>-0.20300000000000001</v>
      </c>
      <c r="K663" s="44">
        <v>-0.29899999999999999</v>
      </c>
    </row>
    <row r="664" spans="1:11">
      <c r="A664" s="1">
        <v>8</v>
      </c>
      <c r="B664" s="1">
        <v>6</v>
      </c>
      <c r="C664" s="1">
        <v>3</v>
      </c>
      <c r="D664" s="1">
        <v>5</v>
      </c>
      <c r="E664" s="1" t="s">
        <v>9</v>
      </c>
      <c r="F664" s="44">
        <v>43.764000000000003</v>
      </c>
      <c r="G664" s="44">
        <v>26.943999999999999</v>
      </c>
      <c r="H664" s="44">
        <v>1.39</v>
      </c>
      <c r="I664" s="44">
        <v>-12.105</v>
      </c>
      <c r="J664" s="44">
        <v>-0.129</v>
      </c>
      <c r="K664" s="44">
        <v>-0.189</v>
      </c>
    </row>
    <row r="665" spans="1:11">
      <c r="A665" s="1">
        <v>8</v>
      </c>
      <c r="B665" s="1">
        <v>6</v>
      </c>
      <c r="C665" s="1">
        <v>3</v>
      </c>
      <c r="D665" s="1">
        <v>5</v>
      </c>
      <c r="E665" s="1" t="s">
        <v>8</v>
      </c>
      <c r="F665" s="44">
        <v>-41.771999999999998</v>
      </c>
      <c r="G665" s="44">
        <v>-26.047999999999998</v>
      </c>
      <c r="H665" s="44">
        <v>1.39</v>
      </c>
      <c r="I665" s="44">
        <v>-12.105</v>
      </c>
      <c r="J665" s="44">
        <v>-0.129</v>
      </c>
      <c r="K665" s="44">
        <v>-0.189</v>
      </c>
    </row>
    <row r="666" spans="1:11">
      <c r="A666" s="1">
        <v>8</v>
      </c>
      <c r="B666" s="1">
        <v>6</v>
      </c>
      <c r="C666" s="1">
        <v>3</v>
      </c>
      <c r="D666" s="1">
        <v>4</v>
      </c>
      <c r="E666" s="1" t="s">
        <v>11</v>
      </c>
      <c r="F666" s="44">
        <v>-24.74</v>
      </c>
      <c r="G666" s="44">
        <v>-16.265000000000001</v>
      </c>
      <c r="H666" s="44">
        <v>-7.0359999999999996</v>
      </c>
      <c r="I666" s="44">
        <v>61.283999999999999</v>
      </c>
      <c r="J666" s="44">
        <v>0.51</v>
      </c>
      <c r="K666" s="44">
        <v>0.751</v>
      </c>
    </row>
    <row r="667" spans="1:11">
      <c r="A667" s="1">
        <v>8</v>
      </c>
      <c r="B667" s="1">
        <v>6</v>
      </c>
      <c r="C667" s="1">
        <v>3</v>
      </c>
      <c r="D667" s="1">
        <v>4</v>
      </c>
      <c r="E667" s="1" t="s">
        <v>10</v>
      </c>
      <c r="F667" s="44">
        <v>-30.904</v>
      </c>
      <c r="G667" s="44">
        <v>-20.091999999999999</v>
      </c>
      <c r="H667" s="44">
        <v>5.6630000000000003</v>
      </c>
      <c r="I667" s="44">
        <v>-49.332999999999998</v>
      </c>
      <c r="J667" s="44">
        <v>-0.40799999999999997</v>
      </c>
      <c r="K667" s="44">
        <v>-0.60099999999999998</v>
      </c>
    </row>
    <row r="668" spans="1:11">
      <c r="A668" s="1">
        <v>8</v>
      </c>
      <c r="B668" s="1">
        <v>6</v>
      </c>
      <c r="C668" s="1">
        <v>3</v>
      </c>
      <c r="D668" s="1">
        <v>4</v>
      </c>
      <c r="E668" s="1" t="s">
        <v>9</v>
      </c>
      <c r="F668" s="44">
        <v>54.951999999999998</v>
      </c>
      <c r="G668" s="44">
        <v>36.052999999999997</v>
      </c>
      <c r="H668" s="44">
        <v>3.5270000000000001</v>
      </c>
      <c r="I668" s="44">
        <v>-30.727</v>
      </c>
      <c r="J668" s="44">
        <v>-0.255</v>
      </c>
      <c r="K668" s="44">
        <v>-0.375</v>
      </c>
    </row>
    <row r="669" spans="1:11">
      <c r="A669" s="1">
        <v>8</v>
      </c>
      <c r="B669" s="1">
        <v>6</v>
      </c>
      <c r="C669" s="1">
        <v>3</v>
      </c>
      <c r="D669" s="1">
        <v>4</v>
      </c>
      <c r="E669" s="1" t="s">
        <v>8</v>
      </c>
      <c r="F669" s="44">
        <v>-58.375999999999998</v>
      </c>
      <c r="G669" s="44">
        <v>-38.179000000000002</v>
      </c>
      <c r="H669" s="44">
        <v>3.5270000000000001</v>
      </c>
      <c r="I669" s="44">
        <v>-30.727</v>
      </c>
      <c r="J669" s="44">
        <v>-0.255</v>
      </c>
      <c r="K669" s="44">
        <v>-0.375</v>
      </c>
    </row>
    <row r="670" spans="1:11">
      <c r="A670" s="1">
        <v>8</v>
      </c>
      <c r="B670" s="1">
        <v>6</v>
      </c>
      <c r="C670" s="1">
        <v>3</v>
      </c>
      <c r="D670" s="1">
        <v>3</v>
      </c>
      <c r="E670" s="1" t="s">
        <v>11</v>
      </c>
      <c r="F670" s="44">
        <v>-26.9</v>
      </c>
      <c r="G670" s="44">
        <v>-17.626000000000001</v>
      </c>
      <c r="H670" s="44">
        <v>-10.419</v>
      </c>
      <c r="I670" s="44">
        <v>90.811999999999998</v>
      </c>
      <c r="J670" s="44">
        <v>0.54500000000000004</v>
      </c>
      <c r="K670" s="44">
        <v>0.80200000000000005</v>
      </c>
    </row>
    <row r="671" spans="1:11">
      <c r="A671" s="1">
        <v>8</v>
      </c>
      <c r="B671" s="1">
        <v>6</v>
      </c>
      <c r="C671" s="1">
        <v>3</v>
      </c>
      <c r="D671" s="1">
        <v>3</v>
      </c>
      <c r="E671" s="1" t="s">
        <v>10</v>
      </c>
      <c r="F671" s="44">
        <v>-28.231999999999999</v>
      </c>
      <c r="G671" s="44">
        <v>-18.48</v>
      </c>
      <c r="H671" s="44">
        <v>8.2970000000000006</v>
      </c>
      <c r="I671" s="44">
        <v>-72.341999999999999</v>
      </c>
      <c r="J671" s="44">
        <v>-0.437</v>
      </c>
      <c r="K671" s="44">
        <v>-0.64200000000000002</v>
      </c>
    </row>
    <row r="672" spans="1:11">
      <c r="A672" s="1">
        <v>8</v>
      </c>
      <c r="B672" s="1">
        <v>6</v>
      </c>
      <c r="C672" s="1">
        <v>3</v>
      </c>
      <c r="D672" s="1">
        <v>3</v>
      </c>
      <c r="E672" s="1" t="s">
        <v>9</v>
      </c>
      <c r="F672" s="44">
        <v>56.293999999999997</v>
      </c>
      <c r="G672" s="44">
        <v>36.878999999999998</v>
      </c>
      <c r="H672" s="44">
        <v>5.1989999999999998</v>
      </c>
      <c r="I672" s="44">
        <v>-45.32</v>
      </c>
      <c r="J672" s="44">
        <v>-0.27300000000000002</v>
      </c>
      <c r="K672" s="44">
        <v>-0.40100000000000002</v>
      </c>
    </row>
    <row r="673" spans="1:11">
      <c r="A673" s="1">
        <v>8</v>
      </c>
      <c r="B673" s="1">
        <v>6</v>
      </c>
      <c r="C673" s="1">
        <v>3</v>
      </c>
      <c r="D673" s="1">
        <v>3</v>
      </c>
      <c r="E673" s="1" t="s">
        <v>8</v>
      </c>
      <c r="F673" s="44">
        <v>-57.033999999999999</v>
      </c>
      <c r="G673" s="44">
        <v>-37.353000000000002</v>
      </c>
      <c r="H673" s="44">
        <v>5.1989999999999998</v>
      </c>
      <c r="I673" s="44">
        <v>-45.32</v>
      </c>
      <c r="J673" s="44">
        <v>-0.27300000000000002</v>
      </c>
      <c r="K673" s="44">
        <v>-0.40100000000000002</v>
      </c>
    </row>
    <row r="674" spans="1:11">
      <c r="A674" s="1">
        <v>8</v>
      </c>
      <c r="B674" s="1">
        <v>6</v>
      </c>
      <c r="C674" s="1">
        <v>3</v>
      </c>
      <c r="D674" s="1">
        <v>2</v>
      </c>
      <c r="E674" s="1" t="s">
        <v>11</v>
      </c>
      <c r="F674" s="44">
        <v>-30.143999999999998</v>
      </c>
      <c r="G674" s="44">
        <v>-19.733000000000001</v>
      </c>
      <c r="H674" s="44">
        <v>-13.057</v>
      </c>
      <c r="I674" s="44">
        <v>114.27800000000001</v>
      </c>
      <c r="J674" s="44">
        <v>0.53800000000000003</v>
      </c>
      <c r="K674" s="44">
        <v>0.79200000000000004</v>
      </c>
    </row>
    <row r="675" spans="1:11">
      <c r="A675" s="1">
        <v>8</v>
      </c>
      <c r="B675" s="1">
        <v>6</v>
      </c>
      <c r="C675" s="1">
        <v>3</v>
      </c>
      <c r="D675" s="1">
        <v>2</v>
      </c>
      <c r="E675" s="1" t="s">
        <v>10</v>
      </c>
      <c r="F675" s="44">
        <v>-26.108000000000001</v>
      </c>
      <c r="G675" s="44">
        <v>-17.093</v>
      </c>
      <c r="H675" s="44">
        <v>10.43</v>
      </c>
      <c r="I675" s="44">
        <v>-91.228999999999999</v>
      </c>
      <c r="J675" s="44">
        <v>-0.41499999999999998</v>
      </c>
      <c r="K675" s="44">
        <v>-0.61099999999999999</v>
      </c>
    </row>
    <row r="676" spans="1:11">
      <c r="A676" s="1">
        <v>8</v>
      </c>
      <c r="B676" s="1">
        <v>6</v>
      </c>
      <c r="C676" s="1">
        <v>3</v>
      </c>
      <c r="D676" s="1">
        <v>2</v>
      </c>
      <c r="E676" s="1" t="s">
        <v>9</v>
      </c>
      <c r="F676" s="44">
        <v>57.784999999999997</v>
      </c>
      <c r="G676" s="44">
        <v>37.848999999999997</v>
      </c>
      <c r="H676" s="44">
        <v>6.524</v>
      </c>
      <c r="I676" s="44">
        <v>-57.085000000000001</v>
      </c>
      <c r="J676" s="44">
        <v>-0.26500000000000001</v>
      </c>
      <c r="K676" s="44">
        <v>-0.39</v>
      </c>
    </row>
    <row r="677" spans="1:11">
      <c r="A677" s="1">
        <v>8</v>
      </c>
      <c r="B677" s="1">
        <v>6</v>
      </c>
      <c r="C677" s="1">
        <v>3</v>
      </c>
      <c r="D677" s="1">
        <v>2</v>
      </c>
      <c r="E677" s="1" t="s">
        <v>8</v>
      </c>
      <c r="F677" s="44">
        <v>-55.542999999999999</v>
      </c>
      <c r="G677" s="44">
        <v>-36.383000000000003</v>
      </c>
      <c r="H677" s="44">
        <v>6.524</v>
      </c>
      <c r="I677" s="44">
        <v>-57.085000000000001</v>
      </c>
      <c r="J677" s="44">
        <v>-0.26500000000000001</v>
      </c>
      <c r="K677" s="44">
        <v>-0.39</v>
      </c>
    </row>
    <row r="678" spans="1:11">
      <c r="A678" s="1">
        <v>8</v>
      </c>
      <c r="B678" s="1">
        <v>6</v>
      </c>
      <c r="C678" s="1">
        <v>3</v>
      </c>
      <c r="D678" s="1">
        <v>1</v>
      </c>
      <c r="E678" s="1" t="s">
        <v>11</v>
      </c>
      <c r="F678" s="44">
        <v>-35.426000000000002</v>
      </c>
      <c r="G678" s="44">
        <v>-23.201000000000001</v>
      </c>
      <c r="H678" s="44">
        <v>-13.516</v>
      </c>
      <c r="I678" s="44">
        <v>116.988</v>
      </c>
      <c r="J678" s="44">
        <v>6.6000000000000003E-2</v>
      </c>
      <c r="K678" s="44">
        <v>9.7000000000000003E-2</v>
      </c>
    </row>
    <row r="679" spans="1:11">
      <c r="A679" s="1">
        <v>8</v>
      </c>
      <c r="B679" s="1">
        <v>6</v>
      </c>
      <c r="C679" s="1">
        <v>3</v>
      </c>
      <c r="D679" s="1">
        <v>1</v>
      </c>
      <c r="E679" s="1" t="s">
        <v>10</v>
      </c>
      <c r="F679" s="44">
        <v>-20.077999999999999</v>
      </c>
      <c r="G679" s="44">
        <v>-13.15</v>
      </c>
      <c r="H679" s="44">
        <v>10.308999999999999</v>
      </c>
      <c r="I679" s="44">
        <v>-89.28</v>
      </c>
      <c r="J679" s="44">
        <v>-6.6000000000000003E-2</v>
      </c>
      <c r="K679" s="44">
        <v>-9.7000000000000003E-2</v>
      </c>
    </row>
    <row r="680" spans="1:11">
      <c r="A680" s="1">
        <v>8</v>
      </c>
      <c r="B680" s="1">
        <v>6</v>
      </c>
      <c r="C680" s="1">
        <v>3</v>
      </c>
      <c r="D680" s="1">
        <v>1</v>
      </c>
      <c r="E680" s="1" t="s">
        <v>9</v>
      </c>
      <c r="F680" s="44">
        <v>60.927</v>
      </c>
      <c r="G680" s="44">
        <v>39.908000000000001</v>
      </c>
      <c r="H680" s="44">
        <v>6.6180000000000003</v>
      </c>
      <c r="I680" s="44">
        <v>-57.295999999999999</v>
      </c>
      <c r="J680" s="44">
        <v>-3.6999999999999998E-2</v>
      </c>
      <c r="K680" s="44">
        <v>-5.3999999999999999E-2</v>
      </c>
    </row>
    <row r="681" spans="1:11">
      <c r="A681" s="1">
        <v>8</v>
      </c>
      <c r="B681" s="1">
        <v>6</v>
      </c>
      <c r="C681" s="1">
        <v>3</v>
      </c>
      <c r="D681" s="1">
        <v>1</v>
      </c>
      <c r="E681" s="1" t="s">
        <v>8</v>
      </c>
      <c r="F681" s="44">
        <v>-52.401000000000003</v>
      </c>
      <c r="G681" s="44">
        <v>-34.323999999999998</v>
      </c>
      <c r="H681" s="44">
        <v>6.6180000000000003</v>
      </c>
      <c r="I681" s="44">
        <v>-57.295999999999999</v>
      </c>
      <c r="J681" s="44">
        <v>-3.6999999999999998E-2</v>
      </c>
      <c r="K681" s="44">
        <v>-5.3999999999999999E-2</v>
      </c>
    </row>
    <row r="682" spans="1:11">
      <c r="A682" s="1">
        <v>9</v>
      </c>
      <c r="B682" s="1">
        <v>24</v>
      </c>
      <c r="C682" s="1">
        <v>17</v>
      </c>
      <c r="D682" s="1">
        <v>5</v>
      </c>
      <c r="E682" s="1" t="s">
        <v>11</v>
      </c>
      <c r="F682" s="44">
        <v>-31.111000000000001</v>
      </c>
      <c r="G682" s="44">
        <v>-21.509</v>
      </c>
      <c r="H682" s="44">
        <v>-3.573</v>
      </c>
      <c r="I682" s="44">
        <v>30.895</v>
      </c>
      <c r="J682" s="44">
        <v>1.417</v>
      </c>
      <c r="K682" s="44">
        <v>2.085</v>
      </c>
    </row>
    <row r="683" spans="1:11">
      <c r="A683" s="1">
        <v>9</v>
      </c>
      <c r="B683" s="1">
        <v>24</v>
      </c>
      <c r="C683" s="1">
        <v>17</v>
      </c>
      <c r="D683" s="1">
        <v>5</v>
      </c>
      <c r="E683" s="1" t="s">
        <v>10</v>
      </c>
      <c r="F683" s="44">
        <v>-16.132999999999999</v>
      </c>
      <c r="G683" s="44">
        <v>-11.930999999999999</v>
      </c>
      <c r="H683" s="44">
        <v>3.3130000000000002</v>
      </c>
      <c r="I683" s="44">
        <v>-28.635999999999999</v>
      </c>
      <c r="J683" s="44">
        <v>-1.3140000000000001</v>
      </c>
      <c r="K683" s="44">
        <v>-1.9319999999999999</v>
      </c>
    </row>
    <row r="684" spans="1:11">
      <c r="A684" s="1">
        <v>9</v>
      </c>
      <c r="B684" s="1">
        <v>24</v>
      </c>
      <c r="C684" s="1">
        <v>17</v>
      </c>
      <c r="D684" s="1">
        <v>5</v>
      </c>
      <c r="E684" s="1" t="s">
        <v>9</v>
      </c>
      <c r="F684" s="44">
        <v>37.518999999999998</v>
      </c>
      <c r="G684" s="44">
        <v>26.628</v>
      </c>
      <c r="H684" s="44">
        <v>1.679</v>
      </c>
      <c r="I684" s="44">
        <v>-14.52</v>
      </c>
      <c r="J684" s="44">
        <v>-0.66600000000000004</v>
      </c>
      <c r="K684" s="44">
        <v>-0.98</v>
      </c>
    </row>
    <row r="685" spans="1:11">
      <c r="A685" s="1">
        <v>9</v>
      </c>
      <c r="B685" s="1">
        <v>24</v>
      </c>
      <c r="C685" s="1">
        <v>17</v>
      </c>
      <c r="D685" s="1">
        <v>5</v>
      </c>
      <c r="E685" s="1" t="s">
        <v>8</v>
      </c>
      <c r="F685" s="44">
        <v>-30.213000000000001</v>
      </c>
      <c r="G685" s="44">
        <v>-21.957000000000001</v>
      </c>
      <c r="H685" s="44">
        <v>1.679</v>
      </c>
      <c r="I685" s="44">
        <v>-14.52</v>
      </c>
      <c r="J685" s="44">
        <v>-0.66600000000000004</v>
      </c>
      <c r="K685" s="44">
        <v>-0.98</v>
      </c>
    </row>
    <row r="686" spans="1:11">
      <c r="A686" s="1">
        <v>9</v>
      </c>
      <c r="B686" s="1">
        <v>24</v>
      </c>
      <c r="C686" s="1">
        <v>17</v>
      </c>
      <c r="D686" s="1">
        <v>4</v>
      </c>
      <c r="E686" s="1" t="s">
        <v>11</v>
      </c>
      <c r="F686" s="44">
        <v>-47.015000000000001</v>
      </c>
      <c r="G686" s="44">
        <v>-32.005000000000003</v>
      </c>
      <c r="H686" s="44">
        <v>-8.9359999999999999</v>
      </c>
      <c r="I686" s="44">
        <v>79.322000000000003</v>
      </c>
      <c r="J686" s="44">
        <v>3.4550000000000001</v>
      </c>
      <c r="K686" s="44">
        <v>5.0819999999999999</v>
      </c>
    </row>
    <row r="687" spans="1:11">
      <c r="A687" s="1">
        <v>9</v>
      </c>
      <c r="B687" s="1">
        <v>24</v>
      </c>
      <c r="C687" s="1">
        <v>17</v>
      </c>
      <c r="D687" s="1">
        <v>4</v>
      </c>
      <c r="E687" s="1" t="s">
        <v>10</v>
      </c>
      <c r="F687" s="44">
        <v>-3.7210000000000001</v>
      </c>
      <c r="G687" s="44">
        <v>-4.1980000000000004</v>
      </c>
      <c r="H687" s="44">
        <v>8.3770000000000007</v>
      </c>
      <c r="I687" s="44">
        <v>-74.358000000000004</v>
      </c>
      <c r="J687" s="44">
        <v>-3.2389999999999999</v>
      </c>
      <c r="K687" s="44">
        <v>-4.7649999999999997</v>
      </c>
    </row>
    <row r="688" spans="1:11">
      <c r="A688" s="1">
        <v>9</v>
      </c>
      <c r="B688" s="1">
        <v>24</v>
      </c>
      <c r="C688" s="1">
        <v>17</v>
      </c>
      <c r="D688" s="1">
        <v>4</v>
      </c>
      <c r="E688" s="1" t="s">
        <v>9</v>
      </c>
      <c r="F688" s="44">
        <v>47.993000000000002</v>
      </c>
      <c r="G688" s="44">
        <v>33.637</v>
      </c>
      <c r="H688" s="44">
        <v>4.2229999999999999</v>
      </c>
      <c r="I688" s="44">
        <v>-37.482999999999997</v>
      </c>
      <c r="J688" s="44">
        <v>-1.633</v>
      </c>
      <c r="K688" s="44">
        <v>-2.4020000000000001</v>
      </c>
    </row>
    <row r="689" spans="1:11">
      <c r="A689" s="1">
        <v>9</v>
      </c>
      <c r="B689" s="1">
        <v>24</v>
      </c>
      <c r="C689" s="1">
        <v>17</v>
      </c>
      <c r="D689" s="1">
        <v>4</v>
      </c>
      <c r="E689" s="1" t="s">
        <v>8</v>
      </c>
      <c r="F689" s="44">
        <v>-26.873000000000001</v>
      </c>
      <c r="G689" s="44">
        <v>-20.073</v>
      </c>
      <c r="H689" s="44">
        <v>4.2229999999999999</v>
      </c>
      <c r="I689" s="44">
        <v>-37.482999999999997</v>
      </c>
      <c r="J689" s="44">
        <v>-1.633</v>
      </c>
      <c r="K689" s="44">
        <v>-2.4020000000000001</v>
      </c>
    </row>
    <row r="690" spans="1:11">
      <c r="A690" s="1">
        <v>9</v>
      </c>
      <c r="B690" s="1">
        <v>24</v>
      </c>
      <c r="C690" s="1">
        <v>17</v>
      </c>
      <c r="D690" s="1">
        <v>3</v>
      </c>
      <c r="E690" s="1" t="s">
        <v>11</v>
      </c>
      <c r="F690" s="44">
        <v>-41.786999999999999</v>
      </c>
      <c r="G690" s="44">
        <v>-28.582999999999998</v>
      </c>
      <c r="H690" s="44">
        <v>-13.477</v>
      </c>
      <c r="I690" s="44">
        <v>122.654</v>
      </c>
      <c r="J690" s="44">
        <v>4.9930000000000003</v>
      </c>
      <c r="K690" s="44">
        <v>7.3449999999999998</v>
      </c>
    </row>
    <row r="691" spans="1:11">
      <c r="A691" s="1">
        <v>9</v>
      </c>
      <c r="B691" s="1">
        <v>24</v>
      </c>
      <c r="C691" s="1">
        <v>17</v>
      </c>
      <c r="D691" s="1">
        <v>3</v>
      </c>
      <c r="E691" s="1" t="s">
        <v>10</v>
      </c>
      <c r="F691" s="44">
        <v>-9.6050000000000004</v>
      </c>
      <c r="G691" s="44">
        <v>-7.9530000000000003</v>
      </c>
      <c r="H691" s="44">
        <v>12.632</v>
      </c>
      <c r="I691" s="44">
        <v>-114.961</v>
      </c>
      <c r="J691" s="44">
        <v>-4.6820000000000004</v>
      </c>
      <c r="K691" s="44">
        <v>-6.8879999999999999</v>
      </c>
    </row>
    <row r="692" spans="1:11">
      <c r="A692" s="1">
        <v>9</v>
      </c>
      <c r="B692" s="1">
        <v>24</v>
      </c>
      <c r="C692" s="1">
        <v>17</v>
      </c>
      <c r="D692" s="1">
        <v>3</v>
      </c>
      <c r="E692" s="1" t="s">
        <v>9</v>
      </c>
      <c r="F692" s="44">
        <v>45.281999999999996</v>
      </c>
      <c r="G692" s="44">
        <v>31.887</v>
      </c>
      <c r="H692" s="44">
        <v>6.3680000000000003</v>
      </c>
      <c r="I692" s="44">
        <v>-57.954999999999998</v>
      </c>
      <c r="J692" s="44">
        <v>-2.36</v>
      </c>
      <c r="K692" s="44">
        <v>-3.472</v>
      </c>
    </row>
    <row r="693" spans="1:11">
      <c r="A693" s="1">
        <v>9</v>
      </c>
      <c r="B693" s="1">
        <v>24</v>
      </c>
      <c r="C693" s="1">
        <v>17</v>
      </c>
      <c r="D693" s="1">
        <v>3</v>
      </c>
      <c r="E693" s="1" t="s">
        <v>8</v>
      </c>
      <c r="F693" s="44">
        <v>-29.584</v>
      </c>
      <c r="G693" s="44">
        <v>-21.823</v>
      </c>
      <c r="H693" s="44">
        <v>6.3680000000000003</v>
      </c>
      <c r="I693" s="44">
        <v>-57.954999999999998</v>
      </c>
      <c r="J693" s="44">
        <v>-2.36</v>
      </c>
      <c r="K693" s="44">
        <v>-3.472</v>
      </c>
    </row>
    <row r="694" spans="1:11">
      <c r="A694" s="1">
        <v>9</v>
      </c>
      <c r="B694" s="1">
        <v>24</v>
      </c>
      <c r="C694" s="1">
        <v>17</v>
      </c>
      <c r="D694" s="1">
        <v>2</v>
      </c>
      <c r="E694" s="1" t="s">
        <v>11</v>
      </c>
      <c r="F694" s="44">
        <v>-37.081000000000003</v>
      </c>
      <c r="G694" s="44">
        <v>-25.585000000000001</v>
      </c>
      <c r="H694" s="44">
        <v>-16.847000000000001</v>
      </c>
      <c r="I694" s="44">
        <v>155.72300000000001</v>
      </c>
      <c r="J694" s="44">
        <v>6.12</v>
      </c>
      <c r="K694" s="44">
        <v>9.0039999999999996</v>
      </c>
    </row>
    <row r="695" spans="1:11">
      <c r="A695" s="1">
        <v>9</v>
      </c>
      <c r="B695" s="1">
        <v>24</v>
      </c>
      <c r="C695" s="1">
        <v>17</v>
      </c>
      <c r="D695" s="1">
        <v>2</v>
      </c>
      <c r="E695" s="1" t="s">
        <v>10</v>
      </c>
      <c r="F695" s="44">
        <v>-14.263</v>
      </c>
      <c r="G695" s="44">
        <v>-10.97</v>
      </c>
      <c r="H695" s="44">
        <v>15.872999999999999</v>
      </c>
      <c r="I695" s="44">
        <v>-146.749</v>
      </c>
      <c r="J695" s="44">
        <v>-5.7590000000000003</v>
      </c>
      <c r="K695" s="44">
        <v>-8.4719999999999995</v>
      </c>
    </row>
    <row r="696" spans="1:11">
      <c r="A696" s="1">
        <v>9</v>
      </c>
      <c r="B696" s="1">
        <v>24</v>
      </c>
      <c r="C696" s="1">
        <v>17</v>
      </c>
      <c r="D696" s="1">
        <v>2</v>
      </c>
      <c r="E696" s="1" t="s">
        <v>9</v>
      </c>
      <c r="F696" s="44">
        <v>42.999000000000002</v>
      </c>
      <c r="G696" s="44">
        <v>30.42</v>
      </c>
      <c r="H696" s="44">
        <v>7.9809999999999999</v>
      </c>
      <c r="I696" s="44">
        <v>-73.774000000000001</v>
      </c>
      <c r="J696" s="44">
        <v>-2.8969999999999998</v>
      </c>
      <c r="K696" s="44">
        <v>-4.2619999999999996</v>
      </c>
    </row>
    <row r="697" spans="1:11">
      <c r="A697" s="1">
        <v>9</v>
      </c>
      <c r="B697" s="1">
        <v>24</v>
      </c>
      <c r="C697" s="1">
        <v>17</v>
      </c>
      <c r="D697" s="1">
        <v>2</v>
      </c>
      <c r="E697" s="1" t="s">
        <v>8</v>
      </c>
      <c r="F697" s="44">
        <v>-31.867000000000001</v>
      </c>
      <c r="G697" s="44">
        <v>-23.29</v>
      </c>
      <c r="H697" s="44">
        <v>7.9809999999999999</v>
      </c>
      <c r="I697" s="44">
        <v>-73.774000000000001</v>
      </c>
      <c r="J697" s="44">
        <v>-2.8969999999999998</v>
      </c>
      <c r="K697" s="44">
        <v>-4.2619999999999996</v>
      </c>
    </row>
    <row r="698" spans="1:11">
      <c r="A698" s="1">
        <v>9</v>
      </c>
      <c r="B698" s="1">
        <v>24</v>
      </c>
      <c r="C698" s="1">
        <v>17</v>
      </c>
      <c r="D698" s="1">
        <v>1</v>
      </c>
      <c r="E698" s="1" t="s">
        <v>11</v>
      </c>
      <c r="F698" s="44">
        <v>-28.134</v>
      </c>
      <c r="G698" s="44">
        <v>-19.759</v>
      </c>
      <c r="H698" s="44">
        <v>-17.922000000000001</v>
      </c>
      <c r="I698" s="44">
        <v>168.46299999999999</v>
      </c>
      <c r="J698" s="44">
        <v>5.8659999999999997</v>
      </c>
      <c r="K698" s="44">
        <v>8.6300000000000008</v>
      </c>
    </row>
    <row r="699" spans="1:11">
      <c r="A699" s="1">
        <v>9</v>
      </c>
      <c r="B699" s="1">
        <v>24</v>
      </c>
      <c r="C699" s="1">
        <v>17</v>
      </c>
      <c r="D699" s="1">
        <v>1</v>
      </c>
      <c r="E699" s="1" t="s">
        <v>10</v>
      </c>
      <c r="F699" s="44">
        <v>-23.856000000000002</v>
      </c>
      <c r="G699" s="44">
        <v>-17.138000000000002</v>
      </c>
      <c r="H699" s="44">
        <v>16.667000000000002</v>
      </c>
      <c r="I699" s="44">
        <v>-156.64699999999999</v>
      </c>
      <c r="J699" s="44">
        <v>-5.4610000000000003</v>
      </c>
      <c r="K699" s="44">
        <v>-8.0340000000000007</v>
      </c>
    </row>
    <row r="700" spans="1:11">
      <c r="A700" s="1">
        <v>9</v>
      </c>
      <c r="B700" s="1">
        <v>24</v>
      </c>
      <c r="C700" s="1">
        <v>17</v>
      </c>
      <c r="D700" s="1">
        <v>1</v>
      </c>
      <c r="E700" s="1" t="s">
        <v>9</v>
      </c>
      <c r="F700" s="44">
        <v>38.476999999999997</v>
      </c>
      <c r="G700" s="44">
        <v>27.494</v>
      </c>
      <c r="H700" s="44">
        <v>8.4359999999999999</v>
      </c>
      <c r="I700" s="44">
        <v>-79.295000000000002</v>
      </c>
      <c r="J700" s="44">
        <v>-2.762</v>
      </c>
      <c r="K700" s="44">
        <v>-4.0640000000000001</v>
      </c>
    </row>
    <row r="701" spans="1:11">
      <c r="A701" s="1">
        <v>9</v>
      </c>
      <c r="B701" s="1">
        <v>24</v>
      </c>
      <c r="C701" s="1">
        <v>17</v>
      </c>
      <c r="D701" s="1">
        <v>1</v>
      </c>
      <c r="E701" s="1" t="s">
        <v>8</v>
      </c>
      <c r="F701" s="44">
        <v>-36.389000000000003</v>
      </c>
      <c r="G701" s="44">
        <v>-26.216000000000001</v>
      </c>
      <c r="H701" s="44">
        <v>8.4359999999999999</v>
      </c>
      <c r="I701" s="44">
        <v>-79.295000000000002</v>
      </c>
      <c r="J701" s="44">
        <v>-2.762</v>
      </c>
      <c r="K701" s="44">
        <v>-4.0640000000000001</v>
      </c>
    </row>
    <row r="702" spans="1:11">
      <c r="A702" s="1">
        <v>9</v>
      </c>
      <c r="B702" s="1">
        <v>17</v>
      </c>
      <c r="C702" s="1">
        <v>10</v>
      </c>
      <c r="D702" s="1">
        <v>5</v>
      </c>
      <c r="E702" s="1" t="s">
        <v>11</v>
      </c>
      <c r="F702" s="44">
        <v>-53.143000000000001</v>
      </c>
      <c r="G702" s="44">
        <v>-34.113</v>
      </c>
      <c r="H702" s="44">
        <v>-3.22</v>
      </c>
      <c r="I702" s="44">
        <v>28.149000000000001</v>
      </c>
      <c r="J702" s="44">
        <v>1.2689999999999999</v>
      </c>
      <c r="K702" s="44">
        <v>1.867</v>
      </c>
    </row>
    <row r="703" spans="1:11">
      <c r="A703" s="1">
        <v>9</v>
      </c>
      <c r="B703" s="1">
        <v>17</v>
      </c>
      <c r="C703" s="1">
        <v>10</v>
      </c>
      <c r="D703" s="1">
        <v>5</v>
      </c>
      <c r="E703" s="1" t="s">
        <v>10</v>
      </c>
      <c r="F703" s="44">
        <v>-29.187000000000001</v>
      </c>
      <c r="G703" s="44">
        <v>-19.09</v>
      </c>
      <c r="H703" s="44">
        <v>2.5910000000000002</v>
      </c>
      <c r="I703" s="44">
        <v>-22.658999999999999</v>
      </c>
      <c r="J703" s="44">
        <v>-1.0209999999999999</v>
      </c>
      <c r="K703" s="44">
        <v>-1.5009999999999999</v>
      </c>
    </row>
    <row r="704" spans="1:11">
      <c r="A704" s="1">
        <v>9</v>
      </c>
      <c r="B704" s="1">
        <v>17</v>
      </c>
      <c r="C704" s="1">
        <v>10</v>
      </c>
      <c r="D704" s="1">
        <v>5</v>
      </c>
      <c r="E704" s="1" t="s">
        <v>9</v>
      </c>
      <c r="F704" s="44">
        <v>78.046999999999997</v>
      </c>
      <c r="G704" s="44">
        <v>50.256</v>
      </c>
      <c r="H704" s="44">
        <v>1.351</v>
      </c>
      <c r="I704" s="44">
        <v>-11.816000000000001</v>
      </c>
      <c r="J704" s="44">
        <v>-0.53200000000000003</v>
      </c>
      <c r="K704" s="44">
        <v>-0.78300000000000003</v>
      </c>
    </row>
    <row r="705" spans="1:11">
      <c r="A705" s="1">
        <v>9</v>
      </c>
      <c r="B705" s="1">
        <v>17</v>
      </c>
      <c r="C705" s="1">
        <v>10</v>
      </c>
      <c r="D705" s="1">
        <v>5</v>
      </c>
      <c r="E705" s="1" t="s">
        <v>8</v>
      </c>
      <c r="F705" s="44">
        <v>-66.906000000000006</v>
      </c>
      <c r="G705" s="44">
        <v>-43.268999999999998</v>
      </c>
      <c r="H705" s="44">
        <v>1.351</v>
      </c>
      <c r="I705" s="44">
        <v>-11.816000000000001</v>
      </c>
      <c r="J705" s="44">
        <v>-0.53200000000000003</v>
      </c>
      <c r="K705" s="44">
        <v>-0.78300000000000003</v>
      </c>
    </row>
    <row r="706" spans="1:11">
      <c r="A706" s="1">
        <v>9</v>
      </c>
      <c r="B706" s="1">
        <v>17</v>
      </c>
      <c r="C706" s="1">
        <v>10</v>
      </c>
      <c r="D706" s="1">
        <v>4</v>
      </c>
      <c r="E706" s="1" t="s">
        <v>11</v>
      </c>
      <c r="F706" s="44">
        <v>-51.15</v>
      </c>
      <c r="G706" s="44">
        <v>-32.645000000000003</v>
      </c>
      <c r="H706" s="44">
        <v>-7.702</v>
      </c>
      <c r="I706" s="44">
        <v>68.611999999999995</v>
      </c>
      <c r="J706" s="44">
        <v>2.9660000000000002</v>
      </c>
      <c r="K706" s="44">
        <v>4.3630000000000004</v>
      </c>
    </row>
    <row r="707" spans="1:11">
      <c r="A707" s="1">
        <v>9</v>
      </c>
      <c r="B707" s="1">
        <v>17</v>
      </c>
      <c r="C707" s="1">
        <v>10</v>
      </c>
      <c r="D707" s="1">
        <v>4</v>
      </c>
      <c r="E707" s="1" t="s">
        <v>10</v>
      </c>
      <c r="F707" s="44">
        <v>-40.765999999999998</v>
      </c>
      <c r="G707" s="44">
        <v>-26.902000000000001</v>
      </c>
      <c r="H707" s="44">
        <v>6.3140000000000001</v>
      </c>
      <c r="I707" s="44">
        <v>-56.250999999999998</v>
      </c>
      <c r="J707" s="44">
        <v>-2.431</v>
      </c>
      <c r="K707" s="44">
        <v>-3.577</v>
      </c>
    </row>
    <row r="708" spans="1:11">
      <c r="A708" s="1">
        <v>9</v>
      </c>
      <c r="B708" s="1">
        <v>17</v>
      </c>
      <c r="C708" s="1">
        <v>10</v>
      </c>
      <c r="D708" s="1">
        <v>4</v>
      </c>
      <c r="E708" s="1" t="s">
        <v>9</v>
      </c>
      <c r="F708" s="44">
        <v>78.632000000000005</v>
      </c>
      <c r="G708" s="44">
        <v>50.786000000000001</v>
      </c>
      <c r="H708" s="44">
        <v>3.2589999999999999</v>
      </c>
      <c r="I708" s="44">
        <v>-29.038</v>
      </c>
      <c r="J708" s="44">
        <v>-1.2549999999999999</v>
      </c>
      <c r="K708" s="44">
        <v>-1.8460000000000001</v>
      </c>
    </row>
    <row r="709" spans="1:11">
      <c r="A709" s="1">
        <v>9</v>
      </c>
      <c r="B709" s="1">
        <v>17</v>
      </c>
      <c r="C709" s="1">
        <v>10</v>
      </c>
      <c r="D709" s="1">
        <v>4</v>
      </c>
      <c r="E709" s="1" t="s">
        <v>8</v>
      </c>
      <c r="F709" s="44">
        <v>-73.802999999999997</v>
      </c>
      <c r="G709" s="44">
        <v>-48.113999999999997</v>
      </c>
      <c r="H709" s="44">
        <v>3.2589999999999999</v>
      </c>
      <c r="I709" s="44">
        <v>-29.038</v>
      </c>
      <c r="J709" s="44">
        <v>-1.2549999999999999</v>
      </c>
      <c r="K709" s="44">
        <v>-1.8460000000000001</v>
      </c>
    </row>
    <row r="710" spans="1:11">
      <c r="A710" s="1">
        <v>9</v>
      </c>
      <c r="B710" s="1">
        <v>17</v>
      </c>
      <c r="C710" s="1">
        <v>10</v>
      </c>
      <c r="D710" s="1">
        <v>3</v>
      </c>
      <c r="E710" s="1" t="s">
        <v>11</v>
      </c>
      <c r="F710" s="44">
        <v>-52.81</v>
      </c>
      <c r="G710" s="44">
        <v>-33.874000000000002</v>
      </c>
      <c r="H710" s="44">
        <v>-10.808999999999999</v>
      </c>
      <c r="I710" s="44">
        <v>98.358999999999995</v>
      </c>
      <c r="J710" s="44">
        <v>4.0129999999999999</v>
      </c>
      <c r="K710" s="44">
        <v>5.9029999999999996</v>
      </c>
    </row>
    <row r="711" spans="1:11">
      <c r="A711" s="1">
        <v>9</v>
      </c>
      <c r="B711" s="1">
        <v>17</v>
      </c>
      <c r="C711" s="1">
        <v>10</v>
      </c>
      <c r="D711" s="1">
        <v>3</v>
      </c>
      <c r="E711" s="1" t="s">
        <v>10</v>
      </c>
      <c r="F711" s="44">
        <v>-36.752000000000002</v>
      </c>
      <c r="G711" s="44">
        <v>-24.245000000000001</v>
      </c>
      <c r="H711" s="44">
        <v>8.8409999999999993</v>
      </c>
      <c r="I711" s="44">
        <v>-80.453000000000003</v>
      </c>
      <c r="J711" s="44">
        <v>-3.2839999999999998</v>
      </c>
      <c r="K711" s="44">
        <v>-4.8319999999999999</v>
      </c>
    </row>
    <row r="712" spans="1:11">
      <c r="A712" s="1">
        <v>9</v>
      </c>
      <c r="B712" s="1">
        <v>17</v>
      </c>
      <c r="C712" s="1">
        <v>10</v>
      </c>
      <c r="D712" s="1">
        <v>3</v>
      </c>
      <c r="E712" s="1" t="s">
        <v>9</v>
      </c>
      <c r="F712" s="44">
        <v>79.951999999999998</v>
      </c>
      <c r="G712" s="44">
        <v>51.689</v>
      </c>
      <c r="H712" s="44">
        <v>4.57</v>
      </c>
      <c r="I712" s="44">
        <v>-41.584000000000003</v>
      </c>
      <c r="J712" s="44">
        <v>-1.6970000000000001</v>
      </c>
      <c r="K712" s="44">
        <v>-2.4969999999999999</v>
      </c>
    </row>
    <row r="713" spans="1:11">
      <c r="A713" s="1">
        <v>9</v>
      </c>
      <c r="B713" s="1">
        <v>17</v>
      </c>
      <c r="C713" s="1">
        <v>10</v>
      </c>
      <c r="D713" s="1">
        <v>3</v>
      </c>
      <c r="E713" s="1" t="s">
        <v>8</v>
      </c>
      <c r="F713" s="44">
        <v>-72.483000000000004</v>
      </c>
      <c r="G713" s="44">
        <v>-47.210999999999999</v>
      </c>
      <c r="H713" s="44">
        <v>4.57</v>
      </c>
      <c r="I713" s="44">
        <v>-41.584000000000003</v>
      </c>
      <c r="J713" s="44">
        <v>-1.6970000000000001</v>
      </c>
      <c r="K713" s="44">
        <v>-2.4969999999999999</v>
      </c>
    </row>
    <row r="714" spans="1:11">
      <c r="A714" s="1">
        <v>9</v>
      </c>
      <c r="B714" s="1">
        <v>17</v>
      </c>
      <c r="C714" s="1">
        <v>10</v>
      </c>
      <c r="D714" s="1">
        <v>2</v>
      </c>
      <c r="E714" s="1" t="s">
        <v>11</v>
      </c>
      <c r="F714" s="44">
        <v>-55.023000000000003</v>
      </c>
      <c r="G714" s="44">
        <v>-35.423000000000002</v>
      </c>
      <c r="H714" s="44">
        <v>-13.138</v>
      </c>
      <c r="I714" s="44">
        <v>121.383</v>
      </c>
      <c r="J714" s="44">
        <v>4.7590000000000003</v>
      </c>
      <c r="K714" s="44">
        <v>7.0010000000000003</v>
      </c>
    </row>
    <row r="715" spans="1:11">
      <c r="A715" s="1">
        <v>9</v>
      </c>
      <c r="B715" s="1">
        <v>17</v>
      </c>
      <c r="C715" s="1">
        <v>10</v>
      </c>
      <c r="D715" s="1">
        <v>2</v>
      </c>
      <c r="E715" s="1" t="s">
        <v>10</v>
      </c>
      <c r="F715" s="44">
        <v>-36.262</v>
      </c>
      <c r="G715" s="44">
        <v>-23.818999999999999</v>
      </c>
      <c r="H715" s="44">
        <v>10.794</v>
      </c>
      <c r="I715" s="44">
        <v>-99.754999999999995</v>
      </c>
      <c r="J715" s="44">
        <v>-3.9</v>
      </c>
      <c r="K715" s="44">
        <v>-5.7380000000000004</v>
      </c>
    </row>
    <row r="716" spans="1:11">
      <c r="A716" s="1">
        <v>9</v>
      </c>
      <c r="B716" s="1">
        <v>17</v>
      </c>
      <c r="C716" s="1">
        <v>10</v>
      </c>
      <c r="D716" s="1">
        <v>2</v>
      </c>
      <c r="E716" s="1" t="s">
        <v>9</v>
      </c>
      <c r="F716" s="44">
        <v>80.581000000000003</v>
      </c>
      <c r="G716" s="44">
        <v>52.148000000000003</v>
      </c>
      <c r="H716" s="44">
        <v>5.5650000000000004</v>
      </c>
      <c r="I716" s="44">
        <v>-51.427</v>
      </c>
      <c r="J716" s="44">
        <v>-2.0139999999999998</v>
      </c>
      <c r="K716" s="44">
        <v>-2.9630000000000001</v>
      </c>
    </row>
    <row r="717" spans="1:11">
      <c r="A717" s="1">
        <v>9</v>
      </c>
      <c r="B717" s="1">
        <v>17</v>
      </c>
      <c r="C717" s="1">
        <v>10</v>
      </c>
      <c r="D717" s="1">
        <v>2</v>
      </c>
      <c r="E717" s="1" t="s">
        <v>8</v>
      </c>
      <c r="F717" s="44">
        <v>-71.853999999999999</v>
      </c>
      <c r="G717" s="44">
        <v>-46.752000000000002</v>
      </c>
      <c r="H717" s="44">
        <v>5.5650000000000004</v>
      </c>
      <c r="I717" s="44">
        <v>-51.427</v>
      </c>
      <c r="J717" s="44">
        <v>-2.0139999999999998</v>
      </c>
      <c r="K717" s="44">
        <v>-2.9630000000000001</v>
      </c>
    </row>
    <row r="718" spans="1:11">
      <c r="A718" s="1">
        <v>9</v>
      </c>
      <c r="B718" s="1">
        <v>17</v>
      </c>
      <c r="C718" s="1">
        <v>10</v>
      </c>
      <c r="D718" s="1">
        <v>1</v>
      </c>
      <c r="E718" s="1" t="s">
        <v>11</v>
      </c>
      <c r="F718" s="44">
        <v>-58.759</v>
      </c>
      <c r="G718" s="44">
        <v>-38.1</v>
      </c>
      <c r="H718" s="44">
        <v>-12.869</v>
      </c>
      <c r="I718" s="44">
        <v>120.762</v>
      </c>
      <c r="J718" s="44">
        <v>4.2539999999999996</v>
      </c>
      <c r="K718" s="44">
        <v>6.2590000000000003</v>
      </c>
    </row>
    <row r="719" spans="1:11">
      <c r="A719" s="1">
        <v>9</v>
      </c>
      <c r="B719" s="1">
        <v>17</v>
      </c>
      <c r="C719" s="1">
        <v>10</v>
      </c>
      <c r="D719" s="1">
        <v>1</v>
      </c>
      <c r="E719" s="1" t="s">
        <v>10</v>
      </c>
      <c r="F719" s="44">
        <v>-30.387</v>
      </c>
      <c r="G719" s="44">
        <v>-19.850999999999999</v>
      </c>
      <c r="H719" s="44">
        <v>10.236000000000001</v>
      </c>
      <c r="I719" s="44">
        <v>-96.016999999999996</v>
      </c>
      <c r="J719" s="44">
        <v>-3.3940000000000001</v>
      </c>
      <c r="K719" s="44">
        <v>-4.9930000000000003</v>
      </c>
    </row>
    <row r="720" spans="1:11">
      <c r="A720" s="1">
        <v>9</v>
      </c>
      <c r="B720" s="1">
        <v>17</v>
      </c>
      <c r="C720" s="1">
        <v>10</v>
      </c>
      <c r="D720" s="1">
        <v>1</v>
      </c>
      <c r="E720" s="1" t="s">
        <v>9</v>
      </c>
      <c r="F720" s="44">
        <v>82.816000000000003</v>
      </c>
      <c r="G720" s="44">
        <v>53.694000000000003</v>
      </c>
      <c r="H720" s="44">
        <v>5.3730000000000002</v>
      </c>
      <c r="I720" s="44">
        <v>-50.414000000000001</v>
      </c>
      <c r="J720" s="44">
        <v>-1.7789999999999999</v>
      </c>
      <c r="K720" s="44">
        <v>-2.617</v>
      </c>
    </row>
    <row r="721" spans="1:11">
      <c r="A721" s="1">
        <v>9</v>
      </c>
      <c r="B721" s="1">
        <v>17</v>
      </c>
      <c r="C721" s="1">
        <v>10</v>
      </c>
      <c r="D721" s="1">
        <v>1</v>
      </c>
      <c r="E721" s="1" t="s">
        <v>8</v>
      </c>
      <c r="F721" s="44">
        <v>-69.619</v>
      </c>
      <c r="G721" s="44">
        <v>-45.206000000000003</v>
      </c>
      <c r="H721" s="44">
        <v>5.3730000000000002</v>
      </c>
      <c r="I721" s="44">
        <v>-50.414000000000001</v>
      </c>
      <c r="J721" s="44">
        <v>-1.7789999999999999</v>
      </c>
      <c r="K721" s="44">
        <v>-2.617</v>
      </c>
    </row>
    <row r="722" spans="1:11">
      <c r="A722" s="1">
        <v>10</v>
      </c>
      <c r="B722" s="1">
        <v>25</v>
      </c>
      <c r="C722" s="1">
        <v>18</v>
      </c>
      <c r="D722" s="1">
        <v>5</v>
      </c>
      <c r="E722" s="1" t="s">
        <v>11</v>
      </c>
      <c r="F722" s="44">
        <v>-15.196</v>
      </c>
      <c r="G722" s="44">
        <v>-9.2279999999999998</v>
      </c>
      <c r="H722" s="44">
        <v>-0.84799999999999998</v>
      </c>
      <c r="I722" s="44">
        <v>7.3479999999999999</v>
      </c>
      <c r="J722" s="44">
        <v>0.52</v>
      </c>
      <c r="K722" s="44">
        <v>0.76500000000000001</v>
      </c>
    </row>
    <row r="723" spans="1:11">
      <c r="A723" s="1">
        <v>10</v>
      </c>
      <c r="B723" s="1">
        <v>25</v>
      </c>
      <c r="C723" s="1">
        <v>18</v>
      </c>
      <c r="D723" s="1">
        <v>5</v>
      </c>
      <c r="E723" s="1" t="s">
        <v>10</v>
      </c>
      <c r="F723" s="44">
        <v>-17.242000000000001</v>
      </c>
      <c r="G723" s="44">
        <v>-10.475</v>
      </c>
      <c r="H723" s="44">
        <v>0.77900000000000003</v>
      </c>
      <c r="I723" s="44">
        <v>-6.7590000000000003</v>
      </c>
      <c r="J723" s="44">
        <v>-0.47799999999999998</v>
      </c>
      <c r="K723" s="44">
        <v>-0.70399999999999996</v>
      </c>
    </row>
    <row r="724" spans="1:11">
      <c r="A724" s="1">
        <v>10</v>
      </c>
      <c r="B724" s="1">
        <v>25</v>
      </c>
      <c r="C724" s="1">
        <v>18</v>
      </c>
      <c r="D724" s="1">
        <v>5</v>
      </c>
      <c r="E724" s="1" t="s">
        <v>9</v>
      </c>
      <c r="F724" s="44">
        <v>22.789000000000001</v>
      </c>
      <c r="G724" s="44">
        <v>13.840999999999999</v>
      </c>
      <c r="H724" s="44">
        <v>0.37</v>
      </c>
      <c r="I724" s="44">
        <v>-3.206</v>
      </c>
      <c r="J724" s="44">
        <v>-0.22700000000000001</v>
      </c>
      <c r="K724" s="44">
        <v>-0.33400000000000002</v>
      </c>
    </row>
    <row r="725" spans="1:11">
      <c r="A725" s="1">
        <v>10</v>
      </c>
      <c r="B725" s="1">
        <v>25</v>
      </c>
      <c r="C725" s="1">
        <v>18</v>
      </c>
      <c r="D725" s="1">
        <v>5</v>
      </c>
      <c r="E725" s="1" t="s">
        <v>8</v>
      </c>
      <c r="F725" s="44">
        <v>-23.719000000000001</v>
      </c>
      <c r="G725" s="44">
        <v>-14.407</v>
      </c>
      <c r="H725" s="44">
        <v>0.37</v>
      </c>
      <c r="I725" s="44">
        <v>-3.206</v>
      </c>
      <c r="J725" s="44">
        <v>-0.22700000000000001</v>
      </c>
      <c r="K725" s="44">
        <v>-0.33400000000000002</v>
      </c>
    </row>
    <row r="726" spans="1:11">
      <c r="A726" s="1">
        <v>10</v>
      </c>
      <c r="B726" s="1">
        <v>25</v>
      </c>
      <c r="C726" s="1">
        <v>18</v>
      </c>
      <c r="D726" s="1">
        <v>4</v>
      </c>
      <c r="E726" s="1" t="s">
        <v>11</v>
      </c>
      <c r="F726" s="44">
        <v>-19.510999999999999</v>
      </c>
      <c r="G726" s="44">
        <v>-11.94</v>
      </c>
      <c r="H726" s="44">
        <v>-1.331</v>
      </c>
      <c r="I726" s="44">
        <v>11.954000000000001</v>
      </c>
      <c r="J726" s="44">
        <v>0.82799999999999996</v>
      </c>
      <c r="K726" s="44">
        <v>1.2190000000000001</v>
      </c>
    </row>
    <row r="727" spans="1:11">
      <c r="A727" s="1">
        <v>10</v>
      </c>
      <c r="B727" s="1">
        <v>25</v>
      </c>
      <c r="C727" s="1">
        <v>18</v>
      </c>
      <c r="D727" s="1">
        <v>4</v>
      </c>
      <c r="E727" s="1" t="s">
        <v>10</v>
      </c>
      <c r="F727" s="44">
        <v>-18.922999999999998</v>
      </c>
      <c r="G727" s="44">
        <v>-11.606999999999999</v>
      </c>
      <c r="H727" s="44">
        <v>1.2869999999999999</v>
      </c>
      <c r="I727" s="44">
        <v>-11.558</v>
      </c>
      <c r="J727" s="44">
        <v>-0.80100000000000005</v>
      </c>
      <c r="K727" s="44">
        <v>-1.1779999999999999</v>
      </c>
    </row>
    <row r="728" spans="1:11">
      <c r="A728" s="1">
        <v>10</v>
      </c>
      <c r="B728" s="1">
        <v>25</v>
      </c>
      <c r="C728" s="1">
        <v>18</v>
      </c>
      <c r="D728" s="1">
        <v>4</v>
      </c>
      <c r="E728" s="1" t="s">
        <v>9</v>
      </c>
      <c r="F728" s="44">
        <v>26.776</v>
      </c>
      <c r="G728" s="44">
        <v>16.399999999999999</v>
      </c>
      <c r="H728" s="44">
        <v>0.59499999999999997</v>
      </c>
      <c r="I728" s="44">
        <v>-5.3440000000000003</v>
      </c>
      <c r="J728" s="44">
        <v>-0.37</v>
      </c>
      <c r="K728" s="44">
        <v>-0.54500000000000004</v>
      </c>
    </row>
    <row r="729" spans="1:11">
      <c r="A729" s="1">
        <v>10</v>
      </c>
      <c r="B729" s="1">
        <v>25</v>
      </c>
      <c r="C729" s="1">
        <v>18</v>
      </c>
      <c r="D729" s="1">
        <v>4</v>
      </c>
      <c r="E729" s="1" t="s">
        <v>8</v>
      </c>
      <c r="F729" s="44">
        <v>-26.507999999999999</v>
      </c>
      <c r="G729" s="44">
        <v>-16.248000000000001</v>
      </c>
      <c r="H729" s="44">
        <v>0.59499999999999997</v>
      </c>
      <c r="I729" s="44">
        <v>-5.3440000000000003</v>
      </c>
      <c r="J729" s="44">
        <v>-0.37</v>
      </c>
      <c r="K729" s="44">
        <v>-0.54500000000000004</v>
      </c>
    </row>
    <row r="730" spans="1:11">
      <c r="A730" s="1">
        <v>10</v>
      </c>
      <c r="B730" s="1">
        <v>25</v>
      </c>
      <c r="C730" s="1">
        <v>18</v>
      </c>
      <c r="D730" s="1">
        <v>3</v>
      </c>
      <c r="E730" s="1" t="s">
        <v>11</v>
      </c>
      <c r="F730" s="44">
        <v>-18.893999999999998</v>
      </c>
      <c r="G730" s="44">
        <v>-11.57</v>
      </c>
      <c r="H730" s="44">
        <v>-1.8089999999999999</v>
      </c>
      <c r="I730" s="44">
        <v>16.792000000000002</v>
      </c>
      <c r="J730" s="44">
        <v>1.1220000000000001</v>
      </c>
      <c r="K730" s="44">
        <v>1.65</v>
      </c>
    </row>
    <row r="731" spans="1:11">
      <c r="A731" s="1">
        <v>10</v>
      </c>
      <c r="B731" s="1">
        <v>25</v>
      </c>
      <c r="C731" s="1">
        <v>18</v>
      </c>
      <c r="D731" s="1">
        <v>3</v>
      </c>
      <c r="E731" s="1" t="s">
        <v>10</v>
      </c>
      <c r="F731" s="44">
        <v>-19.288</v>
      </c>
      <c r="G731" s="44">
        <v>-11.824999999999999</v>
      </c>
      <c r="H731" s="44">
        <v>1.734</v>
      </c>
      <c r="I731" s="44">
        <v>-16.091000000000001</v>
      </c>
      <c r="J731" s="44">
        <v>-1.075</v>
      </c>
      <c r="K731" s="44">
        <v>-1.5820000000000001</v>
      </c>
    </row>
    <row r="732" spans="1:11">
      <c r="A732" s="1">
        <v>10</v>
      </c>
      <c r="B732" s="1">
        <v>25</v>
      </c>
      <c r="C732" s="1">
        <v>18</v>
      </c>
      <c r="D732" s="1">
        <v>3</v>
      </c>
      <c r="E732" s="1" t="s">
        <v>9</v>
      </c>
      <c r="F732" s="44">
        <v>26.552</v>
      </c>
      <c r="G732" s="44">
        <v>16.265999999999998</v>
      </c>
      <c r="H732" s="44">
        <v>0.80500000000000005</v>
      </c>
      <c r="I732" s="44">
        <v>-7.4729999999999999</v>
      </c>
      <c r="J732" s="44">
        <v>-0.499</v>
      </c>
      <c r="K732" s="44">
        <v>-0.73499999999999999</v>
      </c>
    </row>
    <row r="733" spans="1:11">
      <c r="A733" s="1">
        <v>10</v>
      </c>
      <c r="B733" s="1">
        <v>25</v>
      </c>
      <c r="C733" s="1">
        <v>18</v>
      </c>
      <c r="D733" s="1">
        <v>3</v>
      </c>
      <c r="E733" s="1" t="s">
        <v>8</v>
      </c>
      <c r="F733" s="44">
        <v>-26.731999999999999</v>
      </c>
      <c r="G733" s="44">
        <v>-16.382000000000001</v>
      </c>
      <c r="H733" s="44">
        <v>0.80500000000000005</v>
      </c>
      <c r="I733" s="44">
        <v>-7.4729999999999999</v>
      </c>
      <c r="J733" s="44">
        <v>-0.499</v>
      </c>
      <c r="K733" s="44">
        <v>-0.73499999999999999</v>
      </c>
    </row>
    <row r="734" spans="1:11">
      <c r="A734" s="1">
        <v>10</v>
      </c>
      <c r="B734" s="1">
        <v>25</v>
      </c>
      <c r="C734" s="1">
        <v>18</v>
      </c>
      <c r="D734" s="1">
        <v>2</v>
      </c>
      <c r="E734" s="1" t="s">
        <v>11</v>
      </c>
      <c r="F734" s="44">
        <v>-18.885000000000002</v>
      </c>
      <c r="G734" s="44">
        <v>-11.563000000000001</v>
      </c>
      <c r="H734" s="44">
        <v>-2.16</v>
      </c>
      <c r="I734" s="44">
        <v>20.361000000000001</v>
      </c>
      <c r="J734" s="44">
        <v>1.333</v>
      </c>
      <c r="K734" s="44">
        <v>1.9610000000000001</v>
      </c>
    </row>
    <row r="735" spans="1:11">
      <c r="A735" s="1">
        <v>10</v>
      </c>
      <c r="B735" s="1">
        <v>25</v>
      </c>
      <c r="C735" s="1">
        <v>18</v>
      </c>
      <c r="D735" s="1">
        <v>2</v>
      </c>
      <c r="E735" s="1" t="s">
        <v>10</v>
      </c>
      <c r="F735" s="44">
        <v>-19.43</v>
      </c>
      <c r="G735" s="44">
        <v>-11.913</v>
      </c>
      <c r="H735" s="44">
        <v>2.0779999999999998</v>
      </c>
      <c r="I735" s="44">
        <v>-19.602</v>
      </c>
      <c r="J735" s="44">
        <v>-1.2829999999999999</v>
      </c>
      <c r="K735" s="44">
        <v>-1.887</v>
      </c>
    </row>
    <row r="736" spans="1:11">
      <c r="A736" s="1">
        <v>10</v>
      </c>
      <c r="B736" s="1">
        <v>25</v>
      </c>
      <c r="C736" s="1">
        <v>18</v>
      </c>
      <c r="D736" s="1">
        <v>2</v>
      </c>
      <c r="E736" s="1" t="s">
        <v>9</v>
      </c>
      <c r="F736" s="44">
        <v>26.518000000000001</v>
      </c>
      <c r="G736" s="44">
        <v>16.245000000000001</v>
      </c>
      <c r="H736" s="44">
        <v>0.96299999999999997</v>
      </c>
      <c r="I736" s="44">
        <v>-9.0830000000000002</v>
      </c>
      <c r="J736" s="44">
        <v>-0.59499999999999997</v>
      </c>
      <c r="K736" s="44">
        <v>-0.875</v>
      </c>
    </row>
    <row r="737" spans="1:11">
      <c r="A737" s="1">
        <v>10</v>
      </c>
      <c r="B737" s="1">
        <v>25</v>
      </c>
      <c r="C737" s="1">
        <v>18</v>
      </c>
      <c r="D737" s="1">
        <v>2</v>
      </c>
      <c r="E737" s="1" t="s">
        <v>8</v>
      </c>
      <c r="F737" s="44">
        <v>-26.765999999999998</v>
      </c>
      <c r="G737" s="44">
        <v>-16.402999999999999</v>
      </c>
      <c r="H737" s="44">
        <v>0.96299999999999997</v>
      </c>
      <c r="I737" s="44">
        <v>-9.0830000000000002</v>
      </c>
      <c r="J737" s="44">
        <v>-0.59499999999999997</v>
      </c>
      <c r="K737" s="44">
        <v>-0.875</v>
      </c>
    </row>
    <row r="738" spans="1:11">
      <c r="A738" s="1">
        <v>10</v>
      </c>
      <c r="B738" s="1">
        <v>25</v>
      </c>
      <c r="C738" s="1">
        <v>18</v>
      </c>
      <c r="D738" s="1">
        <v>1</v>
      </c>
      <c r="E738" s="1" t="s">
        <v>11</v>
      </c>
      <c r="F738" s="44">
        <v>-18.036999999999999</v>
      </c>
      <c r="G738" s="44">
        <v>-11.045999999999999</v>
      </c>
      <c r="H738" s="44">
        <v>-2.2280000000000002</v>
      </c>
      <c r="I738" s="44">
        <v>21.550999999999998</v>
      </c>
      <c r="J738" s="44">
        <v>1.337</v>
      </c>
      <c r="K738" s="44">
        <v>1.968</v>
      </c>
    </row>
    <row r="739" spans="1:11">
      <c r="A739" s="1">
        <v>10</v>
      </c>
      <c r="B739" s="1">
        <v>25</v>
      </c>
      <c r="C739" s="1">
        <v>18</v>
      </c>
      <c r="D739" s="1">
        <v>1</v>
      </c>
      <c r="E739" s="1" t="s">
        <v>10</v>
      </c>
      <c r="F739" s="44">
        <v>-19.97</v>
      </c>
      <c r="G739" s="44">
        <v>-12.242000000000001</v>
      </c>
      <c r="H739" s="44">
        <v>2.1139999999999999</v>
      </c>
      <c r="I739" s="44">
        <v>-20.434999999999999</v>
      </c>
      <c r="J739" s="44">
        <v>-1.2689999999999999</v>
      </c>
      <c r="K739" s="44">
        <v>-1.867</v>
      </c>
    </row>
    <row r="740" spans="1:11">
      <c r="A740" s="1">
        <v>10</v>
      </c>
      <c r="B740" s="1">
        <v>25</v>
      </c>
      <c r="C740" s="1">
        <v>18</v>
      </c>
      <c r="D740" s="1">
        <v>1</v>
      </c>
      <c r="E740" s="1" t="s">
        <v>9</v>
      </c>
      <c r="F740" s="44">
        <v>26.202999999999999</v>
      </c>
      <c r="G740" s="44">
        <v>16.052</v>
      </c>
      <c r="H740" s="44">
        <v>0.98699999999999999</v>
      </c>
      <c r="I740" s="44">
        <v>-9.5419999999999998</v>
      </c>
      <c r="J740" s="44">
        <v>-0.59199999999999997</v>
      </c>
      <c r="K740" s="44">
        <v>-0.871</v>
      </c>
    </row>
    <row r="741" spans="1:11">
      <c r="A741" s="1">
        <v>10</v>
      </c>
      <c r="B741" s="1">
        <v>25</v>
      </c>
      <c r="C741" s="1">
        <v>18</v>
      </c>
      <c r="D741" s="1">
        <v>1</v>
      </c>
      <c r="E741" s="1" t="s">
        <v>8</v>
      </c>
      <c r="F741" s="44">
        <v>-27.081</v>
      </c>
      <c r="G741" s="44">
        <v>-16.596</v>
      </c>
      <c r="H741" s="44">
        <v>0.98699999999999999</v>
      </c>
      <c r="I741" s="44">
        <v>-9.5419999999999998</v>
      </c>
      <c r="J741" s="44">
        <v>-0.59199999999999997</v>
      </c>
      <c r="K741" s="44">
        <v>-0.871</v>
      </c>
    </row>
    <row r="742" spans="1:11">
      <c r="A742" s="1">
        <v>10</v>
      </c>
      <c r="B742" s="1">
        <v>18</v>
      </c>
      <c r="C742" s="1">
        <v>11</v>
      </c>
      <c r="D742" s="1">
        <v>5</v>
      </c>
      <c r="E742" s="1" t="s">
        <v>11</v>
      </c>
      <c r="F742" s="44">
        <v>-16.263000000000002</v>
      </c>
      <c r="G742" s="44">
        <v>-9.8640000000000008</v>
      </c>
      <c r="H742" s="44">
        <v>-0.80500000000000005</v>
      </c>
      <c r="I742" s="44">
        <v>6.984</v>
      </c>
      <c r="J742" s="44">
        <v>0.49399999999999999</v>
      </c>
      <c r="K742" s="44">
        <v>0.72699999999999998</v>
      </c>
    </row>
    <row r="743" spans="1:11">
      <c r="A743" s="1">
        <v>10</v>
      </c>
      <c r="B743" s="1">
        <v>18</v>
      </c>
      <c r="C743" s="1">
        <v>11</v>
      </c>
      <c r="D743" s="1">
        <v>5</v>
      </c>
      <c r="E743" s="1" t="s">
        <v>10</v>
      </c>
      <c r="F743" s="44">
        <v>-13.467000000000001</v>
      </c>
      <c r="G743" s="44">
        <v>-8.1959999999999997</v>
      </c>
      <c r="H743" s="44">
        <v>0.875</v>
      </c>
      <c r="I743" s="44">
        <v>-7.58</v>
      </c>
      <c r="J743" s="44">
        <v>-0.53700000000000003</v>
      </c>
      <c r="K743" s="44">
        <v>-0.78900000000000003</v>
      </c>
    </row>
    <row r="744" spans="1:11">
      <c r="A744" s="1">
        <v>10</v>
      </c>
      <c r="B744" s="1">
        <v>18</v>
      </c>
      <c r="C744" s="1">
        <v>11</v>
      </c>
      <c r="D744" s="1">
        <v>5</v>
      </c>
      <c r="E744" s="1" t="s">
        <v>9</v>
      </c>
      <c r="F744" s="44">
        <v>22.863</v>
      </c>
      <c r="G744" s="44">
        <v>13.879</v>
      </c>
      <c r="H744" s="44">
        <v>0.4</v>
      </c>
      <c r="I744" s="44">
        <v>-3.4670000000000001</v>
      </c>
      <c r="J744" s="44">
        <v>-0.245</v>
      </c>
      <c r="K744" s="44">
        <v>-0.36099999999999999</v>
      </c>
    </row>
    <row r="745" spans="1:11">
      <c r="A745" s="1">
        <v>10</v>
      </c>
      <c r="B745" s="1">
        <v>18</v>
      </c>
      <c r="C745" s="1">
        <v>11</v>
      </c>
      <c r="D745" s="1">
        <v>5</v>
      </c>
      <c r="E745" s="1" t="s">
        <v>8</v>
      </c>
      <c r="F745" s="44">
        <v>-21.530999999999999</v>
      </c>
      <c r="G745" s="44">
        <v>-13.085000000000001</v>
      </c>
      <c r="H745" s="44">
        <v>0.4</v>
      </c>
      <c r="I745" s="44">
        <v>-3.4670000000000001</v>
      </c>
      <c r="J745" s="44">
        <v>-0.245</v>
      </c>
      <c r="K745" s="44">
        <v>-0.36099999999999999</v>
      </c>
    </row>
    <row r="746" spans="1:11">
      <c r="A746" s="1">
        <v>10</v>
      </c>
      <c r="B746" s="1">
        <v>18</v>
      </c>
      <c r="C746" s="1">
        <v>11</v>
      </c>
      <c r="D746" s="1">
        <v>4</v>
      </c>
      <c r="E746" s="1" t="s">
        <v>11</v>
      </c>
      <c r="F746" s="44">
        <v>-17.600000000000001</v>
      </c>
      <c r="G746" s="44">
        <v>-10.778</v>
      </c>
      <c r="H746" s="44">
        <v>-1.3380000000000001</v>
      </c>
      <c r="I746" s="44">
        <v>12.016999999999999</v>
      </c>
      <c r="J746" s="44">
        <v>0.83299999999999996</v>
      </c>
      <c r="K746" s="44">
        <v>1.2250000000000001</v>
      </c>
    </row>
    <row r="747" spans="1:11">
      <c r="A747" s="1">
        <v>10</v>
      </c>
      <c r="B747" s="1">
        <v>18</v>
      </c>
      <c r="C747" s="1">
        <v>11</v>
      </c>
      <c r="D747" s="1">
        <v>4</v>
      </c>
      <c r="E747" s="1" t="s">
        <v>10</v>
      </c>
      <c r="F747" s="44">
        <v>-17.48</v>
      </c>
      <c r="G747" s="44">
        <v>-10.714</v>
      </c>
      <c r="H747" s="44">
        <v>1.3819999999999999</v>
      </c>
      <c r="I747" s="44">
        <v>-12.414999999999999</v>
      </c>
      <c r="J747" s="44">
        <v>-0.86</v>
      </c>
      <c r="K747" s="44">
        <v>-1.266</v>
      </c>
    </row>
    <row r="748" spans="1:11">
      <c r="A748" s="1">
        <v>10</v>
      </c>
      <c r="B748" s="1">
        <v>18</v>
      </c>
      <c r="C748" s="1">
        <v>11</v>
      </c>
      <c r="D748" s="1">
        <v>4</v>
      </c>
      <c r="E748" s="1" t="s">
        <v>9</v>
      </c>
      <c r="F748" s="44">
        <v>25.46</v>
      </c>
      <c r="G748" s="44">
        <v>15.597</v>
      </c>
      <c r="H748" s="44">
        <v>0.64800000000000002</v>
      </c>
      <c r="I748" s="44">
        <v>-5.8170000000000002</v>
      </c>
      <c r="J748" s="44">
        <v>-0.40300000000000002</v>
      </c>
      <c r="K748" s="44">
        <v>-0.59299999999999997</v>
      </c>
    </row>
    <row r="749" spans="1:11">
      <c r="A749" s="1">
        <v>10</v>
      </c>
      <c r="B749" s="1">
        <v>18</v>
      </c>
      <c r="C749" s="1">
        <v>11</v>
      </c>
      <c r="D749" s="1">
        <v>4</v>
      </c>
      <c r="E749" s="1" t="s">
        <v>8</v>
      </c>
      <c r="F749" s="44">
        <v>-25.402000000000001</v>
      </c>
      <c r="G749" s="44">
        <v>-15.567</v>
      </c>
      <c r="H749" s="44">
        <v>0.64800000000000002</v>
      </c>
      <c r="I749" s="44">
        <v>-5.8170000000000002</v>
      </c>
      <c r="J749" s="44">
        <v>-0.40300000000000002</v>
      </c>
      <c r="K749" s="44">
        <v>-0.59299999999999997</v>
      </c>
    </row>
    <row r="750" spans="1:11">
      <c r="A750" s="1">
        <v>10</v>
      </c>
      <c r="B750" s="1">
        <v>18</v>
      </c>
      <c r="C750" s="1">
        <v>11</v>
      </c>
      <c r="D750" s="1">
        <v>3</v>
      </c>
      <c r="E750" s="1" t="s">
        <v>11</v>
      </c>
      <c r="F750" s="44">
        <v>-17.952000000000002</v>
      </c>
      <c r="G750" s="44">
        <v>-10.993</v>
      </c>
      <c r="H750" s="44">
        <v>-1.806</v>
      </c>
      <c r="I750" s="44">
        <v>16.759</v>
      </c>
      <c r="J750" s="44">
        <v>1.1200000000000001</v>
      </c>
      <c r="K750" s="44">
        <v>1.6479999999999999</v>
      </c>
    </row>
    <row r="751" spans="1:11">
      <c r="A751" s="1">
        <v>10</v>
      </c>
      <c r="B751" s="1">
        <v>18</v>
      </c>
      <c r="C751" s="1">
        <v>11</v>
      </c>
      <c r="D751" s="1">
        <v>3</v>
      </c>
      <c r="E751" s="1" t="s">
        <v>10</v>
      </c>
      <c r="F751" s="44">
        <v>-16.931000000000001</v>
      </c>
      <c r="G751" s="44">
        <v>-10.381</v>
      </c>
      <c r="H751" s="44">
        <v>1.8819999999999999</v>
      </c>
      <c r="I751" s="44">
        <v>-17.463000000000001</v>
      </c>
      <c r="J751" s="44">
        <v>-1.167</v>
      </c>
      <c r="K751" s="44">
        <v>-1.716</v>
      </c>
    </row>
    <row r="752" spans="1:11">
      <c r="A752" s="1">
        <v>10</v>
      </c>
      <c r="B752" s="1">
        <v>18</v>
      </c>
      <c r="C752" s="1">
        <v>11</v>
      </c>
      <c r="D752" s="1">
        <v>3</v>
      </c>
      <c r="E752" s="1" t="s">
        <v>9</v>
      </c>
      <c r="F752" s="44">
        <v>25.673999999999999</v>
      </c>
      <c r="G752" s="44">
        <v>15.728</v>
      </c>
      <c r="H752" s="44">
        <v>0.878</v>
      </c>
      <c r="I752" s="44">
        <v>-8.1479999999999997</v>
      </c>
      <c r="J752" s="44">
        <v>-0.54400000000000004</v>
      </c>
      <c r="K752" s="44">
        <v>-0.80100000000000005</v>
      </c>
    </row>
    <row r="753" spans="1:11">
      <c r="A753" s="1">
        <v>10</v>
      </c>
      <c r="B753" s="1">
        <v>18</v>
      </c>
      <c r="C753" s="1">
        <v>11</v>
      </c>
      <c r="D753" s="1">
        <v>3</v>
      </c>
      <c r="E753" s="1" t="s">
        <v>8</v>
      </c>
      <c r="F753" s="44">
        <v>-25.187999999999999</v>
      </c>
      <c r="G753" s="44">
        <v>-15.436</v>
      </c>
      <c r="H753" s="44">
        <v>0.878</v>
      </c>
      <c r="I753" s="44">
        <v>-8.1479999999999997</v>
      </c>
      <c r="J753" s="44">
        <v>-0.54400000000000004</v>
      </c>
      <c r="K753" s="44">
        <v>-0.80100000000000005</v>
      </c>
    </row>
    <row r="754" spans="1:11">
      <c r="A754" s="1">
        <v>10</v>
      </c>
      <c r="B754" s="1">
        <v>18</v>
      </c>
      <c r="C754" s="1">
        <v>11</v>
      </c>
      <c r="D754" s="1">
        <v>2</v>
      </c>
      <c r="E754" s="1" t="s">
        <v>11</v>
      </c>
      <c r="F754" s="44">
        <v>-17.969000000000001</v>
      </c>
      <c r="G754" s="44">
        <v>-11.003</v>
      </c>
      <c r="H754" s="44">
        <v>-2.1680000000000001</v>
      </c>
      <c r="I754" s="44">
        <v>20.446999999999999</v>
      </c>
      <c r="J754" s="44">
        <v>1.3380000000000001</v>
      </c>
      <c r="K754" s="44">
        <v>1.968</v>
      </c>
    </row>
    <row r="755" spans="1:11">
      <c r="A755" s="1">
        <v>10</v>
      </c>
      <c r="B755" s="1">
        <v>18</v>
      </c>
      <c r="C755" s="1">
        <v>11</v>
      </c>
      <c r="D755" s="1">
        <v>2</v>
      </c>
      <c r="E755" s="1" t="s">
        <v>10</v>
      </c>
      <c r="F755" s="44">
        <v>-17.024000000000001</v>
      </c>
      <c r="G755" s="44">
        <v>-10.438000000000001</v>
      </c>
      <c r="H755" s="44">
        <v>2.2490000000000001</v>
      </c>
      <c r="I755" s="44">
        <v>-21.209</v>
      </c>
      <c r="J755" s="44">
        <v>-1.3879999999999999</v>
      </c>
      <c r="K755" s="44">
        <v>-2.0430000000000001</v>
      </c>
    </row>
    <row r="756" spans="1:11">
      <c r="A756" s="1">
        <v>10</v>
      </c>
      <c r="B756" s="1">
        <v>18</v>
      </c>
      <c r="C756" s="1">
        <v>11</v>
      </c>
      <c r="D756" s="1">
        <v>2</v>
      </c>
      <c r="E756" s="1" t="s">
        <v>9</v>
      </c>
      <c r="F756" s="44">
        <v>25.655999999999999</v>
      </c>
      <c r="G756" s="44">
        <v>15.717000000000001</v>
      </c>
      <c r="H756" s="44">
        <v>1.052</v>
      </c>
      <c r="I756" s="44">
        <v>-9.9179999999999993</v>
      </c>
      <c r="J756" s="44">
        <v>-0.64900000000000002</v>
      </c>
      <c r="K756" s="44">
        <v>-0.95499999999999996</v>
      </c>
    </row>
    <row r="757" spans="1:11">
      <c r="A757" s="1">
        <v>10</v>
      </c>
      <c r="B757" s="1">
        <v>18</v>
      </c>
      <c r="C757" s="1">
        <v>11</v>
      </c>
      <c r="D757" s="1">
        <v>2</v>
      </c>
      <c r="E757" s="1" t="s">
        <v>8</v>
      </c>
      <c r="F757" s="44">
        <v>-25.206</v>
      </c>
      <c r="G757" s="44">
        <v>-15.446999999999999</v>
      </c>
      <c r="H757" s="44">
        <v>1.052</v>
      </c>
      <c r="I757" s="44">
        <v>-9.9179999999999993</v>
      </c>
      <c r="J757" s="44">
        <v>-0.64900000000000002</v>
      </c>
      <c r="K757" s="44">
        <v>-0.95499999999999996</v>
      </c>
    </row>
    <row r="758" spans="1:11">
      <c r="A758" s="1">
        <v>10</v>
      </c>
      <c r="B758" s="1">
        <v>18</v>
      </c>
      <c r="C758" s="1">
        <v>11</v>
      </c>
      <c r="D758" s="1">
        <v>1</v>
      </c>
      <c r="E758" s="1" t="s">
        <v>11</v>
      </c>
      <c r="F758" s="44">
        <v>-18.518000000000001</v>
      </c>
      <c r="G758" s="44">
        <v>-11.340999999999999</v>
      </c>
      <c r="H758" s="44">
        <v>-2.2050000000000001</v>
      </c>
      <c r="I758" s="44">
        <v>21.324000000000002</v>
      </c>
      <c r="J758" s="44">
        <v>1.3240000000000001</v>
      </c>
      <c r="K758" s="44">
        <v>1.948</v>
      </c>
    </row>
    <row r="759" spans="1:11">
      <c r="A759" s="1">
        <v>10</v>
      </c>
      <c r="B759" s="1">
        <v>18</v>
      </c>
      <c r="C759" s="1">
        <v>11</v>
      </c>
      <c r="D759" s="1">
        <v>1</v>
      </c>
      <c r="E759" s="1" t="s">
        <v>10</v>
      </c>
      <c r="F759" s="44">
        <v>-16.239000000000001</v>
      </c>
      <c r="G759" s="44">
        <v>-9.9550000000000001</v>
      </c>
      <c r="H759" s="44">
        <v>2.3199999999999998</v>
      </c>
      <c r="I759" s="44">
        <v>-22.440999999999999</v>
      </c>
      <c r="J759" s="44">
        <v>-1.393</v>
      </c>
      <c r="K759" s="44">
        <v>-2.0489999999999999</v>
      </c>
    </row>
    <row r="760" spans="1:11">
      <c r="A760" s="1">
        <v>10</v>
      </c>
      <c r="B760" s="1">
        <v>18</v>
      </c>
      <c r="C760" s="1">
        <v>11</v>
      </c>
      <c r="D760" s="1">
        <v>1</v>
      </c>
      <c r="E760" s="1" t="s">
        <v>9</v>
      </c>
      <c r="F760" s="44">
        <v>25.974</v>
      </c>
      <c r="G760" s="44">
        <v>15.912000000000001</v>
      </c>
      <c r="H760" s="44">
        <v>1.0780000000000001</v>
      </c>
      <c r="I760" s="44">
        <v>-10.42</v>
      </c>
      <c r="J760" s="44">
        <v>-0.64700000000000002</v>
      </c>
      <c r="K760" s="44">
        <v>-0.95199999999999996</v>
      </c>
    </row>
    <row r="761" spans="1:11">
      <c r="A761" s="1">
        <v>10</v>
      </c>
      <c r="B761" s="1">
        <v>18</v>
      </c>
      <c r="C761" s="1">
        <v>11</v>
      </c>
      <c r="D761" s="1">
        <v>1</v>
      </c>
      <c r="E761" s="1" t="s">
        <v>8</v>
      </c>
      <c r="F761" s="44">
        <v>-24.888000000000002</v>
      </c>
      <c r="G761" s="44">
        <v>-15.252000000000001</v>
      </c>
      <c r="H761" s="44">
        <v>1.0780000000000001</v>
      </c>
      <c r="I761" s="44">
        <v>-10.42</v>
      </c>
      <c r="J761" s="44">
        <v>-0.64700000000000002</v>
      </c>
      <c r="K761" s="44">
        <v>-0.95199999999999996</v>
      </c>
    </row>
    <row r="762" spans="1:11">
      <c r="A762" s="1">
        <v>11</v>
      </c>
      <c r="B762" s="1">
        <v>26</v>
      </c>
      <c r="C762" s="1">
        <v>19</v>
      </c>
      <c r="D762" s="1">
        <v>5</v>
      </c>
      <c r="E762" s="1" t="s">
        <v>11</v>
      </c>
      <c r="F762" s="44">
        <v>-15.143000000000001</v>
      </c>
      <c r="G762" s="44">
        <v>-9.1920000000000002</v>
      </c>
      <c r="H762" s="44">
        <v>-1.0509999999999999</v>
      </c>
      <c r="I762" s="44">
        <v>9</v>
      </c>
      <c r="J762" s="44">
        <v>0.83499999999999996</v>
      </c>
      <c r="K762" s="44">
        <v>1.2290000000000001</v>
      </c>
    </row>
    <row r="763" spans="1:11">
      <c r="A763" s="1">
        <v>11</v>
      </c>
      <c r="B763" s="1">
        <v>26</v>
      </c>
      <c r="C763" s="1">
        <v>19</v>
      </c>
      <c r="D763" s="1">
        <v>5</v>
      </c>
      <c r="E763" s="1" t="s">
        <v>10</v>
      </c>
      <c r="F763" s="44">
        <v>-17.29</v>
      </c>
      <c r="G763" s="44">
        <v>-10.507999999999999</v>
      </c>
      <c r="H763" s="44">
        <v>0.96499999999999997</v>
      </c>
      <c r="I763" s="44">
        <v>-8.2780000000000005</v>
      </c>
      <c r="J763" s="44">
        <v>-0.76800000000000002</v>
      </c>
      <c r="K763" s="44">
        <v>-1.1299999999999999</v>
      </c>
    </row>
    <row r="764" spans="1:11">
      <c r="A764" s="1">
        <v>11</v>
      </c>
      <c r="B764" s="1">
        <v>26</v>
      </c>
      <c r="C764" s="1">
        <v>19</v>
      </c>
      <c r="D764" s="1">
        <v>5</v>
      </c>
      <c r="E764" s="1" t="s">
        <v>9</v>
      </c>
      <c r="F764" s="44">
        <v>22.765999999999998</v>
      </c>
      <c r="G764" s="44">
        <v>13.824999999999999</v>
      </c>
      <c r="H764" s="44">
        <v>0.45800000000000002</v>
      </c>
      <c r="I764" s="44">
        <v>-3.927</v>
      </c>
      <c r="J764" s="44">
        <v>-0.36399999999999999</v>
      </c>
      <c r="K764" s="44">
        <v>-0.53600000000000003</v>
      </c>
    </row>
    <row r="765" spans="1:11">
      <c r="A765" s="1">
        <v>11</v>
      </c>
      <c r="B765" s="1">
        <v>26</v>
      </c>
      <c r="C765" s="1">
        <v>19</v>
      </c>
      <c r="D765" s="1">
        <v>5</v>
      </c>
      <c r="E765" s="1" t="s">
        <v>8</v>
      </c>
      <c r="F765" s="44">
        <v>-23.742000000000001</v>
      </c>
      <c r="G765" s="44">
        <v>-14.423</v>
      </c>
      <c r="H765" s="44">
        <v>0.45800000000000002</v>
      </c>
      <c r="I765" s="44">
        <v>-3.927</v>
      </c>
      <c r="J765" s="44">
        <v>-0.36399999999999999</v>
      </c>
      <c r="K765" s="44">
        <v>-0.53600000000000003</v>
      </c>
    </row>
    <row r="766" spans="1:11">
      <c r="A766" s="1">
        <v>11</v>
      </c>
      <c r="B766" s="1">
        <v>26</v>
      </c>
      <c r="C766" s="1">
        <v>19</v>
      </c>
      <c r="D766" s="1">
        <v>4</v>
      </c>
      <c r="E766" s="1" t="s">
        <v>11</v>
      </c>
      <c r="F766" s="44">
        <v>-19.449000000000002</v>
      </c>
      <c r="G766" s="44">
        <v>-11.898</v>
      </c>
      <c r="H766" s="44">
        <v>-1.625</v>
      </c>
      <c r="I766" s="44">
        <v>14.612</v>
      </c>
      <c r="J766" s="44">
        <v>1.341</v>
      </c>
      <c r="K766" s="44">
        <v>1.9730000000000001</v>
      </c>
    </row>
    <row r="767" spans="1:11">
      <c r="A767" s="1">
        <v>11</v>
      </c>
      <c r="B767" s="1">
        <v>26</v>
      </c>
      <c r="C767" s="1">
        <v>19</v>
      </c>
      <c r="D767" s="1">
        <v>4</v>
      </c>
      <c r="E767" s="1" t="s">
        <v>10</v>
      </c>
      <c r="F767" s="44">
        <v>-18.984000000000002</v>
      </c>
      <c r="G767" s="44">
        <v>-11.648</v>
      </c>
      <c r="H767" s="44">
        <v>1.571</v>
      </c>
      <c r="I767" s="44">
        <v>-14.129</v>
      </c>
      <c r="J767" s="44">
        <v>-1.2969999999999999</v>
      </c>
      <c r="K767" s="44">
        <v>-1.9079999999999999</v>
      </c>
    </row>
    <row r="768" spans="1:11">
      <c r="A768" s="1">
        <v>11</v>
      </c>
      <c r="B768" s="1">
        <v>26</v>
      </c>
      <c r="C768" s="1">
        <v>19</v>
      </c>
      <c r="D768" s="1">
        <v>4</v>
      </c>
      <c r="E768" s="1" t="s">
        <v>9</v>
      </c>
      <c r="F768" s="44">
        <v>26.748000000000001</v>
      </c>
      <c r="G768" s="44">
        <v>16.381</v>
      </c>
      <c r="H768" s="44">
        <v>0.72599999999999998</v>
      </c>
      <c r="I768" s="44">
        <v>-6.532</v>
      </c>
      <c r="J768" s="44">
        <v>-0.6</v>
      </c>
      <c r="K768" s="44">
        <v>-0.88200000000000001</v>
      </c>
    </row>
    <row r="769" spans="1:11">
      <c r="A769" s="1">
        <v>11</v>
      </c>
      <c r="B769" s="1">
        <v>26</v>
      </c>
      <c r="C769" s="1">
        <v>19</v>
      </c>
      <c r="D769" s="1">
        <v>4</v>
      </c>
      <c r="E769" s="1" t="s">
        <v>8</v>
      </c>
      <c r="F769" s="44">
        <v>-26.536000000000001</v>
      </c>
      <c r="G769" s="44">
        <v>-16.266999999999999</v>
      </c>
      <c r="H769" s="44">
        <v>0.72599999999999998</v>
      </c>
      <c r="I769" s="44">
        <v>-6.532</v>
      </c>
      <c r="J769" s="44">
        <v>-0.6</v>
      </c>
      <c r="K769" s="44">
        <v>-0.88200000000000001</v>
      </c>
    </row>
    <row r="770" spans="1:11">
      <c r="A770" s="1">
        <v>11</v>
      </c>
      <c r="B770" s="1">
        <v>26</v>
      </c>
      <c r="C770" s="1">
        <v>19</v>
      </c>
      <c r="D770" s="1">
        <v>3</v>
      </c>
      <c r="E770" s="1" t="s">
        <v>11</v>
      </c>
      <c r="F770" s="44">
        <v>-18.832999999999998</v>
      </c>
      <c r="G770" s="44">
        <v>-11.531000000000001</v>
      </c>
      <c r="H770" s="44">
        <v>-2.198</v>
      </c>
      <c r="I770" s="44">
        <v>20.466999999999999</v>
      </c>
      <c r="J770" s="44">
        <v>1.833</v>
      </c>
      <c r="K770" s="44">
        <v>2.6970000000000001</v>
      </c>
    </row>
    <row r="771" spans="1:11">
      <c r="A771" s="1">
        <v>11</v>
      </c>
      <c r="B771" s="1">
        <v>26</v>
      </c>
      <c r="C771" s="1">
        <v>19</v>
      </c>
      <c r="D771" s="1">
        <v>3</v>
      </c>
      <c r="E771" s="1" t="s">
        <v>10</v>
      </c>
      <c r="F771" s="44">
        <v>-19.346</v>
      </c>
      <c r="G771" s="44">
        <v>-11.863</v>
      </c>
      <c r="H771" s="44">
        <v>2.1059999999999999</v>
      </c>
      <c r="I771" s="44">
        <v>-19.614000000000001</v>
      </c>
      <c r="J771" s="44">
        <v>-1.7569999999999999</v>
      </c>
      <c r="K771" s="44">
        <v>-2.5840000000000001</v>
      </c>
    </row>
    <row r="772" spans="1:11">
      <c r="A772" s="1">
        <v>11</v>
      </c>
      <c r="B772" s="1">
        <v>26</v>
      </c>
      <c r="C772" s="1">
        <v>19</v>
      </c>
      <c r="D772" s="1">
        <v>3</v>
      </c>
      <c r="E772" s="1" t="s">
        <v>9</v>
      </c>
      <c r="F772" s="44">
        <v>26.526</v>
      </c>
      <c r="G772" s="44">
        <v>16.248999999999999</v>
      </c>
      <c r="H772" s="44">
        <v>0.97799999999999998</v>
      </c>
      <c r="I772" s="44">
        <v>-9.109</v>
      </c>
      <c r="J772" s="44">
        <v>-0.81599999999999995</v>
      </c>
      <c r="K772" s="44">
        <v>-1.2</v>
      </c>
    </row>
    <row r="773" spans="1:11">
      <c r="A773" s="1">
        <v>11</v>
      </c>
      <c r="B773" s="1">
        <v>26</v>
      </c>
      <c r="C773" s="1">
        <v>19</v>
      </c>
      <c r="D773" s="1">
        <v>3</v>
      </c>
      <c r="E773" s="1" t="s">
        <v>8</v>
      </c>
      <c r="F773" s="44">
        <v>-26.757999999999999</v>
      </c>
      <c r="G773" s="44">
        <v>-16.399000000000001</v>
      </c>
      <c r="H773" s="44">
        <v>0.97799999999999998</v>
      </c>
      <c r="I773" s="44">
        <v>-9.109</v>
      </c>
      <c r="J773" s="44">
        <v>-0.81599999999999995</v>
      </c>
      <c r="K773" s="44">
        <v>-1.2</v>
      </c>
    </row>
    <row r="774" spans="1:11">
      <c r="A774" s="1">
        <v>11</v>
      </c>
      <c r="B774" s="1">
        <v>26</v>
      </c>
      <c r="C774" s="1">
        <v>19</v>
      </c>
      <c r="D774" s="1">
        <v>2</v>
      </c>
      <c r="E774" s="1" t="s">
        <v>11</v>
      </c>
      <c r="F774" s="44">
        <v>-18.827000000000002</v>
      </c>
      <c r="G774" s="44">
        <v>-11.525</v>
      </c>
      <c r="H774" s="44">
        <v>-2.629</v>
      </c>
      <c r="I774" s="44">
        <v>24.79</v>
      </c>
      <c r="J774" s="44">
        <v>2.1850000000000001</v>
      </c>
      <c r="K774" s="44">
        <v>3.214</v>
      </c>
    </row>
    <row r="775" spans="1:11">
      <c r="A775" s="1">
        <v>11</v>
      </c>
      <c r="B775" s="1">
        <v>26</v>
      </c>
      <c r="C775" s="1">
        <v>19</v>
      </c>
      <c r="D775" s="1">
        <v>2</v>
      </c>
      <c r="E775" s="1" t="s">
        <v>10</v>
      </c>
      <c r="F775" s="44">
        <v>-19.484999999999999</v>
      </c>
      <c r="G775" s="44">
        <v>-11.949</v>
      </c>
      <c r="H775" s="44">
        <v>2.5299999999999998</v>
      </c>
      <c r="I775" s="44">
        <v>-23.861000000000001</v>
      </c>
      <c r="J775" s="44">
        <v>-2.1030000000000002</v>
      </c>
      <c r="K775" s="44">
        <v>-3.0939999999999999</v>
      </c>
    </row>
    <row r="776" spans="1:11">
      <c r="A776" s="1">
        <v>11</v>
      </c>
      <c r="B776" s="1">
        <v>26</v>
      </c>
      <c r="C776" s="1">
        <v>19</v>
      </c>
      <c r="D776" s="1">
        <v>2</v>
      </c>
      <c r="E776" s="1" t="s">
        <v>9</v>
      </c>
      <c r="F776" s="44">
        <v>26.492000000000001</v>
      </c>
      <c r="G776" s="44">
        <v>16.228000000000002</v>
      </c>
      <c r="H776" s="44">
        <v>1.1719999999999999</v>
      </c>
      <c r="I776" s="44">
        <v>-11.057</v>
      </c>
      <c r="J776" s="44">
        <v>-0.97399999999999998</v>
      </c>
      <c r="K776" s="44">
        <v>-1.4339999999999999</v>
      </c>
    </row>
    <row r="777" spans="1:11">
      <c r="A777" s="1">
        <v>11</v>
      </c>
      <c r="B777" s="1">
        <v>26</v>
      </c>
      <c r="C777" s="1">
        <v>19</v>
      </c>
      <c r="D777" s="1">
        <v>2</v>
      </c>
      <c r="E777" s="1" t="s">
        <v>8</v>
      </c>
      <c r="F777" s="44">
        <v>-26.792000000000002</v>
      </c>
      <c r="G777" s="44">
        <v>-16.420000000000002</v>
      </c>
      <c r="H777" s="44">
        <v>1.1719999999999999</v>
      </c>
      <c r="I777" s="44">
        <v>-11.057</v>
      </c>
      <c r="J777" s="44">
        <v>-0.97399999999999998</v>
      </c>
      <c r="K777" s="44">
        <v>-1.4339999999999999</v>
      </c>
    </row>
    <row r="778" spans="1:11">
      <c r="A778" s="1">
        <v>11</v>
      </c>
      <c r="B778" s="1">
        <v>26</v>
      </c>
      <c r="C778" s="1">
        <v>19</v>
      </c>
      <c r="D778" s="1">
        <v>1</v>
      </c>
      <c r="E778" s="1" t="s">
        <v>11</v>
      </c>
      <c r="F778" s="44">
        <v>-18.003</v>
      </c>
      <c r="G778" s="44">
        <v>-11.023</v>
      </c>
      <c r="H778" s="44">
        <v>-2.7160000000000002</v>
      </c>
      <c r="I778" s="44">
        <v>25.942</v>
      </c>
      <c r="J778" s="44">
        <v>2.2389999999999999</v>
      </c>
      <c r="K778" s="44">
        <v>3.2949999999999999</v>
      </c>
    </row>
    <row r="779" spans="1:11">
      <c r="A779" s="1">
        <v>11</v>
      </c>
      <c r="B779" s="1">
        <v>26</v>
      </c>
      <c r="C779" s="1">
        <v>19</v>
      </c>
      <c r="D779" s="1">
        <v>1</v>
      </c>
      <c r="E779" s="1" t="s">
        <v>10</v>
      </c>
      <c r="F779" s="44">
        <v>-20.003</v>
      </c>
      <c r="G779" s="44">
        <v>-12.263999999999999</v>
      </c>
      <c r="H779" s="44">
        <v>2.5760000000000001</v>
      </c>
      <c r="I779" s="44">
        <v>-24.603000000000002</v>
      </c>
      <c r="J779" s="44">
        <v>-2.1240000000000001</v>
      </c>
      <c r="K779" s="44">
        <v>-3.125</v>
      </c>
    </row>
    <row r="780" spans="1:11">
      <c r="A780" s="1">
        <v>11</v>
      </c>
      <c r="B780" s="1">
        <v>26</v>
      </c>
      <c r="C780" s="1">
        <v>19</v>
      </c>
      <c r="D780" s="1">
        <v>1</v>
      </c>
      <c r="E780" s="1" t="s">
        <v>9</v>
      </c>
      <c r="F780" s="44">
        <v>26.187999999999999</v>
      </c>
      <c r="G780" s="44">
        <v>16.042000000000002</v>
      </c>
      <c r="H780" s="44">
        <v>1.2030000000000001</v>
      </c>
      <c r="I780" s="44">
        <v>-11.488</v>
      </c>
      <c r="J780" s="44">
        <v>-0.99199999999999999</v>
      </c>
      <c r="K780" s="44">
        <v>-1.4590000000000001</v>
      </c>
    </row>
    <row r="781" spans="1:11">
      <c r="A781" s="1">
        <v>11</v>
      </c>
      <c r="B781" s="1">
        <v>26</v>
      </c>
      <c r="C781" s="1">
        <v>19</v>
      </c>
      <c r="D781" s="1">
        <v>1</v>
      </c>
      <c r="E781" s="1" t="s">
        <v>8</v>
      </c>
      <c r="F781" s="44">
        <v>-27.096</v>
      </c>
      <c r="G781" s="44">
        <v>-16.606000000000002</v>
      </c>
      <c r="H781" s="44">
        <v>1.2030000000000001</v>
      </c>
      <c r="I781" s="44">
        <v>-11.488</v>
      </c>
      <c r="J781" s="44">
        <v>-0.99199999999999999</v>
      </c>
      <c r="K781" s="44">
        <v>-1.4590000000000001</v>
      </c>
    </row>
    <row r="782" spans="1:11">
      <c r="A782" s="1">
        <v>11</v>
      </c>
      <c r="B782" s="1">
        <v>19</v>
      </c>
      <c r="C782" s="1">
        <v>12</v>
      </c>
      <c r="D782" s="1">
        <v>5</v>
      </c>
      <c r="E782" s="1" t="s">
        <v>11</v>
      </c>
      <c r="F782" s="44">
        <v>-16.213000000000001</v>
      </c>
      <c r="G782" s="44">
        <v>-9.83</v>
      </c>
      <c r="H782" s="44">
        <v>-0.998</v>
      </c>
      <c r="I782" s="44">
        <v>8.5540000000000003</v>
      </c>
      <c r="J782" s="44">
        <v>0.79400000000000004</v>
      </c>
      <c r="K782" s="44">
        <v>1.1679999999999999</v>
      </c>
    </row>
    <row r="783" spans="1:11">
      <c r="A783" s="1">
        <v>11</v>
      </c>
      <c r="B783" s="1">
        <v>19</v>
      </c>
      <c r="C783" s="1">
        <v>12</v>
      </c>
      <c r="D783" s="1">
        <v>5</v>
      </c>
      <c r="E783" s="1" t="s">
        <v>10</v>
      </c>
      <c r="F783" s="44">
        <v>-13.521000000000001</v>
      </c>
      <c r="G783" s="44">
        <v>-8.2330000000000005</v>
      </c>
      <c r="H783" s="44">
        <v>1.085</v>
      </c>
      <c r="I783" s="44">
        <v>-9.2840000000000007</v>
      </c>
      <c r="J783" s="44">
        <v>-0.86199999999999999</v>
      </c>
      <c r="K783" s="44">
        <v>-1.268</v>
      </c>
    </row>
    <row r="784" spans="1:11">
      <c r="A784" s="1">
        <v>11</v>
      </c>
      <c r="B784" s="1">
        <v>19</v>
      </c>
      <c r="C784" s="1">
        <v>12</v>
      </c>
      <c r="D784" s="1">
        <v>5</v>
      </c>
      <c r="E784" s="1" t="s">
        <v>9</v>
      </c>
      <c r="F784" s="44">
        <v>22.838000000000001</v>
      </c>
      <c r="G784" s="44">
        <v>13.862</v>
      </c>
      <c r="H784" s="44">
        <v>0.496</v>
      </c>
      <c r="I784" s="44">
        <v>-4.2469999999999999</v>
      </c>
      <c r="J784" s="44">
        <v>-0.39400000000000002</v>
      </c>
      <c r="K784" s="44">
        <v>-0.57999999999999996</v>
      </c>
    </row>
    <row r="785" spans="1:11">
      <c r="A785" s="1">
        <v>11</v>
      </c>
      <c r="B785" s="1">
        <v>19</v>
      </c>
      <c r="C785" s="1">
        <v>12</v>
      </c>
      <c r="D785" s="1">
        <v>5</v>
      </c>
      <c r="E785" s="1" t="s">
        <v>8</v>
      </c>
      <c r="F785" s="44">
        <v>-21.556000000000001</v>
      </c>
      <c r="G785" s="44">
        <v>-13.102</v>
      </c>
      <c r="H785" s="44">
        <v>0.496</v>
      </c>
      <c r="I785" s="44">
        <v>-4.2469999999999999</v>
      </c>
      <c r="J785" s="44">
        <v>-0.39400000000000002</v>
      </c>
      <c r="K785" s="44">
        <v>-0.57999999999999996</v>
      </c>
    </row>
    <row r="786" spans="1:11">
      <c r="A786" s="1">
        <v>11</v>
      </c>
      <c r="B786" s="1">
        <v>19</v>
      </c>
      <c r="C786" s="1">
        <v>12</v>
      </c>
      <c r="D786" s="1">
        <v>4</v>
      </c>
      <c r="E786" s="1" t="s">
        <v>11</v>
      </c>
      <c r="F786" s="44">
        <v>-17.536999999999999</v>
      </c>
      <c r="G786" s="44">
        <v>-10.736000000000001</v>
      </c>
      <c r="H786" s="44">
        <v>-1.6339999999999999</v>
      </c>
      <c r="I786" s="44">
        <v>14.69</v>
      </c>
      <c r="J786" s="44">
        <v>1.349</v>
      </c>
      <c r="K786" s="44">
        <v>1.984</v>
      </c>
    </row>
    <row r="787" spans="1:11">
      <c r="A787" s="1">
        <v>11</v>
      </c>
      <c r="B787" s="1">
        <v>19</v>
      </c>
      <c r="C787" s="1">
        <v>12</v>
      </c>
      <c r="D787" s="1">
        <v>4</v>
      </c>
      <c r="E787" s="1" t="s">
        <v>10</v>
      </c>
      <c r="F787" s="44">
        <v>-17.545000000000002</v>
      </c>
      <c r="G787" s="44">
        <v>-10.757</v>
      </c>
      <c r="H787" s="44">
        <v>1.6879999999999999</v>
      </c>
      <c r="I787" s="44">
        <v>-15.176</v>
      </c>
      <c r="J787" s="44">
        <v>-1.393</v>
      </c>
      <c r="K787" s="44">
        <v>-2.0499999999999998</v>
      </c>
    </row>
    <row r="788" spans="1:11">
      <c r="A788" s="1">
        <v>11</v>
      </c>
      <c r="B788" s="1">
        <v>19</v>
      </c>
      <c r="C788" s="1">
        <v>12</v>
      </c>
      <c r="D788" s="1">
        <v>4</v>
      </c>
      <c r="E788" s="1" t="s">
        <v>9</v>
      </c>
      <c r="F788" s="44">
        <v>25.428999999999998</v>
      </c>
      <c r="G788" s="44">
        <v>15.577</v>
      </c>
      <c r="H788" s="44">
        <v>0.79100000000000004</v>
      </c>
      <c r="I788" s="44">
        <v>-7.1109999999999998</v>
      </c>
      <c r="J788" s="44">
        <v>-0.65300000000000002</v>
      </c>
      <c r="K788" s="44">
        <v>-0.96</v>
      </c>
    </row>
    <row r="789" spans="1:11">
      <c r="A789" s="1">
        <v>11</v>
      </c>
      <c r="B789" s="1">
        <v>19</v>
      </c>
      <c r="C789" s="1">
        <v>12</v>
      </c>
      <c r="D789" s="1">
        <v>4</v>
      </c>
      <c r="E789" s="1" t="s">
        <v>8</v>
      </c>
      <c r="F789" s="44">
        <v>-25.433</v>
      </c>
      <c r="G789" s="44">
        <v>-15.587</v>
      </c>
      <c r="H789" s="44">
        <v>0.79100000000000004</v>
      </c>
      <c r="I789" s="44">
        <v>-7.1109999999999998</v>
      </c>
      <c r="J789" s="44">
        <v>-0.65300000000000002</v>
      </c>
      <c r="K789" s="44">
        <v>-0.96</v>
      </c>
    </row>
    <row r="790" spans="1:11">
      <c r="A790" s="1">
        <v>11</v>
      </c>
      <c r="B790" s="1">
        <v>19</v>
      </c>
      <c r="C790" s="1">
        <v>12</v>
      </c>
      <c r="D790" s="1">
        <v>3</v>
      </c>
      <c r="E790" s="1" t="s">
        <v>11</v>
      </c>
      <c r="F790" s="44">
        <v>-17.891999999999999</v>
      </c>
      <c r="G790" s="44">
        <v>-10.954000000000001</v>
      </c>
      <c r="H790" s="44">
        <v>-2.194</v>
      </c>
      <c r="I790" s="44">
        <v>20.428000000000001</v>
      </c>
      <c r="J790" s="44">
        <v>1.83</v>
      </c>
      <c r="K790" s="44">
        <v>2.6920000000000002</v>
      </c>
    </row>
    <row r="791" spans="1:11">
      <c r="A791" s="1">
        <v>11</v>
      </c>
      <c r="B791" s="1">
        <v>19</v>
      </c>
      <c r="C791" s="1">
        <v>12</v>
      </c>
      <c r="D791" s="1">
        <v>3</v>
      </c>
      <c r="E791" s="1" t="s">
        <v>10</v>
      </c>
      <c r="F791" s="44">
        <v>-16.992999999999999</v>
      </c>
      <c r="G791" s="44">
        <v>-10.422000000000001</v>
      </c>
      <c r="H791" s="44">
        <v>2.286</v>
      </c>
      <c r="I791" s="44">
        <v>-21.285</v>
      </c>
      <c r="J791" s="44">
        <v>-1.9059999999999999</v>
      </c>
      <c r="K791" s="44">
        <v>-2.8039999999999998</v>
      </c>
    </row>
    <row r="792" spans="1:11">
      <c r="A792" s="1">
        <v>11</v>
      </c>
      <c r="B792" s="1">
        <v>19</v>
      </c>
      <c r="C792" s="1">
        <v>12</v>
      </c>
      <c r="D792" s="1">
        <v>3</v>
      </c>
      <c r="E792" s="1" t="s">
        <v>9</v>
      </c>
      <c r="F792" s="44">
        <v>25.645</v>
      </c>
      <c r="G792" s="44">
        <v>15.709</v>
      </c>
      <c r="H792" s="44">
        <v>1.0669999999999999</v>
      </c>
      <c r="I792" s="44">
        <v>-9.9320000000000004</v>
      </c>
      <c r="J792" s="44">
        <v>-0.88900000000000001</v>
      </c>
      <c r="K792" s="44">
        <v>-1.3089999999999999</v>
      </c>
    </row>
    <row r="793" spans="1:11">
      <c r="A793" s="1">
        <v>11</v>
      </c>
      <c r="B793" s="1">
        <v>19</v>
      </c>
      <c r="C793" s="1">
        <v>12</v>
      </c>
      <c r="D793" s="1">
        <v>3</v>
      </c>
      <c r="E793" s="1" t="s">
        <v>8</v>
      </c>
      <c r="F793" s="44">
        <v>-25.216999999999999</v>
      </c>
      <c r="G793" s="44">
        <v>-15.455</v>
      </c>
      <c r="H793" s="44">
        <v>1.0669999999999999</v>
      </c>
      <c r="I793" s="44">
        <v>-9.9320000000000004</v>
      </c>
      <c r="J793" s="44">
        <v>-0.88900000000000001</v>
      </c>
      <c r="K793" s="44">
        <v>-1.3089999999999999</v>
      </c>
    </row>
    <row r="794" spans="1:11">
      <c r="A794" s="1">
        <v>11</v>
      </c>
      <c r="B794" s="1">
        <v>19</v>
      </c>
      <c r="C794" s="1">
        <v>12</v>
      </c>
      <c r="D794" s="1">
        <v>2</v>
      </c>
      <c r="E794" s="1" t="s">
        <v>11</v>
      </c>
      <c r="F794" s="44">
        <v>-17.911000000000001</v>
      </c>
      <c r="G794" s="44">
        <v>-10.965999999999999</v>
      </c>
      <c r="H794" s="44">
        <v>-2.6389999999999998</v>
      </c>
      <c r="I794" s="44">
        <v>24.89</v>
      </c>
      <c r="J794" s="44">
        <v>2.1930000000000001</v>
      </c>
      <c r="K794" s="44">
        <v>3.2269999999999999</v>
      </c>
    </row>
    <row r="795" spans="1:11">
      <c r="A795" s="1">
        <v>11</v>
      </c>
      <c r="B795" s="1">
        <v>19</v>
      </c>
      <c r="C795" s="1">
        <v>12</v>
      </c>
      <c r="D795" s="1">
        <v>2</v>
      </c>
      <c r="E795" s="1" t="s">
        <v>10</v>
      </c>
      <c r="F795" s="44">
        <v>-17.085000000000001</v>
      </c>
      <c r="G795" s="44">
        <v>-10.477</v>
      </c>
      <c r="H795" s="44">
        <v>2.738</v>
      </c>
      <c r="I795" s="44">
        <v>-25.821000000000002</v>
      </c>
      <c r="J795" s="44">
        <v>-2.2759999999999998</v>
      </c>
      <c r="K795" s="44">
        <v>-3.3479999999999999</v>
      </c>
    </row>
    <row r="796" spans="1:11">
      <c r="A796" s="1">
        <v>11</v>
      </c>
      <c r="B796" s="1">
        <v>19</v>
      </c>
      <c r="C796" s="1">
        <v>12</v>
      </c>
      <c r="D796" s="1">
        <v>2</v>
      </c>
      <c r="E796" s="1" t="s">
        <v>9</v>
      </c>
      <c r="F796" s="44">
        <v>25.628</v>
      </c>
      <c r="G796" s="44">
        <v>15.698</v>
      </c>
      <c r="H796" s="44">
        <v>1.28</v>
      </c>
      <c r="I796" s="44">
        <v>-12.074</v>
      </c>
      <c r="J796" s="44">
        <v>-1.0640000000000001</v>
      </c>
      <c r="K796" s="44">
        <v>-1.5649999999999999</v>
      </c>
    </row>
    <row r="797" spans="1:11">
      <c r="A797" s="1">
        <v>11</v>
      </c>
      <c r="B797" s="1">
        <v>19</v>
      </c>
      <c r="C797" s="1">
        <v>12</v>
      </c>
      <c r="D797" s="1">
        <v>2</v>
      </c>
      <c r="E797" s="1" t="s">
        <v>8</v>
      </c>
      <c r="F797" s="44">
        <v>-25.234000000000002</v>
      </c>
      <c r="G797" s="44">
        <v>-15.465999999999999</v>
      </c>
      <c r="H797" s="44">
        <v>1.28</v>
      </c>
      <c r="I797" s="44">
        <v>-12.074</v>
      </c>
      <c r="J797" s="44">
        <v>-1.0640000000000001</v>
      </c>
      <c r="K797" s="44">
        <v>-1.5649999999999999</v>
      </c>
    </row>
    <row r="798" spans="1:11">
      <c r="A798" s="1">
        <v>11</v>
      </c>
      <c r="B798" s="1">
        <v>19</v>
      </c>
      <c r="C798" s="1">
        <v>12</v>
      </c>
      <c r="D798" s="1">
        <v>1</v>
      </c>
      <c r="E798" s="1" t="s">
        <v>11</v>
      </c>
      <c r="F798" s="44">
        <v>-18.484000000000002</v>
      </c>
      <c r="G798" s="44">
        <v>-11.318</v>
      </c>
      <c r="H798" s="44">
        <v>-2.6869999999999998</v>
      </c>
      <c r="I798" s="44">
        <v>25.672000000000001</v>
      </c>
      <c r="J798" s="44">
        <v>2.2170000000000001</v>
      </c>
      <c r="K798" s="44">
        <v>3.2610000000000001</v>
      </c>
    </row>
    <row r="799" spans="1:11">
      <c r="A799" s="1">
        <v>11</v>
      </c>
      <c r="B799" s="1">
        <v>19</v>
      </c>
      <c r="C799" s="1">
        <v>12</v>
      </c>
      <c r="D799" s="1">
        <v>1</v>
      </c>
      <c r="E799" s="1" t="s">
        <v>10</v>
      </c>
      <c r="F799" s="44">
        <v>-16.274999999999999</v>
      </c>
      <c r="G799" s="44">
        <v>-9.9789999999999992</v>
      </c>
      <c r="H799" s="44">
        <v>2.8279999999999998</v>
      </c>
      <c r="I799" s="44">
        <v>-27.013999999999999</v>
      </c>
      <c r="J799" s="44">
        <v>-2.3319999999999999</v>
      </c>
      <c r="K799" s="44">
        <v>-3.431</v>
      </c>
    </row>
    <row r="800" spans="1:11">
      <c r="A800" s="1">
        <v>11</v>
      </c>
      <c r="B800" s="1">
        <v>19</v>
      </c>
      <c r="C800" s="1">
        <v>12</v>
      </c>
      <c r="D800" s="1">
        <v>1</v>
      </c>
      <c r="E800" s="1" t="s">
        <v>9</v>
      </c>
      <c r="F800" s="44">
        <v>25.957000000000001</v>
      </c>
      <c r="G800" s="44">
        <v>15.901</v>
      </c>
      <c r="H800" s="44">
        <v>1.3129999999999999</v>
      </c>
      <c r="I800" s="44">
        <v>-12.544</v>
      </c>
      <c r="J800" s="44">
        <v>-1.083</v>
      </c>
      <c r="K800" s="44">
        <v>-1.593</v>
      </c>
    </row>
    <row r="801" spans="1:11">
      <c r="A801" s="1">
        <v>11</v>
      </c>
      <c r="B801" s="1">
        <v>19</v>
      </c>
      <c r="C801" s="1">
        <v>12</v>
      </c>
      <c r="D801" s="1">
        <v>1</v>
      </c>
      <c r="E801" s="1" t="s">
        <v>8</v>
      </c>
      <c r="F801" s="44">
        <v>-24.905000000000001</v>
      </c>
      <c r="G801" s="44">
        <v>-15.263</v>
      </c>
      <c r="H801" s="44">
        <v>1.3129999999999999</v>
      </c>
      <c r="I801" s="44">
        <v>-12.544</v>
      </c>
      <c r="J801" s="44">
        <v>-1.083</v>
      </c>
      <c r="K801" s="44">
        <v>-1.593</v>
      </c>
    </row>
    <row r="802" spans="1:11">
      <c r="A802" s="1">
        <v>12</v>
      </c>
      <c r="B802" s="1">
        <v>27</v>
      </c>
      <c r="C802" s="1">
        <v>20</v>
      </c>
      <c r="D802" s="1">
        <v>5</v>
      </c>
      <c r="E802" s="1" t="s">
        <v>11</v>
      </c>
      <c r="F802" s="44">
        <v>-33.375</v>
      </c>
      <c r="G802" s="44">
        <v>-22.913</v>
      </c>
      <c r="H802" s="44">
        <v>-6.7050000000000001</v>
      </c>
      <c r="I802" s="44">
        <v>55.655999999999999</v>
      </c>
      <c r="J802" s="44">
        <v>5.851</v>
      </c>
      <c r="K802" s="44">
        <v>8.609</v>
      </c>
    </row>
    <row r="803" spans="1:11">
      <c r="A803" s="1">
        <v>12</v>
      </c>
      <c r="B803" s="1">
        <v>27</v>
      </c>
      <c r="C803" s="1">
        <v>20</v>
      </c>
      <c r="D803" s="1">
        <v>5</v>
      </c>
      <c r="E803" s="1" t="s">
        <v>10</v>
      </c>
      <c r="F803" s="44">
        <v>-25.033000000000001</v>
      </c>
      <c r="G803" s="44">
        <v>-17.257999999999999</v>
      </c>
      <c r="H803" s="44">
        <v>6.1929999999999996</v>
      </c>
      <c r="I803" s="44">
        <v>-51.58</v>
      </c>
      <c r="J803" s="44">
        <v>-5.423</v>
      </c>
      <c r="K803" s="44">
        <v>-7.9790000000000001</v>
      </c>
    </row>
    <row r="804" spans="1:11">
      <c r="A804" s="1">
        <v>12</v>
      </c>
      <c r="B804" s="1">
        <v>27</v>
      </c>
      <c r="C804" s="1">
        <v>20</v>
      </c>
      <c r="D804" s="1">
        <v>5</v>
      </c>
      <c r="E804" s="1" t="s">
        <v>9</v>
      </c>
      <c r="F804" s="44">
        <v>48.220999999999997</v>
      </c>
      <c r="G804" s="44">
        <v>33.235999999999997</v>
      </c>
      <c r="H804" s="44">
        <v>3.1459999999999999</v>
      </c>
      <c r="I804" s="44">
        <v>-26.155000000000001</v>
      </c>
      <c r="J804" s="44">
        <v>-2.75</v>
      </c>
      <c r="K804" s="44">
        <v>-4.0460000000000003</v>
      </c>
    </row>
    <row r="805" spans="1:11">
      <c r="A805" s="1">
        <v>12</v>
      </c>
      <c r="B805" s="1">
        <v>27</v>
      </c>
      <c r="C805" s="1">
        <v>20</v>
      </c>
      <c r="D805" s="1">
        <v>5</v>
      </c>
      <c r="E805" s="1" t="s">
        <v>8</v>
      </c>
      <c r="F805" s="44">
        <v>-44.152000000000001</v>
      </c>
      <c r="G805" s="44">
        <v>-30.478000000000002</v>
      </c>
      <c r="H805" s="44">
        <v>3.1459999999999999</v>
      </c>
      <c r="I805" s="44">
        <v>-26.155000000000001</v>
      </c>
      <c r="J805" s="44">
        <v>-2.75</v>
      </c>
      <c r="K805" s="44">
        <v>-4.0460000000000003</v>
      </c>
    </row>
    <row r="806" spans="1:11">
      <c r="A806" s="1">
        <v>12</v>
      </c>
      <c r="B806" s="1">
        <v>27</v>
      </c>
      <c r="C806" s="1">
        <v>20</v>
      </c>
      <c r="D806" s="1">
        <v>4</v>
      </c>
      <c r="E806" s="1" t="s">
        <v>11</v>
      </c>
      <c r="F806" s="44">
        <v>-70.701999999999998</v>
      </c>
      <c r="G806" s="44">
        <v>-45.143000000000001</v>
      </c>
      <c r="H806" s="44">
        <v>-15.593999999999999</v>
      </c>
      <c r="I806" s="44">
        <v>139.22200000000001</v>
      </c>
      <c r="J806" s="44">
        <v>14.569000000000001</v>
      </c>
      <c r="K806" s="44">
        <v>21.434000000000001</v>
      </c>
    </row>
    <row r="807" spans="1:11">
      <c r="A807" s="1">
        <v>12</v>
      </c>
      <c r="B807" s="1">
        <v>27</v>
      </c>
      <c r="C807" s="1">
        <v>20</v>
      </c>
      <c r="D807" s="1">
        <v>4</v>
      </c>
      <c r="E807" s="1" t="s">
        <v>10</v>
      </c>
      <c r="F807" s="44">
        <v>-55.906999999999996</v>
      </c>
      <c r="G807" s="44">
        <v>-34.725000000000001</v>
      </c>
      <c r="H807" s="44">
        <v>14.541</v>
      </c>
      <c r="I807" s="44">
        <v>-129.887</v>
      </c>
      <c r="J807" s="44">
        <v>-13.592000000000001</v>
      </c>
      <c r="K807" s="44">
        <v>-19.997</v>
      </c>
    </row>
    <row r="808" spans="1:11">
      <c r="A808" s="1">
        <v>12</v>
      </c>
      <c r="B808" s="1">
        <v>27</v>
      </c>
      <c r="C808" s="1">
        <v>20</v>
      </c>
      <c r="D808" s="1">
        <v>4</v>
      </c>
      <c r="E808" s="1" t="s">
        <v>9</v>
      </c>
      <c r="F808" s="44">
        <v>103.628</v>
      </c>
      <c r="G808" s="44">
        <v>65.394000000000005</v>
      </c>
      <c r="H808" s="44">
        <v>7.35</v>
      </c>
      <c r="I808" s="44">
        <v>-65.637</v>
      </c>
      <c r="J808" s="44">
        <v>-6.8689999999999998</v>
      </c>
      <c r="K808" s="44">
        <v>-10.105</v>
      </c>
    </row>
    <row r="809" spans="1:11">
      <c r="A809" s="1">
        <v>12</v>
      </c>
      <c r="B809" s="1">
        <v>27</v>
      </c>
      <c r="C809" s="1">
        <v>20</v>
      </c>
      <c r="D809" s="1">
        <v>4</v>
      </c>
      <c r="E809" s="1" t="s">
        <v>8</v>
      </c>
      <c r="F809" s="44">
        <v>-96.411000000000001</v>
      </c>
      <c r="G809" s="44">
        <v>-60.311999999999998</v>
      </c>
      <c r="H809" s="44">
        <v>7.35</v>
      </c>
      <c r="I809" s="44">
        <v>-65.637</v>
      </c>
      <c r="J809" s="44">
        <v>-6.8689999999999998</v>
      </c>
      <c r="K809" s="44">
        <v>-10.105</v>
      </c>
    </row>
    <row r="810" spans="1:11">
      <c r="A810" s="1">
        <v>12</v>
      </c>
      <c r="B810" s="1">
        <v>27</v>
      </c>
      <c r="C810" s="1">
        <v>20</v>
      </c>
      <c r="D810" s="1">
        <v>3</v>
      </c>
      <c r="E810" s="1" t="s">
        <v>11</v>
      </c>
      <c r="F810" s="44">
        <v>-69.825000000000003</v>
      </c>
      <c r="G810" s="44">
        <v>-44.345999999999997</v>
      </c>
      <c r="H810" s="44">
        <v>-22.56</v>
      </c>
      <c r="I810" s="44">
        <v>208.99700000000001</v>
      </c>
      <c r="J810" s="44">
        <v>21.431000000000001</v>
      </c>
      <c r="K810" s="44">
        <v>31.53</v>
      </c>
    </row>
    <row r="811" spans="1:11">
      <c r="A811" s="1">
        <v>12</v>
      </c>
      <c r="B811" s="1">
        <v>27</v>
      </c>
      <c r="C811" s="1">
        <v>20</v>
      </c>
      <c r="D811" s="1">
        <v>3</v>
      </c>
      <c r="E811" s="1" t="s">
        <v>10</v>
      </c>
      <c r="F811" s="44">
        <v>-57.819000000000003</v>
      </c>
      <c r="G811" s="44">
        <v>-35.941000000000003</v>
      </c>
      <c r="H811" s="44">
        <v>20.92</v>
      </c>
      <c r="I811" s="44">
        <v>-193.8</v>
      </c>
      <c r="J811" s="44">
        <v>-19.876000000000001</v>
      </c>
      <c r="K811" s="44">
        <v>-29.242000000000001</v>
      </c>
    </row>
    <row r="812" spans="1:11">
      <c r="A812" s="1">
        <v>12</v>
      </c>
      <c r="B812" s="1">
        <v>27</v>
      </c>
      <c r="C812" s="1">
        <v>20</v>
      </c>
      <c r="D812" s="1">
        <v>3</v>
      </c>
      <c r="E812" s="1" t="s">
        <v>9</v>
      </c>
      <c r="F812" s="44">
        <v>102.94799999999999</v>
      </c>
      <c r="G812" s="44">
        <v>64.903000000000006</v>
      </c>
      <c r="H812" s="44">
        <v>10.605</v>
      </c>
      <c r="I812" s="44">
        <v>-98.242999999999995</v>
      </c>
      <c r="J812" s="44">
        <v>-10.074999999999999</v>
      </c>
      <c r="K812" s="44">
        <v>-14.821999999999999</v>
      </c>
    </row>
    <row r="813" spans="1:11">
      <c r="A813" s="1">
        <v>12</v>
      </c>
      <c r="B813" s="1">
        <v>27</v>
      </c>
      <c r="C813" s="1">
        <v>20</v>
      </c>
      <c r="D813" s="1">
        <v>3</v>
      </c>
      <c r="E813" s="1" t="s">
        <v>8</v>
      </c>
      <c r="F813" s="44">
        <v>-97.090999999999994</v>
      </c>
      <c r="G813" s="44">
        <v>-60.802999999999997</v>
      </c>
      <c r="H813" s="44">
        <v>10.605</v>
      </c>
      <c r="I813" s="44">
        <v>-98.242999999999995</v>
      </c>
      <c r="J813" s="44">
        <v>-10.074999999999999</v>
      </c>
      <c r="K813" s="44">
        <v>-14.821999999999999</v>
      </c>
    </row>
    <row r="814" spans="1:11">
      <c r="A814" s="1">
        <v>12</v>
      </c>
      <c r="B814" s="1">
        <v>27</v>
      </c>
      <c r="C814" s="1">
        <v>20</v>
      </c>
      <c r="D814" s="1">
        <v>2</v>
      </c>
      <c r="E814" s="1" t="s">
        <v>11</v>
      </c>
      <c r="F814" s="44">
        <v>-66.286000000000001</v>
      </c>
      <c r="G814" s="44">
        <v>-42.103999999999999</v>
      </c>
      <c r="H814" s="44">
        <v>-27.968</v>
      </c>
      <c r="I814" s="44">
        <v>261.471</v>
      </c>
      <c r="J814" s="44">
        <v>26.413</v>
      </c>
      <c r="K814" s="44">
        <v>38.86</v>
      </c>
    </row>
    <row r="815" spans="1:11">
      <c r="A815" s="1">
        <v>12</v>
      </c>
      <c r="B815" s="1">
        <v>27</v>
      </c>
      <c r="C815" s="1">
        <v>20</v>
      </c>
      <c r="D815" s="1">
        <v>2</v>
      </c>
      <c r="E815" s="1" t="s">
        <v>10</v>
      </c>
      <c r="F815" s="44">
        <v>-59.692999999999998</v>
      </c>
      <c r="G815" s="44">
        <v>-37.307000000000002</v>
      </c>
      <c r="H815" s="44">
        <v>26.044</v>
      </c>
      <c r="I815" s="44">
        <v>-243.53299999999999</v>
      </c>
      <c r="J815" s="44">
        <v>-24.606999999999999</v>
      </c>
      <c r="K815" s="44">
        <v>-36.201999999999998</v>
      </c>
    </row>
    <row r="816" spans="1:11">
      <c r="A816" s="1">
        <v>12</v>
      </c>
      <c r="B816" s="1">
        <v>27</v>
      </c>
      <c r="C816" s="1">
        <v>20</v>
      </c>
      <c r="D816" s="1">
        <v>2</v>
      </c>
      <c r="E816" s="1" t="s">
        <v>9</v>
      </c>
      <c r="F816" s="44">
        <v>101.628</v>
      </c>
      <c r="G816" s="44">
        <v>64.022999999999996</v>
      </c>
      <c r="H816" s="44">
        <v>13.173999999999999</v>
      </c>
      <c r="I816" s="44">
        <v>-123.172</v>
      </c>
      <c r="J816" s="44">
        <v>-12.444000000000001</v>
      </c>
      <c r="K816" s="44">
        <v>-18.308</v>
      </c>
    </row>
    <row r="817" spans="1:11">
      <c r="A817" s="1">
        <v>12</v>
      </c>
      <c r="B817" s="1">
        <v>27</v>
      </c>
      <c r="C817" s="1">
        <v>20</v>
      </c>
      <c r="D817" s="1">
        <v>2</v>
      </c>
      <c r="E817" s="1" t="s">
        <v>8</v>
      </c>
      <c r="F817" s="44">
        <v>-98.411000000000001</v>
      </c>
      <c r="G817" s="44">
        <v>-61.683</v>
      </c>
      <c r="H817" s="44">
        <v>13.173999999999999</v>
      </c>
      <c r="I817" s="44">
        <v>-123.172</v>
      </c>
      <c r="J817" s="44">
        <v>-12.444000000000001</v>
      </c>
      <c r="K817" s="44">
        <v>-18.308</v>
      </c>
    </row>
    <row r="818" spans="1:11">
      <c r="A818" s="1">
        <v>12</v>
      </c>
      <c r="B818" s="1">
        <v>27</v>
      </c>
      <c r="C818" s="1">
        <v>20</v>
      </c>
      <c r="D818" s="1">
        <v>1</v>
      </c>
      <c r="E818" s="1" t="s">
        <v>11</v>
      </c>
      <c r="F818" s="44">
        <v>-25.641999999999999</v>
      </c>
      <c r="G818" s="44">
        <v>-18.192</v>
      </c>
      <c r="H818" s="44">
        <v>-29.094999999999999</v>
      </c>
      <c r="I818" s="44">
        <v>270.81</v>
      </c>
      <c r="J818" s="44">
        <v>27.172999999999998</v>
      </c>
      <c r="K818" s="44">
        <v>39.976999999999997</v>
      </c>
    </row>
    <row r="819" spans="1:11">
      <c r="A819" s="1">
        <v>12</v>
      </c>
      <c r="B819" s="1">
        <v>27</v>
      </c>
      <c r="C819" s="1">
        <v>20</v>
      </c>
      <c r="D819" s="1">
        <v>1</v>
      </c>
      <c r="E819" s="1" t="s">
        <v>10</v>
      </c>
      <c r="F819" s="44">
        <v>-24.129000000000001</v>
      </c>
      <c r="G819" s="44">
        <v>-17.321999999999999</v>
      </c>
      <c r="H819" s="44">
        <v>26.484000000000002</v>
      </c>
      <c r="I819" s="44">
        <v>-246.59800000000001</v>
      </c>
      <c r="J819" s="44">
        <v>-24.747</v>
      </c>
      <c r="K819" s="44">
        <v>-36.408000000000001</v>
      </c>
    </row>
    <row r="820" spans="1:11">
      <c r="A820" s="1">
        <v>12</v>
      </c>
      <c r="B820" s="1">
        <v>27</v>
      </c>
      <c r="C820" s="1">
        <v>20</v>
      </c>
      <c r="D820" s="1">
        <v>1</v>
      </c>
      <c r="E820" s="1" t="s">
        <v>9</v>
      </c>
      <c r="F820" s="44">
        <v>37.802</v>
      </c>
      <c r="G820" s="44">
        <v>27.067</v>
      </c>
      <c r="H820" s="44">
        <v>13.555999999999999</v>
      </c>
      <c r="I820" s="44">
        <v>-126.197</v>
      </c>
      <c r="J820" s="44">
        <v>-12.663</v>
      </c>
      <c r="K820" s="44">
        <v>-18.63</v>
      </c>
    </row>
    <row r="821" spans="1:11">
      <c r="A821" s="1">
        <v>12</v>
      </c>
      <c r="B821" s="1">
        <v>27</v>
      </c>
      <c r="C821" s="1">
        <v>20</v>
      </c>
      <c r="D821" s="1">
        <v>1</v>
      </c>
      <c r="E821" s="1" t="s">
        <v>8</v>
      </c>
      <c r="F821" s="44">
        <v>-37.064</v>
      </c>
      <c r="G821" s="44">
        <v>-26.643000000000001</v>
      </c>
      <c r="H821" s="44">
        <v>13.555999999999999</v>
      </c>
      <c r="I821" s="44">
        <v>-126.197</v>
      </c>
      <c r="J821" s="44">
        <v>-12.663</v>
      </c>
      <c r="K821" s="44">
        <v>-18.63</v>
      </c>
    </row>
    <row r="822" spans="1:11">
      <c r="A822" s="1">
        <v>12</v>
      </c>
      <c r="B822" s="1">
        <v>20</v>
      </c>
      <c r="C822" s="1">
        <v>13</v>
      </c>
      <c r="D822" s="1">
        <v>5</v>
      </c>
      <c r="E822" s="1" t="s">
        <v>11</v>
      </c>
      <c r="F822" s="44">
        <v>-4.7460000000000004</v>
      </c>
      <c r="G822" s="44">
        <v>-4.22</v>
      </c>
      <c r="H822" s="44">
        <v>-6.1929999999999996</v>
      </c>
      <c r="I822" s="44">
        <v>51.58</v>
      </c>
      <c r="J822" s="44">
        <v>5.423</v>
      </c>
      <c r="K822" s="44">
        <v>7.9790000000000001</v>
      </c>
    </row>
    <row r="823" spans="1:11">
      <c r="A823" s="1">
        <v>12</v>
      </c>
      <c r="B823" s="1">
        <v>20</v>
      </c>
      <c r="C823" s="1">
        <v>13</v>
      </c>
      <c r="D823" s="1">
        <v>5</v>
      </c>
      <c r="E823" s="1" t="s">
        <v>10</v>
      </c>
      <c r="F823" s="44">
        <v>-24.873000000000001</v>
      </c>
      <c r="G823" s="44">
        <v>-16.899999999999999</v>
      </c>
      <c r="H823" s="44">
        <v>6.7050000000000001</v>
      </c>
      <c r="I823" s="44">
        <v>-55.655999999999999</v>
      </c>
      <c r="J823" s="44">
        <v>-5.851</v>
      </c>
      <c r="K823" s="44">
        <v>-8.609</v>
      </c>
    </row>
    <row r="824" spans="1:11">
      <c r="A824" s="1">
        <v>12</v>
      </c>
      <c r="B824" s="1">
        <v>20</v>
      </c>
      <c r="C824" s="1">
        <v>13</v>
      </c>
      <c r="D824" s="1">
        <v>5</v>
      </c>
      <c r="E824" s="1" t="s">
        <v>9</v>
      </c>
      <c r="F824" s="44">
        <v>17.414999999999999</v>
      </c>
      <c r="G824" s="44">
        <v>12.773999999999999</v>
      </c>
      <c r="H824" s="44">
        <v>3.1459999999999999</v>
      </c>
      <c r="I824" s="44">
        <v>-26.155000000000001</v>
      </c>
      <c r="J824" s="44">
        <v>-2.75</v>
      </c>
      <c r="K824" s="44">
        <v>-4.0460000000000003</v>
      </c>
    </row>
    <row r="825" spans="1:11">
      <c r="A825" s="1">
        <v>12</v>
      </c>
      <c r="B825" s="1">
        <v>20</v>
      </c>
      <c r="C825" s="1">
        <v>13</v>
      </c>
      <c r="D825" s="1">
        <v>5</v>
      </c>
      <c r="E825" s="1" t="s">
        <v>8</v>
      </c>
      <c r="F825" s="44">
        <v>-27.234000000000002</v>
      </c>
      <c r="G825" s="44">
        <v>-18.96</v>
      </c>
      <c r="H825" s="44">
        <v>3.1459999999999999</v>
      </c>
      <c r="I825" s="44">
        <v>-26.155000000000001</v>
      </c>
      <c r="J825" s="44">
        <v>-2.75</v>
      </c>
      <c r="K825" s="44">
        <v>-4.0460000000000003</v>
      </c>
    </row>
    <row r="826" spans="1:11">
      <c r="A826" s="1">
        <v>12</v>
      </c>
      <c r="B826" s="1">
        <v>20</v>
      </c>
      <c r="C826" s="1">
        <v>13</v>
      </c>
      <c r="D826" s="1">
        <v>4</v>
      </c>
      <c r="E826" s="1" t="s">
        <v>11</v>
      </c>
      <c r="F826" s="44">
        <v>-9.5559999999999992</v>
      </c>
      <c r="G826" s="44">
        <v>-7.5250000000000004</v>
      </c>
      <c r="H826" s="44">
        <v>-14.541</v>
      </c>
      <c r="I826" s="44">
        <v>129.887</v>
      </c>
      <c r="J826" s="44">
        <v>13.592000000000001</v>
      </c>
      <c r="K826" s="44">
        <v>19.997</v>
      </c>
    </row>
    <row r="827" spans="1:11">
      <c r="A827" s="1">
        <v>12</v>
      </c>
      <c r="B827" s="1">
        <v>20</v>
      </c>
      <c r="C827" s="1">
        <v>13</v>
      </c>
      <c r="D827" s="1">
        <v>4</v>
      </c>
      <c r="E827" s="1" t="s">
        <v>10</v>
      </c>
      <c r="F827" s="44">
        <v>-42.427</v>
      </c>
      <c r="G827" s="44">
        <v>-29.231000000000002</v>
      </c>
      <c r="H827" s="44">
        <v>15.593999999999999</v>
      </c>
      <c r="I827" s="44">
        <v>-139.22200000000001</v>
      </c>
      <c r="J827" s="44">
        <v>-14.569000000000001</v>
      </c>
      <c r="K827" s="44">
        <v>-21.434000000000001</v>
      </c>
    </row>
    <row r="828" spans="1:11">
      <c r="A828" s="1">
        <v>12</v>
      </c>
      <c r="B828" s="1">
        <v>20</v>
      </c>
      <c r="C828" s="1">
        <v>13</v>
      </c>
      <c r="D828" s="1">
        <v>4</v>
      </c>
      <c r="E828" s="1" t="s">
        <v>9</v>
      </c>
      <c r="F828" s="44">
        <v>29.416</v>
      </c>
      <c r="G828" s="44">
        <v>21.561</v>
      </c>
      <c r="H828" s="44">
        <v>7.35</v>
      </c>
      <c r="I828" s="44">
        <v>-65.637</v>
      </c>
      <c r="J828" s="44">
        <v>-6.8689999999999998</v>
      </c>
      <c r="K828" s="44">
        <v>-10.105</v>
      </c>
    </row>
    <row r="829" spans="1:11">
      <c r="A829" s="1">
        <v>12</v>
      </c>
      <c r="B829" s="1">
        <v>20</v>
      </c>
      <c r="C829" s="1">
        <v>13</v>
      </c>
      <c r="D829" s="1">
        <v>4</v>
      </c>
      <c r="E829" s="1" t="s">
        <v>8</v>
      </c>
      <c r="F829" s="44">
        <v>-45.45</v>
      </c>
      <c r="G829" s="44">
        <v>-32.149000000000001</v>
      </c>
      <c r="H829" s="44">
        <v>7.35</v>
      </c>
      <c r="I829" s="44">
        <v>-65.637</v>
      </c>
      <c r="J829" s="44">
        <v>-6.8689999999999998</v>
      </c>
      <c r="K829" s="44">
        <v>-10.105</v>
      </c>
    </row>
    <row r="830" spans="1:11">
      <c r="A830" s="1">
        <v>12</v>
      </c>
      <c r="B830" s="1">
        <v>20</v>
      </c>
      <c r="C830" s="1">
        <v>13</v>
      </c>
      <c r="D830" s="1">
        <v>3</v>
      </c>
      <c r="E830" s="1" t="s">
        <v>11</v>
      </c>
      <c r="F830" s="44">
        <v>-11.675000000000001</v>
      </c>
      <c r="G830" s="44">
        <v>-9.1379999999999999</v>
      </c>
      <c r="H830" s="44">
        <v>-20.92</v>
      </c>
      <c r="I830" s="44">
        <v>193.8</v>
      </c>
      <c r="J830" s="44">
        <v>19.876000000000001</v>
      </c>
      <c r="K830" s="44">
        <v>29.242000000000001</v>
      </c>
    </row>
    <row r="831" spans="1:11">
      <c r="A831" s="1">
        <v>12</v>
      </c>
      <c r="B831" s="1">
        <v>20</v>
      </c>
      <c r="C831" s="1">
        <v>13</v>
      </c>
      <c r="D831" s="1">
        <v>3</v>
      </c>
      <c r="E831" s="1" t="s">
        <v>10</v>
      </c>
      <c r="F831" s="44">
        <v>-39.655999999999999</v>
      </c>
      <c r="G831" s="44">
        <v>-27.324000000000002</v>
      </c>
      <c r="H831" s="44">
        <v>22.56</v>
      </c>
      <c r="I831" s="44">
        <v>-208.99700000000001</v>
      </c>
      <c r="J831" s="44">
        <v>-21.431000000000001</v>
      </c>
      <c r="K831" s="44">
        <v>-31.53</v>
      </c>
    </row>
    <row r="832" spans="1:11">
      <c r="A832" s="1">
        <v>12</v>
      </c>
      <c r="B832" s="1">
        <v>20</v>
      </c>
      <c r="C832" s="1">
        <v>13</v>
      </c>
      <c r="D832" s="1">
        <v>3</v>
      </c>
      <c r="E832" s="1" t="s">
        <v>9</v>
      </c>
      <c r="F832" s="44">
        <v>30.608000000000001</v>
      </c>
      <c r="G832" s="44">
        <v>22.419</v>
      </c>
      <c r="H832" s="44">
        <v>10.605</v>
      </c>
      <c r="I832" s="44">
        <v>-98.242999999999995</v>
      </c>
      <c r="J832" s="44">
        <v>-10.074999999999999</v>
      </c>
      <c r="K832" s="44">
        <v>-14.821999999999999</v>
      </c>
    </row>
    <row r="833" spans="1:11">
      <c r="A833" s="1">
        <v>12</v>
      </c>
      <c r="B833" s="1">
        <v>20</v>
      </c>
      <c r="C833" s="1">
        <v>13</v>
      </c>
      <c r="D833" s="1">
        <v>3</v>
      </c>
      <c r="E833" s="1" t="s">
        <v>8</v>
      </c>
      <c r="F833" s="44">
        <v>-44.258000000000003</v>
      </c>
      <c r="G833" s="44">
        <v>-31.291</v>
      </c>
      <c r="H833" s="44">
        <v>10.605</v>
      </c>
      <c r="I833" s="44">
        <v>-98.242999999999995</v>
      </c>
      <c r="J833" s="44">
        <v>-10.074999999999999</v>
      </c>
      <c r="K833" s="44">
        <v>-14.821999999999999</v>
      </c>
    </row>
    <row r="834" spans="1:11">
      <c r="A834" s="1">
        <v>12</v>
      </c>
      <c r="B834" s="1">
        <v>20</v>
      </c>
      <c r="C834" s="1">
        <v>13</v>
      </c>
      <c r="D834" s="1">
        <v>2</v>
      </c>
      <c r="E834" s="1" t="s">
        <v>11</v>
      </c>
      <c r="F834" s="44">
        <v>-17.550999999999998</v>
      </c>
      <c r="G834" s="44">
        <v>-12.772</v>
      </c>
      <c r="H834" s="44">
        <v>-26.044</v>
      </c>
      <c r="I834" s="44">
        <v>243.53299999999999</v>
      </c>
      <c r="J834" s="44">
        <v>24.606999999999999</v>
      </c>
      <c r="K834" s="44">
        <v>36.201999999999998</v>
      </c>
    </row>
    <row r="835" spans="1:11">
      <c r="A835" s="1">
        <v>12</v>
      </c>
      <c r="B835" s="1">
        <v>20</v>
      </c>
      <c r="C835" s="1">
        <v>13</v>
      </c>
      <c r="D835" s="1">
        <v>2</v>
      </c>
      <c r="E835" s="1" t="s">
        <v>10</v>
      </c>
      <c r="F835" s="44">
        <v>-35.283000000000001</v>
      </c>
      <c r="G835" s="44">
        <v>-24.58</v>
      </c>
      <c r="H835" s="44">
        <v>27.968</v>
      </c>
      <c r="I835" s="44">
        <v>-261.471</v>
      </c>
      <c r="J835" s="44">
        <v>-26.413</v>
      </c>
      <c r="K835" s="44">
        <v>-38.86</v>
      </c>
    </row>
    <row r="836" spans="1:11">
      <c r="A836" s="1">
        <v>12</v>
      </c>
      <c r="B836" s="1">
        <v>20</v>
      </c>
      <c r="C836" s="1">
        <v>13</v>
      </c>
      <c r="D836" s="1">
        <v>2</v>
      </c>
      <c r="E836" s="1" t="s">
        <v>9</v>
      </c>
      <c r="F836" s="44">
        <v>33.107999999999997</v>
      </c>
      <c r="G836" s="44">
        <v>23.975000000000001</v>
      </c>
      <c r="H836" s="44">
        <v>13.173999999999999</v>
      </c>
      <c r="I836" s="44">
        <v>-123.172</v>
      </c>
      <c r="J836" s="44">
        <v>-12.444000000000001</v>
      </c>
      <c r="K836" s="44">
        <v>-18.308</v>
      </c>
    </row>
    <row r="837" spans="1:11">
      <c r="A837" s="1">
        <v>12</v>
      </c>
      <c r="B837" s="1">
        <v>20</v>
      </c>
      <c r="C837" s="1">
        <v>13</v>
      </c>
      <c r="D837" s="1">
        <v>2</v>
      </c>
      <c r="E837" s="1" t="s">
        <v>8</v>
      </c>
      <c r="F837" s="44">
        <v>-41.758000000000003</v>
      </c>
      <c r="G837" s="44">
        <v>-29.734999999999999</v>
      </c>
      <c r="H837" s="44">
        <v>13.173999999999999</v>
      </c>
      <c r="I837" s="44">
        <v>-123.172</v>
      </c>
      <c r="J837" s="44">
        <v>-12.444000000000001</v>
      </c>
      <c r="K837" s="44">
        <v>-18.308</v>
      </c>
    </row>
    <row r="838" spans="1:11">
      <c r="A838" s="1">
        <v>12</v>
      </c>
      <c r="B838" s="1">
        <v>20</v>
      </c>
      <c r="C838" s="1">
        <v>13</v>
      </c>
      <c r="D838" s="1">
        <v>1</v>
      </c>
      <c r="E838" s="1" t="s">
        <v>11</v>
      </c>
      <c r="F838" s="44">
        <v>-17.306999999999999</v>
      </c>
      <c r="G838" s="44">
        <v>-13.183999999999999</v>
      </c>
      <c r="H838" s="44">
        <v>-26.484000000000002</v>
      </c>
      <c r="I838" s="44">
        <v>246.59800000000001</v>
      </c>
      <c r="J838" s="44">
        <v>24.747</v>
      </c>
      <c r="K838" s="44">
        <v>36.408000000000001</v>
      </c>
    </row>
    <row r="839" spans="1:11">
      <c r="A839" s="1">
        <v>12</v>
      </c>
      <c r="B839" s="1">
        <v>20</v>
      </c>
      <c r="C839" s="1">
        <v>13</v>
      </c>
      <c r="D839" s="1">
        <v>1</v>
      </c>
      <c r="E839" s="1" t="s">
        <v>10</v>
      </c>
      <c r="F839" s="44">
        <v>-30.347000000000001</v>
      </c>
      <c r="G839" s="44">
        <v>-21.134</v>
      </c>
      <c r="H839" s="44">
        <v>29.094999999999999</v>
      </c>
      <c r="I839" s="44">
        <v>-270.81</v>
      </c>
      <c r="J839" s="44">
        <v>-27.172999999999998</v>
      </c>
      <c r="K839" s="44">
        <v>-39.976999999999997</v>
      </c>
    </row>
    <row r="840" spans="1:11">
      <c r="A840" s="1">
        <v>12</v>
      </c>
      <c r="B840" s="1">
        <v>20</v>
      </c>
      <c r="C840" s="1">
        <v>13</v>
      </c>
      <c r="D840" s="1">
        <v>1</v>
      </c>
      <c r="E840" s="1" t="s">
        <v>9</v>
      </c>
      <c r="F840" s="44">
        <v>34.252000000000002</v>
      </c>
      <c r="G840" s="44">
        <v>24.916</v>
      </c>
      <c r="H840" s="44">
        <v>13.555999999999999</v>
      </c>
      <c r="I840" s="44">
        <v>-126.197</v>
      </c>
      <c r="J840" s="44">
        <v>-12.663</v>
      </c>
      <c r="K840" s="44">
        <v>-18.63</v>
      </c>
    </row>
    <row r="841" spans="1:11">
      <c r="A841" s="1">
        <v>12</v>
      </c>
      <c r="B841" s="1">
        <v>20</v>
      </c>
      <c r="C841" s="1">
        <v>13</v>
      </c>
      <c r="D841" s="1">
        <v>1</v>
      </c>
      <c r="E841" s="1" t="s">
        <v>8</v>
      </c>
      <c r="F841" s="44">
        <v>-40.613999999999997</v>
      </c>
      <c r="G841" s="44">
        <v>-28.794</v>
      </c>
      <c r="H841" s="44">
        <v>13.555999999999999</v>
      </c>
      <c r="I841" s="44">
        <v>-126.197</v>
      </c>
      <c r="J841" s="44">
        <v>-12.663</v>
      </c>
      <c r="K841" s="44">
        <v>-18.63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DV227"/>
  <sheetViews>
    <sheetView zoomScaleNormal="100" workbookViewId="0">
      <selection activeCell="C2" sqref="C2"/>
    </sheetView>
  </sheetViews>
  <sheetFormatPr defaultRowHeight="12.75"/>
  <cols>
    <col min="1" max="16384" width="9.140625" style="2"/>
  </cols>
  <sheetData>
    <row r="2" spans="1:126">
      <c r="A2" s="2" t="s">
        <v>43</v>
      </c>
      <c r="C2" s="9">
        <v>2</v>
      </c>
      <c r="F2" s="2" t="s">
        <v>22</v>
      </c>
      <c r="H2" s="8">
        <f>MAX(Travi!D:D)</f>
        <v>5</v>
      </c>
      <c r="J2" s="3" t="s">
        <v>14</v>
      </c>
      <c r="K2" s="4" t="s">
        <v>15</v>
      </c>
      <c r="M2" s="5" t="s">
        <v>16</v>
      </c>
      <c r="N2" s="6">
        <f>MID(K2,2,2)*0.85/1.5</f>
        <v>14.166666666666666</v>
      </c>
      <c r="O2" s="7" t="s">
        <v>17</v>
      </c>
      <c r="AG2" s="7"/>
      <c r="AY2" s="7"/>
      <c r="BQ2" s="7"/>
      <c r="CI2" s="7"/>
      <c r="DA2" s="7"/>
      <c r="DS2" s="7"/>
    </row>
    <row r="3" spans="1:126">
      <c r="A3" s="2" t="s">
        <v>18</v>
      </c>
      <c r="C3" s="9">
        <v>5</v>
      </c>
      <c r="F3" s="45" t="s">
        <v>65</v>
      </c>
      <c r="G3" s="45">
        <f>COUNTA(Travi!A:A)</f>
        <v>841</v>
      </c>
      <c r="I3" s="10" t="str">
        <f>IF(H2&gt;6,"Attenzione: il foglio è fatto per max 6 piani","")</f>
        <v/>
      </c>
      <c r="J3" s="3" t="s">
        <v>19</v>
      </c>
      <c r="K3" s="4" t="s">
        <v>20</v>
      </c>
      <c r="M3" s="5" t="s">
        <v>21</v>
      </c>
      <c r="N3" s="6">
        <f>MID(K3,2,3)/1.15</f>
        <v>391.304347826087</v>
      </c>
      <c r="O3" s="7" t="s">
        <v>17</v>
      </c>
      <c r="AG3" s="7"/>
      <c r="AY3" s="7"/>
      <c r="BQ3" s="7"/>
      <c r="CI3" s="7"/>
      <c r="DA3" s="7"/>
      <c r="DS3" s="7"/>
    </row>
    <row r="4" spans="1:126">
      <c r="G4" s="8"/>
      <c r="H4" s="8"/>
      <c r="I4" s="10"/>
      <c r="M4" s="8" t="s">
        <v>28</v>
      </c>
      <c r="N4" s="9">
        <v>4</v>
      </c>
      <c r="O4" s="2" t="s">
        <v>25</v>
      </c>
      <c r="P4" s="2" t="s">
        <v>29</v>
      </c>
    </row>
    <row r="5" spans="1:126">
      <c r="A5" s="2" t="s">
        <v>44</v>
      </c>
      <c r="B5" s="16">
        <f ca="1">INDEX(Travi!$B:$B,G5,1)</f>
        <v>14</v>
      </c>
      <c r="C5" s="16">
        <f ca="1">INDEX(Travi!$C:$C,G5,1)</f>
        <v>15</v>
      </c>
      <c r="F5" s="45" t="s">
        <v>45</v>
      </c>
      <c r="G5" s="45">
        <f ca="1">MATCH(C2,INDIRECT("Travi!A1:A"&amp;TRIM(G3)),0)</f>
        <v>122</v>
      </c>
      <c r="I5" s="45" t="s">
        <v>46</v>
      </c>
      <c r="J5" s="45">
        <f>$H$2*4</f>
        <v>20</v>
      </c>
      <c r="L5" s="8"/>
      <c r="M5" s="6"/>
      <c r="N5" s="5"/>
      <c r="O5" s="6"/>
      <c r="P5" s="7"/>
      <c r="S5" s="31" t="s">
        <v>44</v>
      </c>
      <c r="T5" s="16">
        <f ca="1">IF(INDEX(Travi!$A:$A,Y5,1)&lt;&gt;$C$2,"",INDEX(Travi!$B:$B,Y5,1))</f>
        <v>15</v>
      </c>
      <c r="U5" s="16">
        <f ca="1">IF(INDEX(Travi!$A:$A,Y5,1)&lt;&gt;$C$2,"",INDEX(Travi!$C:$C,Y5,1))</f>
        <v>16</v>
      </c>
      <c r="X5" s="45" t="s">
        <v>45</v>
      </c>
      <c r="Y5" s="45">
        <f ca="1">G5+J5</f>
        <v>142</v>
      </c>
      <c r="Z5" s="49"/>
      <c r="AA5" s="45" t="s">
        <v>46</v>
      </c>
      <c r="AB5" s="45">
        <f>$H$2*4</f>
        <v>20</v>
      </c>
      <c r="AG5" s="6"/>
      <c r="AH5" s="7"/>
      <c r="AJ5" s="60"/>
      <c r="AK5" s="31" t="s">
        <v>44</v>
      </c>
      <c r="AL5" s="16">
        <f ca="1">IF(INDEX(Travi!$A:$A,AQ5,1)&lt;&gt;$C$2,"",INDEX(Travi!$B:$B,AQ5,1))</f>
        <v>16</v>
      </c>
      <c r="AM5" s="16">
        <f ca="1">IF(INDEX(Travi!$A:$A,AQ5,1)&lt;&gt;$C$2,"",INDEX(Travi!$C:$C,AQ5,1))</f>
        <v>17</v>
      </c>
      <c r="AP5" s="45" t="s">
        <v>45</v>
      </c>
      <c r="AQ5" s="45">
        <f ca="1">Y5+AB5</f>
        <v>162</v>
      </c>
      <c r="AR5" s="49"/>
      <c r="AS5" s="45" t="s">
        <v>46</v>
      </c>
      <c r="AT5" s="45">
        <f>$H$2*4</f>
        <v>20</v>
      </c>
      <c r="AY5" s="6"/>
      <c r="AZ5" s="7"/>
      <c r="BB5" s="60"/>
      <c r="BC5" s="31" t="s">
        <v>44</v>
      </c>
      <c r="BD5" s="16">
        <f ca="1">IF(INDEX(Travi!$A:$A,BI5,1)&lt;&gt;$C$2,"",INDEX(Travi!$B:$B,BI5,1))</f>
        <v>17</v>
      </c>
      <c r="BE5" s="16">
        <f ca="1">IF(INDEX(Travi!$A:$A,BI5,1)&lt;&gt;$C$2,"",INDEX(Travi!$C:$C,BI5,1))</f>
        <v>18</v>
      </c>
      <c r="BH5" s="45" t="s">
        <v>45</v>
      </c>
      <c r="BI5" s="45">
        <f ca="1">AQ5+AT5</f>
        <v>182</v>
      </c>
      <c r="BJ5" s="49"/>
      <c r="BK5" s="45" t="s">
        <v>46</v>
      </c>
      <c r="BL5" s="45">
        <f>$H$2*4</f>
        <v>20</v>
      </c>
      <c r="BQ5" s="6"/>
      <c r="BR5" s="7"/>
      <c r="BT5" s="60"/>
      <c r="BU5" s="31" t="s">
        <v>44</v>
      </c>
      <c r="BV5" s="16">
        <f ca="1">IF(INDEX(Travi!$A:$A,CA5,1)&lt;&gt;$C$2,"",INDEX(Travi!$B:$B,CA5,1))</f>
        <v>18</v>
      </c>
      <c r="BW5" s="16">
        <f ca="1">IF(INDEX(Travi!$A:$A,CA5,1)&lt;&gt;$C$2,"",INDEX(Travi!$C:$C,CA5,1))</f>
        <v>19</v>
      </c>
      <c r="BZ5" s="45" t="s">
        <v>45</v>
      </c>
      <c r="CA5" s="45">
        <f ca="1">BI5+BL5</f>
        <v>202</v>
      </c>
      <c r="CB5" s="49"/>
      <c r="CC5" s="45" t="s">
        <v>46</v>
      </c>
      <c r="CD5" s="45">
        <f>$H$2*4</f>
        <v>20</v>
      </c>
      <c r="CI5" s="6"/>
      <c r="CJ5" s="7"/>
      <c r="CL5" s="60"/>
      <c r="CM5" s="31" t="s">
        <v>44</v>
      </c>
      <c r="CN5" s="16">
        <f ca="1">IF(INDEX(Travi!$A:$A,CS5,1)&lt;&gt;$C$2,"",INDEX(Travi!$B:$B,CS5,1))</f>
        <v>19</v>
      </c>
      <c r="CO5" s="16">
        <f ca="1">IF(INDEX(Travi!$A:$A,CS5,1)&lt;&gt;$C$2,"",INDEX(Travi!$C:$C,CS5,1))</f>
        <v>20</v>
      </c>
      <c r="CR5" s="45" t="s">
        <v>45</v>
      </c>
      <c r="CS5" s="45">
        <f ca="1">CA5+CD5</f>
        <v>222</v>
      </c>
      <c r="CT5" s="49"/>
      <c r="CU5" s="45" t="s">
        <v>46</v>
      </c>
      <c r="CV5" s="45">
        <f>$H$2*4</f>
        <v>20</v>
      </c>
      <c r="DA5" s="6"/>
      <c r="DB5" s="7"/>
      <c r="DD5" s="60"/>
      <c r="DE5" s="31" t="s">
        <v>44</v>
      </c>
      <c r="DF5" s="16" t="str">
        <f ca="1">IF(INDEX(Travi!$A:$A,DK5,1)&lt;&gt;$C$2,"",INDEX(Travi!$B:$B,DK5,1))</f>
        <v/>
      </c>
      <c r="DG5" s="16" t="str">
        <f ca="1">IF(INDEX(Travi!$A:$A,DK5,1)&lt;&gt;$C$2,"",INDEX(Travi!$C:$C,DK5,1))</f>
        <v/>
      </c>
      <c r="DJ5" s="45" t="s">
        <v>45</v>
      </c>
      <c r="DK5" s="45">
        <f ca="1">CS5+CV5</f>
        <v>242</v>
      </c>
      <c r="DL5" s="49"/>
      <c r="DM5" s="45" t="s">
        <v>46</v>
      </c>
      <c r="DN5" s="45">
        <f>$H$2*4</f>
        <v>20</v>
      </c>
      <c r="DS5" s="6"/>
      <c r="DT5" s="7"/>
      <c r="DV5" s="60"/>
    </row>
    <row r="6" spans="1:126">
      <c r="S6" s="38" t="str">
        <f ca="1">IF(T5="","duplicata, non considerare","")</f>
        <v/>
      </c>
      <c r="AJ6" s="60"/>
      <c r="AK6" s="38" t="str">
        <f ca="1">IF(AL5="","duplicata, non considerare","")</f>
        <v/>
      </c>
      <c r="BB6" s="60"/>
      <c r="BC6" s="38" t="str">
        <f ca="1">IF(BD5="","duplicata, non considerare","")</f>
        <v/>
      </c>
      <c r="BT6" s="60"/>
      <c r="BU6" s="38" t="str">
        <f ca="1">IF(BV5="","duplicata, non considerare","")</f>
        <v/>
      </c>
      <c r="CL6" s="60"/>
      <c r="CM6" s="38" t="str">
        <f ca="1">IF(CN5="","duplicata, non considerare","")</f>
        <v/>
      </c>
      <c r="DD6" s="60"/>
      <c r="DE6" s="38" t="str">
        <f ca="1">IF(DF5="","duplicata, non considerare","")</f>
        <v>duplicata, non considerare</v>
      </c>
      <c r="DV6" s="60"/>
    </row>
    <row r="7" spans="1:126">
      <c r="A7" s="24"/>
      <c r="B7" s="24"/>
      <c r="C7" s="40" t="s">
        <v>66</v>
      </c>
      <c r="D7" s="40"/>
      <c r="E7" s="40" t="s">
        <v>32</v>
      </c>
      <c r="F7" s="40" t="s">
        <v>33</v>
      </c>
      <c r="G7" s="40" t="s">
        <v>34</v>
      </c>
      <c r="H7" s="40" t="s">
        <v>35</v>
      </c>
      <c r="I7" s="40" t="s">
        <v>36</v>
      </c>
      <c r="J7" s="40" t="s">
        <v>37</v>
      </c>
      <c r="K7" s="24"/>
      <c r="L7" s="24"/>
      <c r="M7" s="24"/>
      <c r="N7" s="24"/>
      <c r="O7" s="25"/>
      <c r="P7" s="25"/>
      <c r="Q7" s="25"/>
      <c r="R7" s="25"/>
      <c r="S7" s="29"/>
      <c r="T7" s="24"/>
      <c r="U7" s="40" t="s">
        <v>66</v>
      </c>
      <c r="V7" s="40"/>
      <c r="W7" s="40" t="s">
        <v>32</v>
      </c>
      <c r="X7" s="40" t="s">
        <v>33</v>
      </c>
      <c r="Y7" s="40" t="s">
        <v>34</v>
      </c>
      <c r="Z7" s="40" t="s">
        <v>35</v>
      </c>
      <c r="AA7" s="40" t="s">
        <v>36</v>
      </c>
      <c r="AB7" s="40" t="s">
        <v>37</v>
      </c>
      <c r="AC7" s="24"/>
      <c r="AD7" s="24"/>
      <c r="AE7" s="24"/>
      <c r="AF7" s="24"/>
      <c r="AG7" s="25"/>
      <c r="AH7" s="25"/>
      <c r="AI7" s="25"/>
      <c r="AJ7" s="66"/>
      <c r="AK7" s="29"/>
      <c r="AL7" s="24"/>
      <c r="AM7" s="40" t="s">
        <v>66</v>
      </c>
      <c r="AN7" s="40"/>
      <c r="AO7" s="40" t="s">
        <v>32</v>
      </c>
      <c r="AP7" s="40" t="s">
        <v>33</v>
      </c>
      <c r="AQ7" s="40" t="s">
        <v>34</v>
      </c>
      <c r="AR7" s="40" t="s">
        <v>35</v>
      </c>
      <c r="AS7" s="40" t="s">
        <v>36</v>
      </c>
      <c r="AT7" s="40" t="s">
        <v>37</v>
      </c>
      <c r="AU7" s="24"/>
      <c r="AV7" s="24"/>
      <c r="AW7" s="24"/>
      <c r="AX7" s="24"/>
      <c r="AY7" s="25"/>
      <c r="AZ7" s="25"/>
      <c r="BA7" s="25"/>
      <c r="BB7" s="66"/>
      <c r="BC7" s="29"/>
      <c r="BD7" s="24"/>
      <c r="BE7" s="40" t="s">
        <v>66</v>
      </c>
      <c r="BF7" s="40"/>
      <c r="BG7" s="40" t="s">
        <v>32</v>
      </c>
      <c r="BH7" s="40" t="s">
        <v>33</v>
      </c>
      <c r="BI7" s="40" t="s">
        <v>34</v>
      </c>
      <c r="BJ7" s="40" t="s">
        <v>35</v>
      </c>
      <c r="BK7" s="40" t="s">
        <v>36</v>
      </c>
      <c r="BL7" s="40" t="s">
        <v>37</v>
      </c>
      <c r="BM7" s="24"/>
      <c r="BN7" s="24"/>
      <c r="BO7" s="24"/>
      <c r="BP7" s="24"/>
      <c r="BQ7" s="25"/>
      <c r="BR7" s="25"/>
      <c r="BS7" s="25"/>
      <c r="BT7" s="66"/>
      <c r="BU7" s="29"/>
      <c r="BV7" s="24"/>
      <c r="BW7" s="40" t="s">
        <v>66</v>
      </c>
      <c r="BX7" s="40"/>
      <c r="BY7" s="40" t="s">
        <v>32</v>
      </c>
      <c r="BZ7" s="40" t="s">
        <v>33</v>
      </c>
      <c r="CA7" s="40" t="s">
        <v>34</v>
      </c>
      <c r="CB7" s="40" t="s">
        <v>35</v>
      </c>
      <c r="CC7" s="40" t="s">
        <v>36</v>
      </c>
      <c r="CD7" s="40" t="s">
        <v>37</v>
      </c>
      <c r="CE7" s="24"/>
      <c r="CF7" s="24"/>
      <c r="CG7" s="24"/>
      <c r="CH7" s="24"/>
      <c r="CI7" s="25"/>
      <c r="CJ7" s="25"/>
      <c r="CK7" s="25"/>
      <c r="CL7" s="66"/>
      <c r="CM7" s="29"/>
      <c r="CN7" s="24"/>
      <c r="CO7" s="40" t="s">
        <v>66</v>
      </c>
      <c r="CP7" s="40"/>
      <c r="CQ7" s="40" t="s">
        <v>32</v>
      </c>
      <c r="CR7" s="40" t="s">
        <v>33</v>
      </c>
      <c r="CS7" s="40" t="s">
        <v>34</v>
      </c>
      <c r="CT7" s="40" t="s">
        <v>35</v>
      </c>
      <c r="CU7" s="40" t="s">
        <v>36</v>
      </c>
      <c r="CV7" s="40" t="s">
        <v>37</v>
      </c>
      <c r="CW7" s="24"/>
      <c r="CX7" s="24"/>
      <c r="CY7" s="24"/>
      <c r="CZ7" s="24"/>
      <c r="DA7" s="25"/>
      <c r="DB7" s="25"/>
      <c r="DC7" s="25"/>
      <c r="DD7" s="66"/>
      <c r="DE7" s="29"/>
      <c r="DF7" s="24"/>
      <c r="DG7" s="40" t="s">
        <v>66</v>
      </c>
      <c r="DH7" s="40"/>
      <c r="DI7" s="40" t="s">
        <v>32</v>
      </c>
      <c r="DJ7" s="40" t="s">
        <v>33</v>
      </c>
      <c r="DK7" s="40" t="s">
        <v>34</v>
      </c>
      <c r="DL7" s="40" t="s">
        <v>35</v>
      </c>
      <c r="DM7" s="40" t="s">
        <v>36</v>
      </c>
      <c r="DN7" s="40" t="s">
        <v>37</v>
      </c>
      <c r="DO7" s="24"/>
      <c r="DP7" s="24"/>
      <c r="DQ7" s="24"/>
      <c r="DR7" s="24"/>
      <c r="DS7" s="25"/>
      <c r="DT7" s="25"/>
      <c r="DU7" s="25"/>
      <c r="DV7" s="66"/>
    </row>
    <row r="8" spans="1:126" s="39" customFormat="1">
      <c r="A8" s="12" t="str">
        <f ca="1">CONCATENATE(B5,"-",C5)</f>
        <v>14-15</v>
      </c>
      <c r="B8" s="46">
        <f ca="1">G5</f>
        <v>122</v>
      </c>
      <c r="C8" s="12">
        <f ca="1">IF(B8="","",INDEX(Travi!$A$1:$K$10000,B8,4))</f>
        <v>5</v>
      </c>
      <c r="D8" s="12" t="str">
        <f ca="1">IF(B8="","",INDEX(Travi!$A$1:$K$10000,B8,5))</f>
        <v>Msin</v>
      </c>
      <c r="E8" s="13">
        <f ca="1">IF(B8="","",INDEX(Travi!$A$1:$K$10000,B8,6))</f>
        <v>-17.024999999999999</v>
      </c>
      <c r="F8" s="13">
        <f ca="1">IF(B8="","",INDEX(Travi!$A$1:$K$10000,B8,7))</f>
        <v>-10.348000000000001</v>
      </c>
      <c r="G8" s="13">
        <f ca="1">IF(B8="","",INDEX(Travi!$A$1:$K$10000,B8,8))</f>
        <v>6.2249999999999996</v>
      </c>
      <c r="H8" s="13">
        <f ca="1">IF(B8="","",INDEX(Travi!$A$1:$K$10000,B8,9))</f>
        <v>0.69199999999999995</v>
      </c>
      <c r="I8" s="13">
        <f ca="1">IF(B8="","",INDEX(Travi!$A$1:$K$10000,B8,10))</f>
        <v>7.6999999999999999E-2</v>
      </c>
      <c r="J8" s="13">
        <f ca="1">IF(B8="","",INDEX(Travi!$A$1:$K$10000,B8,11))</f>
        <v>0.113</v>
      </c>
      <c r="K8" s="12"/>
      <c r="L8" s="12"/>
      <c r="M8" s="12"/>
      <c r="N8" s="12"/>
      <c r="O8" s="13"/>
      <c r="P8" s="13"/>
      <c r="Q8" s="13"/>
      <c r="R8" s="13"/>
      <c r="S8" s="30" t="str">
        <f ca="1">CONCATENATE(T5,"-",U5)</f>
        <v>15-16</v>
      </c>
      <c r="T8" s="46">
        <f ca="1">Y5</f>
        <v>142</v>
      </c>
      <c r="U8" s="12">
        <f ca="1">IF(T8="","",INDEX(Travi!$A$1:$K$10000,T8,4))</f>
        <v>5</v>
      </c>
      <c r="V8" s="12" t="str">
        <f ca="1">IF(T8="","",INDEX(Travi!$A$1:$K$10000,T8,5))</f>
        <v>Msin</v>
      </c>
      <c r="W8" s="13">
        <f ca="1">IF(T8="","",INDEX(Travi!$A$1:$K$10000,T8,6))</f>
        <v>-14.097</v>
      </c>
      <c r="X8" s="13">
        <f ca="1">IF(T8="","",INDEX(Travi!$A$1:$K$10000,T8,7))</f>
        <v>-8.5459999999999994</v>
      </c>
      <c r="Y8" s="13">
        <f ca="1">IF(T8="","",INDEX(Travi!$A$1:$K$10000,T8,8))</f>
        <v>6.3179999999999996</v>
      </c>
      <c r="Z8" s="13">
        <f ca="1">IF(T8="","",INDEX(Travi!$A$1:$K$10000,T8,9))</f>
        <v>0.70299999999999996</v>
      </c>
      <c r="AA8" s="13">
        <f ca="1">IF(T8="","",INDEX(Travi!$A$1:$K$10000,T8,10))</f>
        <v>7.8E-2</v>
      </c>
      <c r="AB8" s="13">
        <f ca="1">IF(T8="","",INDEX(Travi!$A$1:$K$10000,T8,11))</f>
        <v>0.115</v>
      </c>
      <c r="AC8" s="12"/>
      <c r="AD8" s="12"/>
      <c r="AE8" s="12"/>
      <c r="AF8" s="12"/>
      <c r="AG8" s="13"/>
      <c r="AH8" s="13"/>
      <c r="AI8" s="13"/>
      <c r="AJ8" s="67"/>
      <c r="AK8" s="30" t="str">
        <f ca="1">CONCATENATE(AL5,"-",AM5)</f>
        <v>16-17</v>
      </c>
      <c r="AL8" s="46">
        <f ca="1">AQ5</f>
        <v>162</v>
      </c>
      <c r="AM8" s="12">
        <f ca="1">IF(AL8="","",INDEX(Travi!$A$1:$K$10000,AL8,4))</f>
        <v>5</v>
      </c>
      <c r="AN8" s="12" t="str">
        <f ca="1">IF(AL8="","",INDEX(Travi!$A$1:$K$10000,AL8,5))</f>
        <v>Msin</v>
      </c>
      <c r="AO8" s="13">
        <f ca="1">IF(AL8="","",INDEX(Travi!$A$1:$K$10000,AL8,6))</f>
        <v>-17.748999999999999</v>
      </c>
      <c r="AP8" s="13">
        <f ca="1">IF(AL8="","",INDEX(Travi!$A$1:$K$10000,AL8,7))</f>
        <v>-10.773</v>
      </c>
      <c r="AQ8" s="13">
        <f ca="1">IF(AL8="","",INDEX(Travi!$A$1:$K$10000,AL8,8))</f>
        <v>9.09</v>
      </c>
      <c r="AR8" s="13">
        <f ca="1">IF(AL8="","",INDEX(Travi!$A$1:$K$10000,AL8,9))</f>
        <v>1.0269999999999999</v>
      </c>
      <c r="AS8" s="13">
        <f ca="1">IF(AL8="","",INDEX(Travi!$A$1:$K$10000,AL8,10))</f>
        <v>0.11700000000000001</v>
      </c>
      <c r="AT8" s="13">
        <f ca="1">IF(AL8="","",INDEX(Travi!$A$1:$K$10000,AL8,11))</f>
        <v>0.17199999999999999</v>
      </c>
      <c r="AU8" s="12"/>
      <c r="AV8" s="12"/>
      <c r="AW8" s="12"/>
      <c r="AX8" s="12"/>
      <c r="AY8" s="13"/>
      <c r="AZ8" s="13"/>
      <c r="BA8" s="13"/>
      <c r="BB8" s="67"/>
      <c r="BC8" s="30" t="str">
        <f ca="1">CONCATENATE(BD5,"-",BE5)</f>
        <v>17-18</v>
      </c>
      <c r="BD8" s="46">
        <f ca="1">BI5</f>
        <v>182</v>
      </c>
      <c r="BE8" s="12">
        <f ca="1">IF(BD8="","",INDEX(Travi!$A$1:$K$10000,BD8,4))</f>
        <v>5</v>
      </c>
      <c r="BF8" s="12" t="str">
        <f ca="1">IF(BD8="","",INDEX(Travi!$A$1:$K$10000,BD8,5))</f>
        <v>Msin</v>
      </c>
      <c r="BG8" s="13">
        <f ca="1">IF(BD8="","",INDEX(Travi!$A$1:$K$10000,BD8,6))</f>
        <v>-32.003999999999998</v>
      </c>
      <c r="BH8" s="13">
        <f ca="1">IF(BD8="","",INDEX(Travi!$A$1:$K$10000,BD8,7))</f>
        <v>-19.021999999999998</v>
      </c>
      <c r="BI8" s="13">
        <f ca="1">IF(BD8="","",INDEX(Travi!$A$1:$K$10000,BD8,8))</f>
        <v>18.779</v>
      </c>
      <c r="BJ8" s="13">
        <f ca="1">IF(BD8="","",INDEX(Travi!$A$1:$K$10000,BD8,9))</f>
        <v>2.0739999999999998</v>
      </c>
      <c r="BK8" s="13">
        <f ca="1">IF(BD8="","",INDEX(Travi!$A$1:$K$10000,BD8,10))</f>
        <v>0.224</v>
      </c>
      <c r="BL8" s="13">
        <f ca="1">IF(BD8="","",INDEX(Travi!$A$1:$K$10000,BD8,11))</f>
        <v>0.32900000000000001</v>
      </c>
      <c r="BM8" s="12"/>
      <c r="BN8" s="12"/>
      <c r="BO8" s="12"/>
      <c r="BP8" s="12"/>
      <c r="BQ8" s="13"/>
      <c r="BR8" s="13"/>
      <c r="BS8" s="13"/>
      <c r="BT8" s="67"/>
      <c r="BU8" s="30" t="str">
        <f ca="1">CONCATENATE(BV5,"-",BW5)</f>
        <v>18-19</v>
      </c>
      <c r="BV8" s="46">
        <f ca="1">CA5</f>
        <v>202</v>
      </c>
      <c r="BW8" s="12">
        <f ca="1">IF(BV8="","",INDEX(Travi!$A$1:$K$10000,BV8,4))</f>
        <v>5</v>
      </c>
      <c r="BX8" s="12" t="str">
        <f ca="1">IF(BV8="","",INDEX(Travi!$A$1:$K$10000,BV8,5))</f>
        <v>Msin</v>
      </c>
      <c r="BY8" s="13">
        <f ca="1">IF(BV8="","",INDEX(Travi!$A$1:$K$10000,BV8,6))</f>
        <v>-61.972000000000001</v>
      </c>
      <c r="BZ8" s="13">
        <f ca="1">IF(BV8="","",INDEX(Travi!$A$1:$K$10000,BV8,7))</f>
        <v>-36.395000000000003</v>
      </c>
      <c r="CA8" s="13">
        <f ca="1">IF(BV8="","",INDEX(Travi!$A$1:$K$10000,BV8,8))</f>
        <v>37.985999999999997</v>
      </c>
      <c r="CB8" s="13">
        <f ca="1">IF(BV8="","",INDEX(Travi!$A$1:$K$10000,BV8,9))</f>
        <v>4.24</v>
      </c>
      <c r="CC8" s="13">
        <f ca="1">IF(BV8="","",INDEX(Travi!$A$1:$K$10000,BV8,10))</f>
        <v>0.47299999999999998</v>
      </c>
      <c r="CD8" s="13">
        <f ca="1">IF(BV8="","",INDEX(Travi!$A$1:$K$10000,BV8,11))</f>
        <v>0.69599999999999995</v>
      </c>
      <c r="CE8" s="12"/>
      <c r="CF8" s="12"/>
      <c r="CG8" s="12"/>
      <c r="CH8" s="12"/>
      <c r="CI8" s="13"/>
      <c r="CJ8" s="13"/>
      <c r="CK8" s="13"/>
      <c r="CL8" s="67"/>
      <c r="CM8" s="30" t="str">
        <f ca="1">CONCATENATE(CN5,"-",CO5)</f>
        <v>19-20</v>
      </c>
      <c r="CN8" s="46">
        <f ca="1">CS5</f>
        <v>222</v>
      </c>
      <c r="CO8" s="12">
        <f ca="1">IF(CN8="","",INDEX(Travi!$A$1:$K$10000,CN8,4))</f>
        <v>5</v>
      </c>
      <c r="CP8" s="12" t="str">
        <f ca="1">IF(CN8="","",INDEX(Travi!$A$1:$K$10000,CN8,5))</f>
        <v>Msin</v>
      </c>
      <c r="CQ8" s="13">
        <f ca="1">IF(CN8="","",INDEX(Travi!$A$1:$K$10000,CN8,6))</f>
        <v>-39.085000000000001</v>
      </c>
      <c r="CR8" s="13">
        <f ca="1">IF(CN8="","",INDEX(Travi!$A$1:$K$10000,CN8,7))</f>
        <v>-22.742000000000001</v>
      </c>
      <c r="CS8" s="13">
        <f ca="1">IF(CN8="","",INDEX(Travi!$A$1:$K$10000,CN8,8))</f>
        <v>28.323</v>
      </c>
      <c r="CT8" s="13">
        <f ca="1">IF(CN8="","",INDEX(Travi!$A$1:$K$10000,CN8,9))</f>
        <v>3.1339999999999999</v>
      </c>
      <c r="CU8" s="13">
        <f ca="1">IF(CN8="","",INDEX(Travi!$A$1:$K$10000,CN8,10))</f>
        <v>0.34100000000000003</v>
      </c>
      <c r="CV8" s="13">
        <f ca="1">IF(CN8="","",INDEX(Travi!$A$1:$K$10000,CN8,11))</f>
        <v>0.502</v>
      </c>
      <c r="CW8" s="12"/>
      <c r="CX8" s="12"/>
      <c r="CY8" s="12"/>
      <c r="CZ8" s="12"/>
      <c r="DA8" s="13"/>
      <c r="DB8" s="13"/>
      <c r="DC8" s="13"/>
      <c r="DD8" s="67"/>
      <c r="DE8" s="30" t="str">
        <f ca="1">CONCATENATE(DF5,"-",DG5)</f>
        <v>-</v>
      </c>
      <c r="DF8" s="46">
        <f ca="1">DK5</f>
        <v>242</v>
      </c>
      <c r="DG8" s="12">
        <f ca="1">IF(DF8="","",INDEX(Travi!$A$1:$K$10000,DF8,4))</f>
        <v>5</v>
      </c>
      <c r="DH8" s="12" t="str">
        <f ca="1">IF(DF8="","",INDEX(Travi!$A$1:$K$10000,DF8,5))</f>
        <v>Msin</v>
      </c>
      <c r="DI8" s="13">
        <f ca="1">IF(DF8="","",INDEX(Travi!$A$1:$K$10000,DF8,6))</f>
        <v>-17.12</v>
      </c>
      <c r="DJ8" s="13">
        <f ca="1">IF(DF8="","",INDEX(Travi!$A$1:$K$10000,DF8,7))</f>
        <v>-10.407</v>
      </c>
      <c r="DK8" s="13">
        <f ca="1">IF(DF8="","",INDEX(Travi!$A$1:$K$10000,DF8,8))</f>
        <v>6.1449999999999996</v>
      </c>
      <c r="DL8" s="13">
        <f ca="1">IF(DF8="","",INDEX(Travi!$A$1:$K$10000,DF8,9))</f>
        <v>-1.5349999999999999</v>
      </c>
      <c r="DM8" s="13">
        <f ca="1">IF(DF8="","",INDEX(Travi!$A$1:$K$10000,DF8,10))</f>
        <v>-0.221</v>
      </c>
      <c r="DN8" s="13">
        <f ca="1">IF(DF8="","",INDEX(Travi!$A$1:$K$10000,DF8,11))</f>
        <v>-0.32600000000000001</v>
      </c>
      <c r="DO8" s="12"/>
      <c r="DP8" s="12"/>
      <c r="DQ8" s="12"/>
      <c r="DR8" s="12"/>
      <c r="DS8" s="13"/>
      <c r="DT8" s="13"/>
      <c r="DU8" s="13"/>
      <c r="DV8" s="67"/>
    </row>
    <row r="9" spans="1:126">
      <c r="A9" s="11"/>
      <c r="B9" s="45">
        <f ca="1">B8+1</f>
        <v>123</v>
      </c>
      <c r="C9" s="12">
        <f ca="1">IF(B9="","",INDEX(Travi!$A$1:$K$10000,B9,4))</f>
        <v>5</v>
      </c>
      <c r="D9" s="12" t="str">
        <f ca="1">IF(B9="","",INDEX(Travi!$A$1:$K$10000,B9,5))</f>
        <v>Mdes</v>
      </c>
      <c r="E9" s="13">
        <f ca="1">IF(B9="","",INDEX(Travi!$A$1:$K$10000,B9,6))</f>
        <v>-19.696000000000002</v>
      </c>
      <c r="F9" s="13">
        <f ca="1">IF(B9="","",INDEX(Travi!$A$1:$K$10000,B9,7))</f>
        <v>-11.957000000000001</v>
      </c>
      <c r="G9" s="13">
        <f ca="1">IF(B9="","",INDEX(Travi!$A$1:$K$10000,B9,8))</f>
        <v>-5.74</v>
      </c>
      <c r="H9" s="13">
        <f ca="1">IF(B9="","",INDEX(Travi!$A$1:$K$10000,B9,9))</f>
        <v>-0.63900000000000001</v>
      </c>
      <c r="I9" s="13">
        <f ca="1">IF(B9="","",INDEX(Travi!$A$1:$K$10000,B9,10))</f>
        <v>-7.0999999999999994E-2</v>
      </c>
      <c r="J9" s="13">
        <f ca="1">IF(B9="","",INDEX(Travi!$A$1:$K$10000,B9,11))</f>
        <v>-0.104</v>
      </c>
      <c r="K9" s="12"/>
      <c r="L9" s="8"/>
      <c r="M9" s="12"/>
      <c r="N9" s="12"/>
      <c r="O9" s="13"/>
      <c r="P9" s="13"/>
      <c r="Q9" s="13"/>
      <c r="R9" s="13"/>
      <c r="S9" s="30"/>
      <c r="T9" s="45">
        <f ca="1">T8+1</f>
        <v>143</v>
      </c>
      <c r="U9" s="12">
        <f ca="1">IF(T9="","",INDEX(Travi!$A$1:$K$10000,T9,4))</f>
        <v>5</v>
      </c>
      <c r="V9" s="12" t="str">
        <f ca="1">IF(T9="","",INDEX(Travi!$A$1:$K$10000,T9,5))</f>
        <v>Mdes</v>
      </c>
      <c r="W9" s="13">
        <f ca="1">IF(T9="","",INDEX(Travi!$A$1:$K$10000,T9,6))</f>
        <v>-12.436</v>
      </c>
      <c r="X9" s="13">
        <f ca="1">IF(T9="","",INDEX(Travi!$A$1:$K$10000,T9,7))</f>
        <v>-7.5730000000000004</v>
      </c>
      <c r="Y9" s="13">
        <f ca="1">IF(T9="","",INDEX(Travi!$A$1:$K$10000,T9,8))</f>
        <v>-5.9820000000000002</v>
      </c>
      <c r="Z9" s="13">
        <f ca="1">IF(T9="","",INDEX(Travi!$A$1:$K$10000,T9,9))</f>
        <v>-0.66400000000000003</v>
      </c>
      <c r="AA9" s="13">
        <f ca="1">IF(T9="","",INDEX(Travi!$A$1:$K$10000,T9,10))</f>
        <v>-7.2999999999999995E-2</v>
      </c>
      <c r="AB9" s="13">
        <f ca="1">IF(T9="","",INDEX(Travi!$A$1:$K$10000,T9,11))</f>
        <v>-0.108</v>
      </c>
      <c r="AC9" s="12"/>
      <c r="AD9" s="8"/>
      <c r="AE9" s="12"/>
      <c r="AF9" s="12"/>
      <c r="AG9" s="13"/>
      <c r="AH9" s="13"/>
      <c r="AI9" s="13"/>
      <c r="AJ9" s="67"/>
      <c r="AK9" s="30"/>
      <c r="AL9" s="45">
        <f ca="1">AL8+1</f>
        <v>163</v>
      </c>
      <c r="AM9" s="12">
        <f ca="1">IF(AL9="","",INDEX(Travi!$A$1:$K$10000,AL9,4))</f>
        <v>5</v>
      </c>
      <c r="AN9" s="12" t="str">
        <f ca="1">IF(AL9="","",INDEX(Travi!$A$1:$K$10000,AL9,5))</f>
        <v>Mdes</v>
      </c>
      <c r="AO9" s="13">
        <f ca="1">IF(AL9="","",INDEX(Travi!$A$1:$K$10000,AL9,6))</f>
        <v>-16.951000000000001</v>
      </c>
      <c r="AP9" s="13">
        <f ca="1">IF(AL9="","",INDEX(Travi!$A$1:$K$10000,AL9,7))</f>
        <v>-10.282</v>
      </c>
      <c r="AQ9" s="13">
        <f ca="1">IF(AL9="","",INDEX(Travi!$A$1:$K$10000,AL9,8))</f>
        <v>-8.266</v>
      </c>
      <c r="AR9" s="13">
        <f ca="1">IF(AL9="","",INDEX(Travi!$A$1:$K$10000,AL9,9))</f>
        <v>-0.94099999999999995</v>
      </c>
      <c r="AS9" s="13">
        <f ca="1">IF(AL9="","",INDEX(Travi!$A$1:$K$10000,AL9,10))</f>
        <v>-0.108</v>
      </c>
      <c r="AT9" s="13">
        <f ca="1">IF(AL9="","",INDEX(Travi!$A$1:$K$10000,AL9,11))</f>
        <v>-0.159</v>
      </c>
      <c r="AU9" s="12"/>
      <c r="AV9" s="8"/>
      <c r="AW9" s="12"/>
      <c r="AX9" s="12"/>
      <c r="AY9" s="13"/>
      <c r="AZ9" s="13"/>
      <c r="BA9" s="13"/>
      <c r="BB9" s="67"/>
      <c r="BC9" s="30"/>
      <c r="BD9" s="45">
        <f ca="1">BD8+1</f>
        <v>183</v>
      </c>
      <c r="BE9" s="12">
        <f ca="1">IF(BD9="","",INDEX(Travi!$A$1:$K$10000,BD9,4))</f>
        <v>5</v>
      </c>
      <c r="BF9" s="12" t="str">
        <f ca="1">IF(BD9="","",INDEX(Travi!$A$1:$K$10000,BD9,5))</f>
        <v>Mdes</v>
      </c>
      <c r="BG9" s="13">
        <f ca="1">IF(BD9="","",INDEX(Travi!$A$1:$K$10000,BD9,6))</f>
        <v>-36.078000000000003</v>
      </c>
      <c r="BH9" s="13">
        <f ca="1">IF(BD9="","",INDEX(Travi!$A$1:$K$10000,BD9,7))</f>
        <v>-21.111000000000001</v>
      </c>
      <c r="BI9" s="13">
        <f ca="1">IF(BD9="","",INDEX(Travi!$A$1:$K$10000,BD9,8))</f>
        <v>-27.734000000000002</v>
      </c>
      <c r="BJ9" s="13">
        <f ca="1">IF(BD9="","",INDEX(Travi!$A$1:$K$10000,BD9,9))</f>
        <v>-3.0609999999999999</v>
      </c>
      <c r="BK9" s="13">
        <f ca="1">IF(BD9="","",INDEX(Travi!$A$1:$K$10000,BD9,10))</f>
        <v>-0.33</v>
      </c>
      <c r="BL9" s="13">
        <f ca="1">IF(BD9="","",INDEX(Travi!$A$1:$K$10000,BD9,11))</f>
        <v>-0.48599999999999999</v>
      </c>
      <c r="BM9" s="12"/>
      <c r="BN9" s="8"/>
      <c r="BO9" s="12"/>
      <c r="BP9" s="12"/>
      <c r="BQ9" s="13"/>
      <c r="BR9" s="13"/>
      <c r="BS9" s="13"/>
      <c r="BT9" s="67"/>
      <c r="BU9" s="30"/>
      <c r="BV9" s="45">
        <f ca="1">BV8+1</f>
        <v>203</v>
      </c>
      <c r="BW9" s="12">
        <f ca="1">IF(BV9="","",INDEX(Travi!$A$1:$K$10000,BV9,4))</f>
        <v>5</v>
      </c>
      <c r="BX9" s="12" t="str">
        <f ca="1">IF(BV9="","",INDEX(Travi!$A$1:$K$10000,BV9,5))</f>
        <v>Mdes</v>
      </c>
      <c r="BY9" s="13">
        <f ca="1">IF(BV9="","",INDEX(Travi!$A$1:$K$10000,BV9,6))</f>
        <v>-63.722000000000001</v>
      </c>
      <c r="BZ9" s="13">
        <f ca="1">IF(BV9="","",INDEX(Travi!$A$1:$K$10000,BV9,7))</f>
        <v>-37.442999999999998</v>
      </c>
      <c r="CA9" s="13">
        <f ca="1">IF(BV9="","",INDEX(Travi!$A$1:$K$10000,BV9,8))</f>
        <v>-37.869</v>
      </c>
      <c r="CB9" s="13">
        <f ca="1">IF(BV9="","",INDEX(Travi!$A$1:$K$10000,BV9,9))</f>
        <v>-4.226</v>
      </c>
      <c r="CC9" s="13">
        <f ca="1">IF(BV9="","",INDEX(Travi!$A$1:$K$10000,BV9,10))</f>
        <v>-0.47099999999999997</v>
      </c>
      <c r="CD9" s="13">
        <f ca="1">IF(BV9="","",INDEX(Travi!$A$1:$K$10000,BV9,11))</f>
        <v>-0.69299999999999995</v>
      </c>
      <c r="CE9" s="12"/>
      <c r="CF9" s="8"/>
      <c r="CG9" s="12"/>
      <c r="CH9" s="12"/>
      <c r="CI9" s="13"/>
      <c r="CJ9" s="13"/>
      <c r="CK9" s="13"/>
      <c r="CL9" s="67"/>
      <c r="CM9" s="30"/>
      <c r="CN9" s="45">
        <f ca="1">CN8+1</f>
        <v>223</v>
      </c>
      <c r="CO9" s="12">
        <f ca="1">IF(CN9="","",INDEX(Travi!$A$1:$K$10000,CN9,4))</f>
        <v>5</v>
      </c>
      <c r="CP9" s="12" t="str">
        <f ca="1">IF(CN9="","",INDEX(Travi!$A$1:$K$10000,CN9,5))</f>
        <v>Mdes</v>
      </c>
      <c r="CQ9" s="13">
        <f ca="1">IF(CN9="","",INDEX(Travi!$A$1:$K$10000,CN9,6))</f>
        <v>-36.121000000000002</v>
      </c>
      <c r="CR9" s="13">
        <f ca="1">IF(CN9="","",INDEX(Travi!$A$1:$K$10000,CN9,7))</f>
        <v>-21.41</v>
      </c>
      <c r="CS9" s="13">
        <f ca="1">IF(CN9="","",INDEX(Travi!$A$1:$K$10000,CN9,8))</f>
        <v>-22.966999999999999</v>
      </c>
      <c r="CT9" s="13">
        <f ca="1">IF(CN9="","",INDEX(Travi!$A$1:$K$10000,CN9,9))</f>
        <v>-2.5499999999999998</v>
      </c>
      <c r="CU9" s="13">
        <f ca="1">IF(CN9="","",INDEX(Travi!$A$1:$K$10000,CN9,10))</f>
        <v>-0.28000000000000003</v>
      </c>
      <c r="CV9" s="13">
        <f ca="1">IF(CN9="","",INDEX(Travi!$A$1:$K$10000,CN9,11))</f>
        <v>-0.41199999999999998</v>
      </c>
      <c r="CW9" s="12"/>
      <c r="CX9" s="8"/>
      <c r="CY9" s="12"/>
      <c r="CZ9" s="12"/>
      <c r="DA9" s="13"/>
      <c r="DB9" s="13"/>
      <c r="DC9" s="13"/>
      <c r="DD9" s="67"/>
      <c r="DE9" s="30"/>
      <c r="DF9" s="45">
        <f ca="1">DF8+1</f>
        <v>243</v>
      </c>
      <c r="DG9" s="12">
        <f ca="1">IF(DF9="","",INDEX(Travi!$A$1:$K$10000,DF9,4))</f>
        <v>5</v>
      </c>
      <c r="DH9" s="12" t="str">
        <f ca="1">IF(DF9="","",INDEX(Travi!$A$1:$K$10000,DF9,5))</f>
        <v>Mdes</v>
      </c>
      <c r="DI9" s="13">
        <f ca="1">IF(DF9="","",INDEX(Travi!$A$1:$K$10000,DF9,6))</f>
        <v>-19.533000000000001</v>
      </c>
      <c r="DJ9" s="13">
        <f ca="1">IF(DF9="","",INDEX(Travi!$A$1:$K$10000,DF9,7))</f>
        <v>-11.863</v>
      </c>
      <c r="DK9" s="13">
        <f ca="1">IF(DF9="","",INDEX(Travi!$A$1:$K$10000,DF9,8))</f>
        <v>-5.5119999999999996</v>
      </c>
      <c r="DL9" s="13">
        <f ca="1">IF(DF9="","",INDEX(Travi!$A$1:$K$10000,DF9,9))</f>
        <v>1.381</v>
      </c>
      <c r="DM9" s="13">
        <f ca="1">IF(DF9="","",INDEX(Travi!$A$1:$K$10000,DF9,10))</f>
        <v>0.19900000000000001</v>
      </c>
      <c r="DN9" s="13">
        <f ca="1">IF(DF9="","",INDEX(Travi!$A$1:$K$10000,DF9,11))</f>
        <v>0.29299999999999998</v>
      </c>
      <c r="DO9" s="12"/>
      <c r="DP9" s="8"/>
      <c r="DQ9" s="12"/>
      <c r="DR9" s="12"/>
      <c r="DS9" s="13"/>
      <c r="DT9" s="13"/>
      <c r="DU9" s="13"/>
      <c r="DV9" s="67"/>
    </row>
    <row r="10" spans="1:126">
      <c r="A10" s="11"/>
      <c r="B10" s="45">
        <f t="shared" ref="B10:B11" ca="1" si="0">B9+1</f>
        <v>124</v>
      </c>
      <c r="C10" s="12">
        <f ca="1">IF(B10="","",INDEX(Travi!$A$1:$K$10000,B10,4))</f>
        <v>5</v>
      </c>
      <c r="D10" s="12" t="str">
        <f ca="1">IF(B10="","",INDEX(Travi!$A$1:$K$10000,B10,5))</f>
        <v>Vsin</v>
      </c>
      <c r="E10" s="13">
        <f ca="1">IF(B10="","",INDEX(Travi!$A$1:$K$10000,B10,6))</f>
        <v>24.271000000000001</v>
      </c>
      <c r="F10" s="13">
        <f ca="1">IF(B10="","",INDEX(Travi!$A$1:$K$10000,B10,7))</f>
        <v>14.744999999999999</v>
      </c>
      <c r="G10" s="13">
        <f ca="1">IF(B10="","",INDEX(Travi!$A$1:$K$10000,B10,8))</f>
        <v>-2.5459999999999998</v>
      </c>
      <c r="H10" s="13">
        <f ca="1">IF(B10="","",INDEX(Travi!$A$1:$K$10000,B10,9))</f>
        <v>-0.28299999999999997</v>
      </c>
      <c r="I10" s="13">
        <f ca="1">IF(B10="","",INDEX(Travi!$A$1:$K$10000,B10,10))</f>
        <v>-3.1E-2</v>
      </c>
      <c r="J10" s="13">
        <f ca="1">IF(B10="","",INDEX(Travi!$A$1:$K$10000,B10,11))</f>
        <v>-4.5999999999999999E-2</v>
      </c>
      <c r="K10" s="12"/>
      <c r="L10" s="8"/>
      <c r="M10" s="12"/>
      <c r="N10" s="12"/>
      <c r="O10" s="13"/>
      <c r="P10" s="13"/>
      <c r="Q10" s="13"/>
      <c r="R10" s="13"/>
      <c r="S10" s="30"/>
      <c r="T10" s="45">
        <f t="shared" ref="T10:T11" ca="1" si="1">T9+1</f>
        <v>144</v>
      </c>
      <c r="U10" s="12">
        <f ca="1">IF(T10="","",INDEX(Travi!$A$1:$K$10000,T10,4))</f>
        <v>5</v>
      </c>
      <c r="V10" s="12" t="str">
        <f ca="1">IF(T10="","",INDEX(Travi!$A$1:$K$10000,T10,5))</f>
        <v>Vsin</v>
      </c>
      <c r="W10" s="13">
        <f ca="1">IF(T10="","",INDEX(Travi!$A$1:$K$10000,T10,6))</f>
        <v>20.52</v>
      </c>
      <c r="X10" s="13">
        <f ca="1">IF(T10="","",INDEX(Travi!$A$1:$K$10000,T10,7))</f>
        <v>12.454000000000001</v>
      </c>
      <c r="Y10" s="13">
        <f ca="1">IF(T10="","",INDEX(Travi!$A$1:$K$10000,T10,8))</f>
        <v>-3.2370000000000001</v>
      </c>
      <c r="Z10" s="13">
        <f ca="1">IF(T10="","",INDEX(Travi!$A$1:$K$10000,T10,9))</f>
        <v>-0.36</v>
      </c>
      <c r="AA10" s="13">
        <f ca="1">IF(T10="","",INDEX(Travi!$A$1:$K$10000,T10,10))</f>
        <v>-0.04</v>
      </c>
      <c r="AB10" s="13">
        <f ca="1">IF(T10="","",INDEX(Travi!$A$1:$K$10000,T10,11))</f>
        <v>-5.8999999999999997E-2</v>
      </c>
      <c r="AC10" s="12"/>
      <c r="AD10" s="8"/>
      <c r="AE10" s="12"/>
      <c r="AF10" s="12"/>
      <c r="AG10" s="13"/>
      <c r="AH10" s="13"/>
      <c r="AI10" s="13"/>
      <c r="AJ10" s="67"/>
      <c r="AK10" s="30"/>
      <c r="AL10" s="45">
        <f t="shared" ref="AL10:AL11" ca="1" si="2">AL9+1</f>
        <v>164</v>
      </c>
      <c r="AM10" s="12">
        <f ca="1">IF(AL10="","",INDEX(Travi!$A$1:$K$10000,AL10,4))</f>
        <v>5</v>
      </c>
      <c r="AN10" s="12" t="str">
        <f ca="1">IF(AL10="","",INDEX(Travi!$A$1:$K$10000,AL10,5))</f>
        <v>Vsin</v>
      </c>
      <c r="AO10" s="13">
        <f ca="1">IF(AL10="","",INDEX(Travi!$A$1:$K$10000,AL10,6))</f>
        <v>33.430999999999997</v>
      </c>
      <c r="AP10" s="13">
        <f ca="1">IF(AL10="","",INDEX(Travi!$A$1:$K$10000,AL10,7))</f>
        <v>20.353999999999999</v>
      </c>
      <c r="AQ10" s="13">
        <f ca="1">IF(AL10="","",INDEX(Travi!$A$1:$K$10000,AL10,8))</f>
        <v>-5.7850000000000001</v>
      </c>
      <c r="AR10" s="13">
        <f ca="1">IF(AL10="","",INDEX(Travi!$A$1:$K$10000,AL10,9))</f>
        <v>-0.65600000000000003</v>
      </c>
      <c r="AS10" s="13">
        <f ca="1">IF(AL10="","",INDEX(Travi!$A$1:$K$10000,AL10,10))</f>
        <v>-7.4999999999999997E-2</v>
      </c>
      <c r="AT10" s="13">
        <f ca="1">IF(AL10="","",INDEX(Travi!$A$1:$K$10000,AL10,11))</f>
        <v>-0.11</v>
      </c>
      <c r="AU10" s="12"/>
      <c r="AV10" s="8"/>
      <c r="AW10" s="12"/>
      <c r="AX10" s="12"/>
      <c r="AY10" s="13"/>
      <c r="AZ10" s="13"/>
      <c r="BA10" s="13"/>
      <c r="BB10" s="67"/>
      <c r="BC10" s="30"/>
      <c r="BD10" s="45">
        <f t="shared" ref="BD10:BD11" ca="1" si="3">BD9+1</f>
        <v>184</v>
      </c>
      <c r="BE10" s="12">
        <f ca="1">IF(BD10="","",INDEX(Travi!$A$1:$K$10000,BD10,4))</f>
        <v>5</v>
      </c>
      <c r="BF10" s="12" t="str">
        <f ca="1">IF(BD10="","",INDEX(Travi!$A$1:$K$10000,BD10,5))</f>
        <v>Vsin</v>
      </c>
      <c r="BG10" s="13">
        <f ca="1">IF(BD10="","",INDEX(Travi!$A$1:$K$10000,BD10,6))</f>
        <v>69.927000000000007</v>
      </c>
      <c r="BH10" s="13">
        <f ca="1">IF(BD10="","",INDEX(Travi!$A$1:$K$10000,BD10,7))</f>
        <v>41.186999999999998</v>
      </c>
      <c r="BI10" s="13">
        <f ca="1">IF(BD10="","",INDEX(Travi!$A$1:$K$10000,BD10,8))</f>
        <v>-14.535</v>
      </c>
      <c r="BJ10" s="13">
        <f ca="1">IF(BD10="","",INDEX(Travi!$A$1:$K$10000,BD10,9))</f>
        <v>-1.6040000000000001</v>
      </c>
      <c r="BK10" s="13">
        <f ca="1">IF(BD10="","",INDEX(Travi!$A$1:$K$10000,BD10,10))</f>
        <v>-0.17299999999999999</v>
      </c>
      <c r="BL10" s="13">
        <f ca="1">IF(BD10="","",INDEX(Travi!$A$1:$K$10000,BD10,11))</f>
        <v>-0.255</v>
      </c>
      <c r="BM10" s="12"/>
      <c r="BN10" s="8"/>
      <c r="BO10" s="12"/>
      <c r="BP10" s="12"/>
      <c r="BQ10" s="13"/>
      <c r="BR10" s="13"/>
      <c r="BS10" s="13"/>
      <c r="BT10" s="67"/>
      <c r="BU10" s="30"/>
      <c r="BV10" s="45">
        <f t="shared" ref="BV10:BV11" ca="1" si="4">BV9+1</f>
        <v>204</v>
      </c>
      <c r="BW10" s="12">
        <f ca="1">IF(BV10="","",INDEX(Travi!$A$1:$K$10000,BV10,4))</f>
        <v>5</v>
      </c>
      <c r="BX10" s="12" t="str">
        <f ca="1">IF(BV10="","",INDEX(Travi!$A$1:$K$10000,BV10,5))</f>
        <v>Vsin</v>
      </c>
      <c r="BY10" s="13">
        <f ca="1">IF(BV10="","",INDEX(Travi!$A$1:$K$10000,BV10,6))</f>
        <v>93.033000000000001</v>
      </c>
      <c r="BZ10" s="13">
        <f ca="1">IF(BV10="","",INDEX(Travi!$A$1:$K$10000,BV10,7))</f>
        <v>54.664999999999999</v>
      </c>
      <c r="CA10" s="13">
        <f ca="1">IF(BV10="","",INDEX(Travi!$A$1:$K$10000,BV10,8))</f>
        <v>-18.061</v>
      </c>
      <c r="CB10" s="13">
        <f ca="1">IF(BV10="","",INDEX(Travi!$A$1:$K$10000,BV10,9))</f>
        <v>-2.016</v>
      </c>
      <c r="CC10" s="13">
        <f ca="1">IF(BV10="","",INDEX(Travi!$A$1:$K$10000,BV10,10))</f>
        <v>-0.22500000000000001</v>
      </c>
      <c r="CD10" s="13">
        <f ca="1">IF(BV10="","",INDEX(Travi!$A$1:$K$10000,BV10,11))</f>
        <v>-0.33100000000000002</v>
      </c>
      <c r="CE10" s="12"/>
      <c r="CF10" s="8"/>
      <c r="CG10" s="12"/>
      <c r="CH10" s="12"/>
      <c r="CI10" s="13"/>
      <c r="CJ10" s="13"/>
      <c r="CK10" s="13"/>
      <c r="CL10" s="67"/>
      <c r="CM10" s="30"/>
      <c r="CN10" s="45">
        <f t="shared" ref="CN10:CN11" ca="1" si="5">CN9+1</f>
        <v>224</v>
      </c>
      <c r="CO10" s="12">
        <f ca="1">IF(CN10="","",INDEX(Travi!$A$1:$K$10000,CN10,4))</f>
        <v>5</v>
      </c>
      <c r="CP10" s="12" t="str">
        <f ca="1">IF(CN10="","",INDEX(Travi!$A$1:$K$10000,CN10,5))</f>
        <v>Vsin</v>
      </c>
      <c r="CQ10" s="13">
        <f ca="1">IF(CN10="","",INDEX(Travi!$A$1:$K$10000,CN10,6))</f>
        <v>80.923000000000002</v>
      </c>
      <c r="CR10" s="13">
        <f ca="1">IF(CN10="","",INDEX(Travi!$A$1:$K$10000,CN10,7))</f>
        <v>47.44</v>
      </c>
      <c r="CS10" s="13">
        <f ca="1">IF(CN10="","",INDEX(Travi!$A$1:$K$10000,CN10,8))</f>
        <v>-14.246</v>
      </c>
      <c r="CT10" s="13">
        <f ca="1">IF(CN10="","",INDEX(Travi!$A$1:$K$10000,CN10,9))</f>
        <v>-1.579</v>
      </c>
      <c r="CU10" s="13">
        <f ca="1">IF(CN10="","",INDEX(Travi!$A$1:$K$10000,CN10,10))</f>
        <v>-0.17299999999999999</v>
      </c>
      <c r="CV10" s="13">
        <f ca="1">IF(CN10="","",INDEX(Travi!$A$1:$K$10000,CN10,11))</f>
        <v>-0.254</v>
      </c>
      <c r="CW10" s="12"/>
      <c r="CX10" s="8"/>
      <c r="CY10" s="12"/>
      <c r="CZ10" s="12"/>
      <c r="DA10" s="13"/>
      <c r="DB10" s="13"/>
      <c r="DC10" s="13"/>
      <c r="DD10" s="67"/>
      <c r="DE10" s="30"/>
      <c r="DF10" s="45">
        <f t="shared" ref="DF10:DF11" ca="1" si="6">DF9+1</f>
        <v>244</v>
      </c>
      <c r="DG10" s="12">
        <f ca="1">IF(DF10="","",INDEX(Travi!$A$1:$K$10000,DF10,4))</f>
        <v>5</v>
      </c>
      <c r="DH10" s="12" t="str">
        <f ca="1">IF(DF10="","",INDEX(Travi!$A$1:$K$10000,DF10,5))</f>
        <v>Vsin</v>
      </c>
      <c r="DI10" s="13">
        <f ca="1">IF(DF10="","",INDEX(Travi!$A$1:$K$10000,DF10,6))</f>
        <v>24.326000000000001</v>
      </c>
      <c r="DJ10" s="13">
        <f ca="1">IF(DF10="","",INDEX(Travi!$A$1:$K$10000,DF10,7))</f>
        <v>14.776999999999999</v>
      </c>
      <c r="DK10" s="13">
        <f ca="1">IF(DF10="","",INDEX(Travi!$A$1:$K$10000,DF10,8))</f>
        <v>-2.48</v>
      </c>
      <c r="DL10" s="13">
        <f ca="1">IF(DF10="","",INDEX(Travi!$A$1:$K$10000,DF10,9))</f>
        <v>0.62</v>
      </c>
      <c r="DM10" s="13">
        <f ca="1">IF(DF10="","",INDEX(Travi!$A$1:$K$10000,DF10,10))</f>
        <v>8.8999999999999996E-2</v>
      </c>
      <c r="DN10" s="13">
        <f ca="1">IF(DF10="","",INDEX(Travi!$A$1:$K$10000,DF10,11))</f>
        <v>0.13200000000000001</v>
      </c>
      <c r="DO10" s="12"/>
      <c r="DP10" s="8"/>
      <c r="DQ10" s="12"/>
      <c r="DR10" s="12"/>
      <c r="DS10" s="13"/>
      <c r="DT10" s="13"/>
      <c r="DU10" s="13"/>
      <c r="DV10" s="67"/>
    </row>
    <row r="11" spans="1:126">
      <c r="A11" s="11"/>
      <c r="B11" s="45">
        <f t="shared" ca="1" si="0"/>
        <v>125</v>
      </c>
      <c r="C11" s="12">
        <f ca="1">IF(B11="","",INDEX(Travi!$A$1:$K$10000,B11,4))</f>
        <v>5</v>
      </c>
      <c r="D11" s="12" t="str">
        <f ca="1">IF(B11="","",INDEX(Travi!$A$1:$K$10000,B11,5))</f>
        <v>Vdes</v>
      </c>
      <c r="E11" s="13">
        <f ca="1">IF(B11="","",INDEX(Travi!$A$1:$K$10000,B11,6))</f>
        <v>-25.408000000000001</v>
      </c>
      <c r="F11" s="13">
        <f ca="1">IF(B11="","",INDEX(Travi!$A$1:$K$10000,B11,7))</f>
        <v>-15.429</v>
      </c>
      <c r="G11" s="13">
        <f ca="1">IF(B11="","",INDEX(Travi!$A$1:$K$10000,B11,8))</f>
        <v>-2.5459999999999998</v>
      </c>
      <c r="H11" s="13">
        <f ca="1">IF(B11="","",INDEX(Travi!$A$1:$K$10000,B11,9))</f>
        <v>-0.28299999999999997</v>
      </c>
      <c r="I11" s="13">
        <f ca="1">IF(B11="","",INDEX(Travi!$A$1:$K$10000,B11,10))</f>
        <v>-3.1E-2</v>
      </c>
      <c r="J11" s="13">
        <f ca="1">IF(B11="","",INDEX(Travi!$A$1:$K$10000,B11,11))</f>
        <v>-4.5999999999999999E-2</v>
      </c>
      <c r="K11" s="12"/>
      <c r="L11" s="8"/>
      <c r="M11" s="12"/>
      <c r="N11" s="12"/>
      <c r="O11" s="13"/>
      <c r="P11" s="13"/>
      <c r="Q11" s="13"/>
      <c r="R11" s="13"/>
      <c r="S11" s="30"/>
      <c r="T11" s="45">
        <f t="shared" ca="1" si="1"/>
        <v>145</v>
      </c>
      <c r="U11" s="12">
        <f ca="1">IF(T11="","",INDEX(Travi!$A$1:$K$10000,T11,4))</f>
        <v>5</v>
      </c>
      <c r="V11" s="12" t="str">
        <f ca="1">IF(T11="","",INDEX(Travi!$A$1:$K$10000,T11,5))</f>
        <v>Vdes</v>
      </c>
      <c r="W11" s="13">
        <f ca="1">IF(T11="","",INDEX(Travi!$A$1:$K$10000,T11,6))</f>
        <v>-19.646000000000001</v>
      </c>
      <c r="X11" s="13">
        <f ca="1">IF(T11="","",INDEX(Travi!$A$1:$K$10000,T11,7))</f>
        <v>-11.942</v>
      </c>
      <c r="Y11" s="13">
        <f ca="1">IF(T11="","",INDEX(Travi!$A$1:$K$10000,T11,8))</f>
        <v>-3.2370000000000001</v>
      </c>
      <c r="Z11" s="13">
        <f ca="1">IF(T11="","",INDEX(Travi!$A$1:$K$10000,T11,9))</f>
        <v>-0.36</v>
      </c>
      <c r="AA11" s="13">
        <f ca="1">IF(T11="","",INDEX(Travi!$A$1:$K$10000,T11,10))</f>
        <v>-0.04</v>
      </c>
      <c r="AB11" s="13">
        <f ca="1">IF(T11="","",INDEX(Travi!$A$1:$K$10000,T11,11))</f>
        <v>-5.8999999999999997E-2</v>
      </c>
      <c r="AC11" s="12"/>
      <c r="AD11" s="8"/>
      <c r="AE11" s="12"/>
      <c r="AF11" s="12"/>
      <c r="AG11" s="13"/>
      <c r="AH11" s="13"/>
      <c r="AI11" s="13"/>
      <c r="AJ11" s="67"/>
      <c r="AK11" s="30"/>
      <c r="AL11" s="45">
        <f t="shared" ca="1" si="2"/>
        <v>165</v>
      </c>
      <c r="AM11" s="12">
        <f ca="1">IF(AL11="","",INDEX(Travi!$A$1:$K$10000,AL11,4))</f>
        <v>5</v>
      </c>
      <c r="AN11" s="12" t="str">
        <f ca="1">IF(AL11="","",INDEX(Travi!$A$1:$K$10000,AL11,5))</f>
        <v>Vdes</v>
      </c>
      <c r="AO11" s="13">
        <f ca="1">IF(AL11="","",INDEX(Travi!$A$1:$K$10000,AL11,6))</f>
        <v>-32.899000000000001</v>
      </c>
      <c r="AP11" s="13">
        <f ca="1">IF(AL11="","",INDEX(Travi!$A$1:$K$10000,AL11,7))</f>
        <v>-20.026</v>
      </c>
      <c r="AQ11" s="13">
        <f ca="1">IF(AL11="","",INDEX(Travi!$A$1:$K$10000,AL11,8))</f>
        <v>-5.7850000000000001</v>
      </c>
      <c r="AR11" s="13">
        <f ca="1">IF(AL11="","",INDEX(Travi!$A$1:$K$10000,AL11,9))</f>
        <v>-0.65600000000000003</v>
      </c>
      <c r="AS11" s="13">
        <f ca="1">IF(AL11="","",INDEX(Travi!$A$1:$K$10000,AL11,10))</f>
        <v>-7.4999999999999997E-2</v>
      </c>
      <c r="AT11" s="13">
        <f ca="1">IF(AL11="","",INDEX(Travi!$A$1:$K$10000,AL11,11))</f>
        <v>-0.11</v>
      </c>
      <c r="AU11" s="12"/>
      <c r="AV11" s="8"/>
      <c r="AW11" s="12"/>
      <c r="AX11" s="12"/>
      <c r="AY11" s="13"/>
      <c r="AZ11" s="13"/>
      <c r="BA11" s="13"/>
      <c r="BB11" s="67"/>
      <c r="BC11" s="30"/>
      <c r="BD11" s="45">
        <f t="shared" ca="1" si="3"/>
        <v>185</v>
      </c>
      <c r="BE11" s="12">
        <f ca="1">IF(BD11="","",INDEX(Travi!$A$1:$K$10000,BD11,4))</f>
        <v>5</v>
      </c>
      <c r="BF11" s="12" t="str">
        <f ca="1">IF(BD11="","",INDEX(Travi!$A$1:$K$10000,BD11,5))</f>
        <v>Vdes</v>
      </c>
      <c r="BG11" s="13">
        <f ca="1">IF(BD11="","",INDEX(Travi!$A$1:$K$10000,BD11,6))</f>
        <v>-72.472999999999999</v>
      </c>
      <c r="BH11" s="13">
        <f ca="1">IF(BD11="","",INDEX(Travi!$A$1:$K$10000,BD11,7))</f>
        <v>-42.493000000000002</v>
      </c>
      <c r="BI11" s="13">
        <f ca="1">IF(BD11="","",INDEX(Travi!$A$1:$K$10000,BD11,8))</f>
        <v>-14.535</v>
      </c>
      <c r="BJ11" s="13">
        <f ca="1">IF(BD11="","",INDEX(Travi!$A$1:$K$10000,BD11,9))</f>
        <v>-1.6040000000000001</v>
      </c>
      <c r="BK11" s="13">
        <f ca="1">IF(BD11="","",INDEX(Travi!$A$1:$K$10000,BD11,10))</f>
        <v>-0.17299999999999999</v>
      </c>
      <c r="BL11" s="13">
        <f ca="1">IF(BD11="","",INDEX(Travi!$A$1:$K$10000,BD11,11))</f>
        <v>-0.255</v>
      </c>
      <c r="BM11" s="12"/>
      <c r="BN11" s="8"/>
      <c r="BO11" s="12"/>
      <c r="BP11" s="12"/>
      <c r="BQ11" s="13"/>
      <c r="BR11" s="13"/>
      <c r="BS11" s="13"/>
      <c r="BT11" s="67"/>
      <c r="BU11" s="30"/>
      <c r="BV11" s="45">
        <f t="shared" ca="1" si="4"/>
        <v>205</v>
      </c>
      <c r="BW11" s="12">
        <f ca="1">IF(BV11="","",INDEX(Travi!$A$1:$K$10000,BV11,4))</f>
        <v>5</v>
      </c>
      <c r="BX11" s="12" t="str">
        <f ca="1">IF(BV11="","",INDEX(Travi!$A$1:$K$10000,BV11,5))</f>
        <v>Vdes</v>
      </c>
      <c r="BY11" s="13">
        <f ca="1">IF(BV11="","",INDEX(Travi!$A$1:$K$10000,BV11,6))</f>
        <v>-93.867000000000004</v>
      </c>
      <c r="BZ11" s="13">
        <f ca="1">IF(BV11="","",INDEX(Travi!$A$1:$K$10000,BV11,7))</f>
        <v>-55.164999999999999</v>
      </c>
      <c r="CA11" s="13">
        <f ca="1">IF(BV11="","",INDEX(Travi!$A$1:$K$10000,BV11,8))</f>
        <v>-18.061</v>
      </c>
      <c r="CB11" s="13">
        <f ca="1">IF(BV11="","",INDEX(Travi!$A$1:$K$10000,BV11,9))</f>
        <v>-2.016</v>
      </c>
      <c r="CC11" s="13">
        <f ca="1">IF(BV11="","",INDEX(Travi!$A$1:$K$10000,BV11,10))</f>
        <v>-0.22500000000000001</v>
      </c>
      <c r="CD11" s="13">
        <f ca="1">IF(BV11="","",INDEX(Travi!$A$1:$K$10000,BV11,11))</f>
        <v>-0.33100000000000002</v>
      </c>
      <c r="CE11" s="12"/>
      <c r="CF11" s="8"/>
      <c r="CG11" s="12"/>
      <c r="CH11" s="12"/>
      <c r="CI11" s="13"/>
      <c r="CJ11" s="13"/>
      <c r="CK11" s="13"/>
      <c r="CL11" s="67"/>
      <c r="CM11" s="30"/>
      <c r="CN11" s="45">
        <f t="shared" ca="1" si="5"/>
        <v>225</v>
      </c>
      <c r="CO11" s="12">
        <f ca="1">IF(CN11="","",INDEX(Travi!$A$1:$K$10000,CN11,4))</f>
        <v>5</v>
      </c>
      <c r="CP11" s="12" t="str">
        <f ca="1">IF(CN11="","",INDEX(Travi!$A$1:$K$10000,CN11,5))</f>
        <v>Vdes</v>
      </c>
      <c r="CQ11" s="13">
        <f ca="1">IF(CN11="","",INDEX(Travi!$A$1:$K$10000,CN11,6))</f>
        <v>-79.277000000000001</v>
      </c>
      <c r="CR11" s="13">
        <f ca="1">IF(CN11="","",INDEX(Travi!$A$1:$K$10000,CN11,7))</f>
        <v>-46.7</v>
      </c>
      <c r="CS11" s="13">
        <f ca="1">IF(CN11="","",INDEX(Travi!$A$1:$K$10000,CN11,8))</f>
        <v>-14.246</v>
      </c>
      <c r="CT11" s="13">
        <f ca="1">IF(CN11="","",INDEX(Travi!$A$1:$K$10000,CN11,9))</f>
        <v>-1.579</v>
      </c>
      <c r="CU11" s="13">
        <f ca="1">IF(CN11="","",INDEX(Travi!$A$1:$K$10000,CN11,10))</f>
        <v>-0.17299999999999999</v>
      </c>
      <c r="CV11" s="13">
        <f ca="1">IF(CN11="","",INDEX(Travi!$A$1:$K$10000,CN11,11))</f>
        <v>-0.254</v>
      </c>
      <c r="CW11" s="12"/>
      <c r="CX11" s="8"/>
      <c r="CY11" s="12"/>
      <c r="CZ11" s="12"/>
      <c r="DA11" s="13"/>
      <c r="DB11" s="13"/>
      <c r="DC11" s="13"/>
      <c r="DD11" s="67"/>
      <c r="DE11" s="30"/>
      <c r="DF11" s="45">
        <f t="shared" ca="1" si="6"/>
        <v>245</v>
      </c>
      <c r="DG11" s="12">
        <f ca="1">IF(DF11="","",INDEX(Travi!$A$1:$K$10000,DF11,4))</f>
        <v>5</v>
      </c>
      <c r="DH11" s="12" t="str">
        <f ca="1">IF(DF11="","",INDEX(Travi!$A$1:$K$10000,DF11,5))</f>
        <v>Vdes</v>
      </c>
      <c r="DI11" s="13">
        <f ca="1">IF(DF11="","",INDEX(Travi!$A$1:$K$10000,DF11,6))</f>
        <v>-25.353000000000002</v>
      </c>
      <c r="DJ11" s="13">
        <f ca="1">IF(DF11="","",INDEX(Travi!$A$1:$K$10000,DF11,7))</f>
        <v>-15.397</v>
      </c>
      <c r="DK11" s="13">
        <f ca="1">IF(DF11="","",INDEX(Travi!$A$1:$K$10000,DF11,8))</f>
        <v>-2.48</v>
      </c>
      <c r="DL11" s="13">
        <f ca="1">IF(DF11="","",INDEX(Travi!$A$1:$K$10000,DF11,9))</f>
        <v>0.62</v>
      </c>
      <c r="DM11" s="13">
        <f ca="1">IF(DF11="","",INDEX(Travi!$A$1:$K$10000,DF11,10))</f>
        <v>8.8999999999999996E-2</v>
      </c>
      <c r="DN11" s="13">
        <f ca="1">IF(DF11="","",INDEX(Travi!$A$1:$K$10000,DF11,11))</f>
        <v>0.13200000000000001</v>
      </c>
      <c r="DO11" s="12"/>
      <c r="DP11" s="8"/>
      <c r="DQ11" s="12"/>
      <c r="DR11" s="12"/>
      <c r="DS11" s="13"/>
      <c r="DT11" s="13"/>
      <c r="DU11" s="13"/>
      <c r="DV11" s="67"/>
    </row>
    <row r="12" spans="1:126">
      <c r="A12" s="11"/>
      <c r="B12" s="45">
        <f ca="1">IF(ROW(C12)-ROW(C$8)&gt;=4*$C$8,"",B11+1)</f>
        <v>126</v>
      </c>
      <c r="C12" s="12">
        <f ca="1">IF(B12="","",INDEX(Travi!$A$1:$K$10000,B12,4))</f>
        <v>4</v>
      </c>
      <c r="D12" s="12" t="str">
        <f ca="1">IF(B12="","",INDEX(Travi!$A$1:$K$10000,B12,5))</f>
        <v>Msin</v>
      </c>
      <c r="E12" s="13">
        <f ca="1">IF(B12="","",INDEX(Travi!$A$1:$K$10000,B12,6))</f>
        <v>-21.599</v>
      </c>
      <c r="F12" s="13">
        <f ca="1">IF(B12="","",INDEX(Travi!$A$1:$K$10000,B12,7))</f>
        <v>-13.233000000000001</v>
      </c>
      <c r="G12" s="13">
        <f ca="1">IF(B12="","",INDEX(Travi!$A$1:$K$10000,B12,8))</f>
        <v>10.295999999999999</v>
      </c>
      <c r="H12" s="13">
        <f ca="1">IF(B12="","",INDEX(Travi!$A$1:$K$10000,B12,9))</f>
        <v>1.177</v>
      </c>
      <c r="I12" s="13">
        <f ca="1">IF(B12="","",INDEX(Travi!$A$1:$K$10000,B12,10))</f>
        <v>0.13400000000000001</v>
      </c>
      <c r="J12" s="13">
        <f ca="1">IF(B12="","",INDEX(Travi!$A$1:$K$10000,B12,11))</f>
        <v>0.19800000000000001</v>
      </c>
      <c r="K12" s="12"/>
      <c r="L12" s="8"/>
      <c r="M12" s="12"/>
      <c r="N12" s="12"/>
      <c r="O12" s="13"/>
      <c r="P12" s="13"/>
      <c r="Q12" s="13"/>
      <c r="R12" s="13"/>
      <c r="S12" s="30"/>
      <c r="T12" s="45">
        <f ca="1">IF(ROW(U12)-ROW(U$8)&gt;=4*$C$8,"",T11+1)</f>
        <v>146</v>
      </c>
      <c r="U12" s="12">
        <f ca="1">IF(T12="","",INDEX(Travi!$A$1:$K$10000,T12,4))</f>
        <v>4</v>
      </c>
      <c r="V12" s="12" t="str">
        <f ca="1">IF(T12="","",INDEX(Travi!$A$1:$K$10000,T12,5))</f>
        <v>Msin</v>
      </c>
      <c r="W12" s="13">
        <f ca="1">IF(T12="","",INDEX(Travi!$A$1:$K$10000,T12,6))</f>
        <v>-14.909000000000001</v>
      </c>
      <c r="X12" s="13">
        <f ca="1">IF(T12="","",INDEX(Travi!$A$1:$K$10000,T12,7))</f>
        <v>-9.1389999999999993</v>
      </c>
      <c r="Y12" s="13">
        <f ca="1">IF(T12="","",INDEX(Travi!$A$1:$K$10000,T12,8))</f>
        <v>11.773999999999999</v>
      </c>
      <c r="Z12" s="13">
        <f ca="1">IF(T12="","",INDEX(Travi!$A$1:$K$10000,T12,9))</f>
        <v>1.3460000000000001</v>
      </c>
      <c r="AA12" s="13">
        <f ca="1">IF(T12="","",INDEX(Travi!$A$1:$K$10000,T12,10))</f>
        <v>0.154</v>
      </c>
      <c r="AB12" s="13">
        <f ca="1">IF(T12="","",INDEX(Travi!$A$1:$K$10000,T12,11))</f>
        <v>0.22600000000000001</v>
      </c>
      <c r="AC12" s="12"/>
      <c r="AD12" s="8"/>
      <c r="AE12" s="12"/>
      <c r="AF12" s="12"/>
      <c r="AG12" s="13"/>
      <c r="AH12" s="13"/>
      <c r="AI12" s="13"/>
      <c r="AJ12" s="67"/>
      <c r="AK12" s="30"/>
      <c r="AL12" s="45">
        <f ca="1">IF(ROW(AM12)-ROW(AM$8)&gt;=4*$C$8,"",AL11+1)</f>
        <v>166</v>
      </c>
      <c r="AM12" s="12">
        <f ca="1">IF(AL12="","",INDEX(Travi!$A$1:$K$10000,AL12,4))</f>
        <v>4</v>
      </c>
      <c r="AN12" s="12" t="str">
        <f ca="1">IF(AL12="","",INDEX(Travi!$A$1:$K$10000,AL12,5))</f>
        <v>Msin</v>
      </c>
      <c r="AO12" s="13">
        <f ca="1">IF(AL12="","",INDEX(Travi!$A$1:$K$10000,AL12,6))</f>
        <v>-28.045999999999999</v>
      </c>
      <c r="AP12" s="13">
        <f ca="1">IF(AL12="","",INDEX(Travi!$A$1:$K$10000,AL12,7))</f>
        <v>-16.878</v>
      </c>
      <c r="AQ12" s="13">
        <f ca="1">IF(AL12="","",INDEX(Travi!$A$1:$K$10000,AL12,8))</f>
        <v>14.648999999999999</v>
      </c>
      <c r="AR12" s="13">
        <f ca="1">IF(AL12="","",INDEX(Travi!$A$1:$K$10000,AL12,9))</f>
        <v>1.6830000000000001</v>
      </c>
      <c r="AS12" s="13">
        <f ca="1">IF(AL12="","",INDEX(Travi!$A$1:$K$10000,AL12,10))</f>
        <v>0.19400000000000001</v>
      </c>
      <c r="AT12" s="13">
        <f ca="1">IF(AL12="","",INDEX(Travi!$A$1:$K$10000,AL12,11))</f>
        <v>0.28499999999999998</v>
      </c>
      <c r="AU12" s="12"/>
      <c r="AV12" s="8"/>
      <c r="AW12" s="12"/>
      <c r="AX12" s="12"/>
      <c r="AY12" s="13"/>
      <c r="AZ12" s="13"/>
      <c r="BA12" s="13"/>
      <c r="BB12" s="67"/>
      <c r="BC12" s="30"/>
      <c r="BD12" s="45">
        <f ca="1">IF(ROW(BE12)-ROW(BE$8)&gt;=4*$C$8,"",BD11+1)</f>
        <v>186</v>
      </c>
      <c r="BE12" s="12">
        <f ca="1">IF(BD12="","",INDEX(Travi!$A$1:$K$10000,BD12,4))</f>
        <v>4</v>
      </c>
      <c r="BF12" s="12" t="str">
        <f ca="1">IF(BD12="","",INDEX(Travi!$A$1:$K$10000,BD12,5))</f>
        <v>Msin</v>
      </c>
      <c r="BG12" s="13">
        <f ca="1">IF(BD12="","",INDEX(Travi!$A$1:$K$10000,BD12,6))</f>
        <v>-49.441000000000003</v>
      </c>
      <c r="BH12" s="13">
        <f ca="1">IF(BD12="","",INDEX(Travi!$A$1:$K$10000,BD12,7))</f>
        <v>-29.477</v>
      </c>
      <c r="BI12" s="13">
        <f ca="1">IF(BD12="","",INDEX(Travi!$A$1:$K$10000,BD12,8))</f>
        <v>56.466000000000001</v>
      </c>
      <c r="BJ12" s="13">
        <f ca="1">IF(BD12="","",INDEX(Travi!$A$1:$K$10000,BD12,9))</f>
        <v>6.4379999999999997</v>
      </c>
      <c r="BK12" s="13">
        <f ca="1">IF(BD12="","",INDEX(Travi!$A$1:$K$10000,BD12,10))</f>
        <v>0.73199999999999998</v>
      </c>
      <c r="BL12" s="13">
        <f ca="1">IF(BD12="","",INDEX(Travi!$A$1:$K$10000,BD12,11))</f>
        <v>1.077</v>
      </c>
      <c r="BM12" s="12"/>
      <c r="BN12" s="8"/>
      <c r="BO12" s="12"/>
      <c r="BP12" s="12"/>
      <c r="BQ12" s="13"/>
      <c r="BR12" s="13"/>
      <c r="BS12" s="13"/>
      <c r="BT12" s="67"/>
      <c r="BU12" s="30"/>
      <c r="BV12" s="45">
        <f ca="1">IF(ROW(BW12)-ROW(BW$8)&gt;=4*$C$8,"",BV11+1)</f>
        <v>206</v>
      </c>
      <c r="BW12" s="12">
        <f ca="1">IF(BV12="","",INDEX(Travi!$A$1:$K$10000,BV12,4))</f>
        <v>4</v>
      </c>
      <c r="BX12" s="12" t="str">
        <f ca="1">IF(BV12="","",INDEX(Travi!$A$1:$K$10000,BV12,5))</f>
        <v>Msin</v>
      </c>
      <c r="BY12" s="13">
        <f ca="1">IF(BV12="","",INDEX(Travi!$A$1:$K$10000,BV12,6))</f>
        <v>-74.162000000000006</v>
      </c>
      <c r="BZ12" s="13">
        <f ca="1">IF(BV12="","",INDEX(Travi!$A$1:$K$10000,BV12,7))</f>
        <v>-44.451999999999998</v>
      </c>
      <c r="CA12" s="13">
        <f ca="1">IF(BV12="","",INDEX(Travi!$A$1:$K$10000,BV12,8))</f>
        <v>92.084999999999994</v>
      </c>
      <c r="CB12" s="13">
        <f ca="1">IF(BV12="","",INDEX(Travi!$A$1:$K$10000,BV12,9))</f>
        <v>10.54</v>
      </c>
      <c r="CC12" s="13">
        <f ca="1">IF(BV12="","",INDEX(Travi!$A$1:$K$10000,BV12,10))</f>
        <v>1.206</v>
      </c>
      <c r="CD12" s="13">
        <f ca="1">IF(BV12="","",INDEX(Travi!$A$1:$K$10000,BV12,11))</f>
        <v>1.774</v>
      </c>
      <c r="CE12" s="12"/>
      <c r="CF12" s="8"/>
      <c r="CG12" s="12"/>
      <c r="CH12" s="12"/>
      <c r="CI12" s="13"/>
      <c r="CJ12" s="13"/>
      <c r="CK12" s="13"/>
      <c r="CL12" s="67"/>
      <c r="CM12" s="30"/>
      <c r="CN12" s="45">
        <f ca="1">IF(ROW(CO12)-ROW(CO$8)&gt;=4*$C$8,"",CN11+1)</f>
        <v>226</v>
      </c>
      <c r="CO12" s="12">
        <f ca="1">IF(CN12="","",INDEX(Travi!$A$1:$K$10000,CN12,4))</f>
        <v>4</v>
      </c>
      <c r="CP12" s="12" t="str">
        <f ca="1">IF(CN12="","",INDEX(Travi!$A$1:$K$10000,CN12,5))</f>
        <v>Msin</v>
      </c>
      <c r="CQ12" s="13">
        <f ca="1">IF(CN12="","",INDEX(Travi!$A$1:$K$10000,CN12,6))</f>
        <v>-30.713999999999999</v>
      </c>
      <c r="CR12" s="13">
        <f ca="1">IF(CN12="","",INDEX(Travi!$A$1:$K$10000,CN12,7))</f>
        <v>-18.556000000000001</v>
      </c>
      <c r="CS12" s="13">
        <f ca="1">IF(CN12="","",INDEX(Travi!$A$1:$K$10000,CN12,8))</f>
        <v>75.082999999999998</v>
      </c>
      <c r="CT12" s="13">
        <f ca="1">IF(CN12="","",INDEX(Travi!$A$1:$K$10000,CN12,9))</f>
        <v>8.5630000000000006</v>
      </c>
      <c r="CU12" s="13">
        <f ca="1">IF(CN12="","",INDEX(Travi!$A$1:$K$10000,CN12,10))</f>
        <v>0.97499999999999998</v>
      </c>
      <c r="CV12" s="13">
        <f ca="1">IF(CN12="","",INDEX(Travi!$A$1:$K$10000,CN12,11))</f>
        <v>1.4339999999999999</v>
      </c>
      <c r="CW12" s="12"/>
      <c r="CX12" s="8"/>
      <c r="CY12" s="12"/>
      <c r="CZ12" s="12"/>
      <c r="DA12" s="13"/>
      <c r="DB12" s="13"/>
      <c r="DC12" s="13"/>
      <c r="DD12" s="67"/>
      <c r="DE12" s="30"/>
      <c r="DF12" s="45">
        <f ca="1">IF(ROW(DG12)-ROW(DG$8)&gt;=4*$C$8,"",DF11+1)</f>
        <v>246</v>
      </c>
      <c r="DG12" s="12">
        <f ca="1">IF(DF12="","",INDEX(Travi!$A$1:$K$10000,DF12,4))</f>
        <v>4</v>
      </c>
      <c r="DH12" s="12" t="str">
        <f ca="1">IF(DF12="","",INDEX(Travi!$A$1:$K$10000,DF12,5))</f>
        <v>Msin</v>
      </c>
      <c r="DI12" s="13">
        <f ca="1">IF(DF12="","",INDEX(Travi!$A$1:$K$10000,DF12,6))</f>
        <v>-21.663</v>
      </c>
      <c r="DJ12" s="13">
        <f ca="1">IF(DF12="","",INDEX(Travi!$A$1:$K$10000,DF12,7))</f>
        <v>-13.273999999999999</v>
      </c>
      <c r="DK12" s="13">
        <f ca="1">IF(DF12="","",INDEX(Travi!$A$1:$K$10000,DF12,8))</f>
        <v>10.273</v>
      </c>
      <c r="DL12" s="13">
        <f ca="1">IF(DF12="","",INDEX(Travi!$A$1:$K$10000,DF12,9))</f>
        <v>-2.4329999999999998</v>
      </c>
      <c r="DM12" s="13">
        <f ca="1">IF(DF12="","",INDEX(Travi!$A$1:$K$10000,DF12,10))</f>
        <v>-0.35</v>
      </c>
      <c r="DN12" s="13">
        <f ca="1">IF(DF12="","",INDEX(Travi!$A$1:$K$10000,DF12,11))</f>
        <v>-0.51500000000000001</v>
      </c>
      <c r="DO12" s="12"/>
      <c r="DP12" s="8"/>
      <c r="DQ12" s="12"/>
      <c r="DR12" s="12"/>
      <c r="DS12" s="13"/>
      <c r="DT12" s="13"/>
      <c r="DU12" s="13"/>
      <c r="DV12" s="67"/>
    </row>
    <row r="13" spans="1:126">
      <c r="A13" s="11"/>
      <c r="B13" s="46">
        <f t="shared" ref="B13:B31" ca="1" si="7">IF(ROW(C13)-ROW(C$8)&gt;=4*$C$8,"",B12+1)</f>
        <v>127</v>
      </c>
      <c r="C13" s="12">
        <f ca="1">IF(B13="","",INDEX(Travi!$A$1:$K$10000,B13,4))</f>
        <v>4</v>
      </c>
      <c r="D13" s="12" t="str">
        <f ca="1">IF(B13="","",INDEX(Travi!$A$1:$K$10000,B13,5))</f>
        <v>Mdes</v>
      </c>
      <c r="E13" s="13">
        <f ca="1">IF(B13="","",INDEX(Travi!$A$1:$K$10000,B13,6))</f>
        <v>-22.167999999999999</v>
      </c>
      <c r="F13" s="13">
        <f ca="1">IF(B13="","",INDEX(Travi!$A$1:$K$10000,B13,7))</f>
        <v>-13.581</v>
      </c>
      <c r="G13" s="13">
        <f ca="1">IF(B13="","",INDEX(Travi!$A$1:$K$10000,B13,8))</f>
        <v>-9.9209999999999994</v>
      </c>
      <c r="H13" s="13">
        <f ca="1">IF(B13="","",INDEX(Travi!$A$1:$K$10000,B13,9))</f>
        <v>-1.1339999999999999</v>
      </c>
      <c r="I13" s="13">
        <f ca="1">IF(B13="","",INDEX(Travi!$A$1:$K$10000,B13,10))</f>
        <v>-0.13</v>
      </c>
      <c r="J13" s="13">
        <f ca="1">IF(B13="","",INDEX(Travi!$A$1:$K$10000,B13,11))</f>
        <v>-0.191</v>
      </c>
      <c r="K13" s="12"/>
      <c r="L13" s="12"/>
      <c r="M13" s="12"/>
      <c r="N13" s="12"/>
      <c r="O13" s="13"/>
      <c r="P13" s="13"/>
      <c r="Q13" s="13"/>
      <c r="R13" s="13"/>
      <c r="S13" s="30"/>
      <c r="T13" s="46">
        <f t="shared" ref="T13:T31" ca="1" si="8">IF(ROW(U13)-ROW(U$8)&gt;=4*$C$8,"",T12+1)</f>
        <v>147</v>
      </c>
      <c r="U13" s="12">
        <f ca="1">IF(T13="","",INDEX(Travi!$A$1:$K$10000,T13,4))</f>
        <v>4</v>
      </c>
      <c r="V13" s="12" t="str">
        <f ca="1">IF(T13="","",INDEX(Travi!$A$1:$K$10000,T13,5))</f>
        <v>Mdes</v>
      </c>
      <c r="W13" s="13">
        <f ca="1">IF(T13="","",INDEX(Travi!$A$1:$K$10000,T13,6))</f>
        <v>-15.154</v>
      </c>
      <c r="X13" s="13">
        <f ca="1">IF(T13="","",INDEX(Travi!$A$1:$K$10000,T13,7))</f>
        <v>-9.2639999999999993</v>
      </c>
      <c r="Y13" s="13">
        <f ca="1">IF(T13="","",INDEX(Travi!$A$1:$K$10000,T13,8))</f>
        <v>-11.593</v>
      </c>
      <c r="Z13" s="13">
        <f ca="1">IF(T13="","",INDEX(Travi!$A$1:$K$10000,T13,9))</f>
        <v>-1.325</v>
      </c>
      <c r="AA13" s="13">
        <f ca="1">IF(T13="","",INDEX(Travi!$A$1:$K$10000,T13,10))</f>
        <v>-0.151</v>
      </c>
      <c r="AB13" s="13">
        <f ca="1">IF(T13="","",INDEX(Travi!$A$1:$K$10000,T13,11))</f>
        <v>-0.223</v>
      </c>
      <c r="AC13" s="12"/>
      <c r="AD13" s="12"/>
      <c r="AE13" s="12"/>
      <c r="AF13" s="12"/>
      <c r="AG13" s="13"/>
      <c r="AH13" s="13"/>
      <c r="AI13" s="13"/>
      <c r="AJ13" s="67"/>
      <c r="AK13" s="30"/>
      <c r="AL13" s="46">
        <f t="shared" ref="AL13:AL31" ca="1" si="9">IF(ROW(AM13)-ROW(AM$8)&gt;=4*$C$8,"",AL12+1)</f>
        <v>167</v>
      </c>
      <c r="AM13" s="12">
        <f ca="1">IF(AL13="","",INDEX(Travi!$A$1:$K$10000,AL13,4))</f>
        <v>4</v>
      </c>
      <c r="AN13" s="12" t="str">
        <f ca="1">IF(AL13="","",INDEX(Travi!$A$1:$K$10000,AL13,5))</f>
        <v>Mdes</v>
      </c>
      <c r="AO13" s="13">
        <f ca="1">IF(AL13="","",INDEX(Travi!$A$1:$K$10000,AL13,6))</f>
        <v>-26.184999999999999</v>
      </c>
      <c r="AP13" s="13">
        <f ca="1">IF(AL13="","",INDEX(Travi!$A$1:$K$10000,AL13,7))</f>
        <v>-15.789</v>
      </c>
      <c r="AQ13" s="13">
        <f ca="1">IF(AL13="","",INDEX(Travi!$A$1:$K$10000,AL13,8))</f>
        <v>-12.051</v>
      </c>
      <c r="AR13" s="13">
        <f ca="1">IF(AL13="","",INDEX(Travi!$A$1:$K$10000,AL13,9))</f>
        <v>-1.389</v>
      </c>
      <c r="AS13" s="13">
        <f ca="1">IF(AL13="","",INDEX(Travi!$A$1:$K$10000,AL13,10))</f>
        <v>-0.16</v>
      </c>
      <c r="AT13" s="13">
        <f ca="1">IF(AL13="","",INDEX(Travi!$A$1:$K$10000,AL13,11))</f>
        <v>-0.23599999999999999</v>
      </c>
      <c r="AU13" s="12"/>
      <c r="AV13" s="12"/>
      <c r="AW13" s="12"/>
      <c r="AX13" s="12"/>
      <c r="AY13" s="13"/>
      <c r="AZ13" s="13"/>
      <c r="BA13" s="13"/>
      <c r="BB13" s="67"/>
      <c r="BC13" s="30"/>
      <c r="BD13" s="46">
        <f t="shared" ref="BD13:BD31" ca="1" si="10">IF(ROW(BE13)-ROW(BE$8)&gt;=4*$C$8,"",BD12+1)</f>
        <v>187</v>
      </c>
      <c r="BE13" s="12">
        <f ca="1">IF(BD13="","",INDEX(Travi!$A$1:$K$10000,BD13,4))</f>
        <v>4</v>
      </c>
      <c r="BF13" s="12" t="str">
        <f ca="1">IF(BD13="","",INDEX(Travi!$A$1:$K$10000,BD13,5))</f>
        <v>Mdes</v>
      </c>
      <c r="BG13" s="13">
        <f ca="1">IF(BD13="","",INDEX(Travi!$A$1:$K$10000,BD13,6))</f>
        <v>-32.479999999999997</v>
      </c>
      <c r="BH13" s="13">
        <f ca="1">IF(BD13="","",INDEX(Travi!$A$1:$K$10000,BD13,7))</f>
        <v>-19.701000000000001</v>
      </c>
      <c r="BI13" s="13">
        <f ca="1">IF(BD13="","",INDEX(Travi!$A$1:$K$10000,BD13,8))</f>
        <v>-76.771000000000001</v>
      </c>
      <c r="BJ13" s="13">
        <f ca="1">IF(BD13="","",INDEX(Travi!$A$1:$K$10000,BD13,9))</f>
        <v>-8.7479999999999993</v>
      </c>
      <c r="BK13" s="13">
        <f ca="1">IF(BD13="","",INDEX(Travi!$A$1:$K$10000,BD13,10))</f>
        <v>-0.99399999999999999</v>
      </c>
      <c r="BL13" s="13">
        <f ca="1">IF(BD13="","",INDEX(Travi!$A$1:$K$10000,BD13,11))</f>
        <v>-1.4630000000000001</v>
      </c>
      <c r="BM13" s="12"/>
      <c r="BN13" s="12"/>
      <c r="BO13" s="12"/>
      <c r="BP13" s="12"/>
      <c r="BQ13" s="13"/>
      <c r="BR13" s="13"/>
      <c r="BS13" s="13"/>
      <c r="BT13" s="67"/>
      <c r="BU13" s="30"/>
      <c r="BV13" s="46">
        <f t="shared" ref="BV13:BV31" ca="1" si="11">IF(ROW(BW13)-ROW(BW$8)&gt;=4*$C$8,"",BV12+1)</f>
        <v>207</v>
      </c>
      <c r="BW13" s="12">
        <f ca="1">IF(BV13="","",INDEX(Travi!$A$1:$K$10000,BV13,4))</f>
        <v>4</v>
      </c>
      <c r="BX13" s="12" t="str">
        <f ca="1">IF(BV13="","",INDEX(Travi!$A$1:$K$10000,BV13,5))</f>
        <v>Mdes</v>
      </c>
      <c r="BY13" s="13">
        <f ca="1">IF(BV13="","",INDEX(Travi!$A$1:$K$10000,BV13,6))</f>
        <v>-74.457999999999998</v>
      </c>
      <c r="BZ13" s="13">
        <f ca="1">IF(BV13="","",INDEX(Travi!$A$1:$K$10000,BV13,7))</f>
        <v>-44.67</v>
      </c>
      <c r="CA13" s="13">
        <f ca="1">IF(BV13="","",INDEX(Travi!$A$1:$K$10000,BV13,8))</f>
        <v>-92.244</v>
      </c>
      <c r="CB13" s="13">
        <f ca="1">IF(BV13="","",INDEX(Travi!$A$1:$K$10000,BV13,9))</f>
        <v>-10.557</v>
      </c>
      <c r="CC13" s="13">
        <f ca="1">IF(BV13="","",INDEX(Travi!$A$1:$K$10000,BV13,10))</f>
        <v>-1.208</v>
      </c>
      <c r="CD13" s="13">
        <f ca="1">IF(BV13="","",INDEX(Travi!$A$1:$K$10000,BV13,11))</f>
        <v>-1.7769999999999999</v>
      </c>
      <c r="CE13" s="12"/>
      <c r="CF13" s="12"/>
      <c r="CG13" s="12"/>
      <c r="CH13" s="12"/>
      <c r="CI13" s="13"/>
      <c r="CJ13" s="13"/>
      <c r="CK13" s="13"/>
      <c r="CL13" s="67"/>
      <c r="CM13" s="30"/>
      <c r="CN13" s="46">
        <f t="shared" ref="CN13:CN31" ca="1" si="12">IF(ROW(CO13)-ROW(CO$8)&gt;=4*$C$8,"",CN12+1)</f>
        <v>227</v>
      </c>
      <c r="CO13" s="12">
        <f ca="1">IF(CN13="","",INDEX(Travi!$A$1:$K$10000,CN13,4))</f>
        <v>4</v>
      </c>
      <c r="CP13" s="12" t="str">
        <f ca="1">IF(CN13="","",INDEX(Travi!$A$1:$K$10000,CN13,5))</f>
        <v>Mdes</v>
      </c>
      <c r="CQ13" s="13">
        <f ca="1">IF(CN13="","",INDEX(Travi!$A$1:$K$10000,CN13,6))</f>
        <v>-59.231999999999999</v>
      </c>
      <c r="CR13" s="13">
        <f ca="1">IF(CN13="","",INDEX(Travi!$A$1:$K$10000,CN13,7))</f>
        <v>-35.366</v>
      </c>
      <c r="CS13" s="13">
        <f ca="1">IF(CN13="","",INDEX(Travi!$A$1:$K$10000,CN13,8))</f>
        <v>-60.515000000000001</v>
      </c>
      <c r="CT13" s="13">
        <f ca="1">IF(CN13="","",INDEX(Travi!$A$1:$K$10000,CN13,9))</f>
        <v>-6.9089999999999998</v>
      </c>
      <c r="CU13" s="13">
        <f ca="1">IF(CN13="","",INDEX(Travi!$A$1:$K$10000,CN13,10))</f>
        <v>-0.78700000000000003</v>
      </c>
      <c r="CV13" s="13">
        <f ca="1">IF(CN13="","",INDEX(Travi!$A$1:$K$10000,CN13,11))</f>
        <v>-1.1579999999999999</v>
      </c>
      <c r="CW13" s="12"/>
      <c r="CX13" s="12"/>
      <c r="CY13" s="12"/>
      <c r="CZ13" s="12"/>
      <c r="DA13" s="13"/>
      <c r="DB13" s="13"/>
      <c r="DC13" s="13"/>
      <c r="DD13" s="67"/>
      <c r="DE13" s="30"/>
      <c r="DF13" s="46">
        <f t="shared" ref="DF13:DF31" ca="1" si="13">IF(ROW(DG13)-ROW(DG$8)&gt;=4*$C$8,"",DF12+1)</f>
        <v>247</v>
      </c>
      <c r="DG13" s="12">
        <f ca="1">IF(DF13="","",INDEX(Travi!$A$1:$K$10000,DF13,4))</f>
        <v>4</v>
      </c>
      <c r="DH13" s="12" t="str">
        <f ca="1">IF(DF13="","",INDEX(Travi!$A$1:$K$10000,DF13,5))</f>
        <v>Mdes</v>
      </c>
      <c r="DI13" s="13">
        <f ca="1">IF(DF13="","",INDEX(Travi!$A$1:$K$10000,DF13,6))</f>
        <v>-22.096</v>
      </c>
      <c r="DJ13" s="13">
        <f ca="1">IF(DF13="","",INDEX(Travi!$A$1:$K$10000,DF13,7))</f>
        <v>-13.538</v>
      </c>
      <c r="DK13" s="13">
        <f ca="1">IF(DF13="","",INDEX(Travi!$A$1:$K$10000,DF13,8))</f>
        <v>-9.9120000000000008</v>
      </c>
      <c r="DL13" s="13">
        <f ca="1">IF(DF13="","",INDEX(Travi!$A$1:$K$10000,DF13,9))</f>
        <v>2.3479999999999999</v>
      </c>
      <c r="DM13" s="13">
        <f ca="1">IF(DF13="","",INDEX(Travi!$A$1:$K$10000,DF13,10))</f>
        <v>0.33800000000000002</v>
      </c>
      <c r="DN13" s="13">
        <f ca="1">IF(DF13="","",INDEX(Travi!$A$1:$K$10000,DF13,11))</f>
        <v>0.497</v>
      </c>
      <c r="DO13" s="12"/>
      <c r="DP13" s="12"/>
      <c r="DQ13" s="12"/>
      <c r="DR13" s="12"/>
      <c r="DS13" s="13"/>
      <c r="DT13" s="13"/>
      <c r="DU13" s="13"/>
      <c r="DV13" s="67"/>
    </row>
    <row r="14" spans="1:126">
      <c r="A14" s="11"/>
      <c r="B14" s="46">
        <f t="shared" ca="1" si="7"/>
        <v>128</v>
      </c>
      <c r="C14" s="12">
        <f ca="1">IF(B14="","",INDEX(Travi!$A$1:$K$10000,B14,4))</f>
        <v>4</v>
      </c>
      <c r="D14" s="12" t="str">
        <f ca="1">IF(B14="","",INDEX(Travi!$A$1:$K$10000,B14,5))</f>
        <v>Vsin</v>
      </c>
      <c r="E14" s="13">
        <f ca="1">IF(B14="","",INDEX(Travi!$A$1:$K$10000,B14,6))</f>
        <v>28.338000000000001</v>
      </c>
      <c r="F14" s="13">
        <f ca="1">IF(B14="","",INDEX(Travi!$A$1:$K$10000,B14,7))</f>
        <v>17.363</v>
      </c>
      <c r="G14" s="13">
        <f ca="1">IF(B14="","",INDEX(Travi!$A$1:$K$10000,B14,8))</f>
        <v>-4.3019999999999996</v>
      </c>
      <c r="H14" s="13">
        <f ca="1">IF(B14="","",INDEX(Travi!$A$1:$K$10000,B14,9))</f>
        <v>-0.49199999999999999</v>
      </c>
      <c r="I14" s="13">
        <f ca="1">IF(B14="","",INDEX(Travi!$A$1:$K$10000,B14,10))</f>
        <v>-5.6000000000000001E-2</v>
      </c>
      <c r="J14" s="13">
        <f ca="1">IF(B14="","",INDEX(Travi!$A$1:$K$10000,B14,11))</f>
        <v>-8.3000000000000004E-2</v>
      </c>
      <c r="K14" s="12"/>
      <c r="L14" s="12"/>
      <c r="M14" s="12"/>
      <c r="N14" s="12"/>
      <c r="O14" s="13"/>
      <c r="P14" s="13"/>
      <c r="Q14" s="13"/>
      <c r="R14" s="13"/>
      <c r="S14" s="30"/>
      <c r="T14" s="46">
        <f t="shared" ca="1" si="8"/>
        <v>148</v>
      </c>
      <c r="U14" s="12">
        <f ca="1">IF(T14="","",INDEX(Travi!$A$1:$K$10000,T14,4))</f>
        <v>4</v>
      </c>
      <c r="V14" s="12" t="str">
        <f ca="1">IF(T14="","",INDEX(Travi!$A$1:$K$10000,T14,5))</f>
        <v>Vsin</v>
      </c>
      <c r="W14" s="13">
        <f ca="1">IF(T14="","",INDEX(Travi!$A$1:$K$10000,T14,6))</f>
        <v>22.943999999999999</v>
      </c>
      <c r="X14" s="13">
        <f ca="1">IF(T14="","",INDEX(Travi!$A$1:$K$10000,T14,7))</f>
        <v>14.065</v>
      </c>
      <c r="Y14" s="13">
        <f ca="1">IF(T14="","",INDEX(Travi!$A$1:$K$10000,T14,8))</f>
        <v>-6.149</v>
      </c>
      <c r="Z14" s="13">
        <f ca="1">IF(T14="","",INDEX(Travi!$A$1:$K$10000,T14,9))</f>
        <v>-0.70299999999999996</v>
      </c>
      <c r="AA14" s="13">
        <f ca="1">IF(T14="","",INDEX(Travi!$A$1:$K$10000,T14,10))</f>
        <v>-0.08</v>
      </c>
      <c r="AB14" s="13">
        <f ca="1">IF(T14="","",INDEX(Travi!$A$1:$K$10000,T14,11))</f>
        <v>-0.11799999999999999</v>
      </c>
      <c r="AC14" s="12"/>
      <c r="AD14" s="12"/>
      <c r="AE14" s="12"/>
      <c r="AF14" s="12"/>
      <c r="AG14" s="13"/>
      <c r="AH14" s="13"/>
      <c r="AI14" s="13"/>
      <c r="AJ14" s="67"/>
      <c r="AK14" s="30"/>
      <c r="AL14" s="46">
        <f t="shared" ca="1" si="9"/>
        <v>168</v>
      </c>
      <c r="AM14" s="12">
        <f ca="1">IF(AL14="","",INDEX(Travi!$A$1:$K$10000,AL14,4))</f>
        <v>4</v>
      </c>
      <c r="AN14" s="12" t="str">
        <f ca="1">IF(AL14="","",INDEX(Travi!$A$1:$K$10000,AL14,5))</f>
        <v>Vsin</v>
      </c>
      <c r="AO14" s="13">
        <f ca="1">IF(AL14="","",INDEX(Travi!$A$1:$K$10000,AL14,6))</f>
        <v>54.41</v>
      </c>
      <c r="AP14" s="13">
        <f ca="1">IF(AL14="","",INDEX(Travi!$A$1:$K$10000,AL14,7))</f>
        <v>32.762999999999998</v>
      </c>
      <c r="AQ14" s="13">
        <f ca="1">IF(AL14="","",INDEX(Travi!$A$1:$K$10000,AL14,8))</f>
        <v>-8.8989999999999991</v>
      </c>
      <c r="AR14" s="13">
        <f ca="1">IF(AL14="","",INDEX(Travi!$A$1:$K$10000,AL14,9))</f>
        <v>-1.024</v>
      </c>
      <c r="AS14" s="13">
        <f ca="1">IF(AL14="","",INDEX(Travi!$A$1:$K$10000,AL14,10))</f>
        <v>-0.11799999999999999</v>
      </c>
      <c r="AT14" s="13">
        <f ca="1">IF(AL14="","",INDEX(Travi!$A$1:$K$10000,AL14,11))</f>
        <v>-0.17299999999999999</v>
      </c>
      <c r="AU14" s="12"/>
      <c r="AV14" s="12"/>
      <c r="AW14" s="12"/>
      <c r="AX14" s="12"/>
      <c r="AY14" s="13"/>
      <c r="AZ14" s="13"/>
      <c r="BA14" s="13"/>
      <c r="BB14" s="67"/>
      <c r="BC14" s="30"/>
      <c r="BD14" s="46">
        <f t="shared" ca="1" si="10"/>
        <v>188</v>
      </c>
      <c r="BE14" s="12">
        <f ca="1">IF(BD14="","",INDEX(Travi!$A$1:$K$10000,BD14,4))</f>
        <v>4</v>
      </c>
      <c r="BF14" s="12" t="str">
        <f ca="1">IF(BD14="","",INDEX(Travi!$A$1:$K$10000,BD14,5))</f>
        <v>Vsin</v>
      </c>
      <c r="BG14" s="13">
        <f ca="1">IF(BD14="","",INDEX(Travi!$A$1:$K$10000,BD14,6))</f>
        <v>89.715999999999994</v>
      </c>
      <c r="BH14" s="13">
        <f ca="1">IF(BD14="","",INDEX(Travi!$A$1:$K$10000,BD14,7))</f>
        <v>53.662999999999997</v>
      </c>
      <c r="BI14" s="13">
        <f ca="1">IF(BD14="","",INDEX(Travi!$A$1:$K$10000,BD14,8))</f>
        <v>-41.637</v>
      </c>
      <c r="BJ14" s="13">
        <f ca="1">IF(BD14="","",INDEX(Travi!$A$1:$K$10000,BD14,9))</f>
        <v>-4.7450000000000001</v>
      </c>
      <c r="BK14" s="13">
        <f ca="1">IF(BD14="","",INDEX(Travi!$A$1:$K$10000,BD14,10))</f>
        <v>-0.53900000000000003</v>
      </c>
      <c r="BL14" s="13">
        <f ca="1">IF(BD14="","",INDEX(Travi!$A$1:$K$10000,BD14,11))</f>
        <v>-0.79400000000000004</v>
      </c>
      <c r="BM14" s="12"/>
      <c r="BN14" s="12"/>
      <c r="BO14" s="12"/>
      <c r="BP14" s="12"/>
      <c r="BQ14" s="13"/>
      <c r="BR14" s="13"/>
      <c r="BS14" s="13"/>
      <c r="BT14" s="67"/>
      <c r="BU14" s="30"/>
      <c r="BV14" s="46">
        <f t="shared" ca="1" si="11"/>
        <v>208</v>
      </c>
      <c r="BW14" s="12">
        <f ca="1">IF(BV14="","",INDEX(Travi!$A$1:$K$10000,BV14,4))</f>
        <v>4</v>
      </c>
      <c r="BX14" s="12" t="str">
        <f ca="1">IF(BV14="","",INDEX(Travi!$A$1:$K$10000,BV14,5))</f>
        <v>Vsin</v>
      </c>
      <c r="BY14" s="13">
        <f ca="1">IF(BV14="","",INDEX(Travi!$A$1:$K$10000,BV14,6))</f>
        <v>110.726</v>
      </c>
      <c r="BZ14" s="13">
        <f ca="1">IF(BV14="","",INDEX(Travi!$A$1:$K$10000,BV14,7))</f>
        <v>66.370999999999995</v>
      </c>
      <c r="CA14" s="13">
        <f ca="1">IF(BV14="","",INDEX(Travi!$A$1:$K$10000,BV14,8))</f>
        <v>-43.887999999999998</v>
      </c>
      <c r="CB14" s="13">
        <f ca="1">IF(BV14="","",INDEX(Travi!$A$1:$K$10000,BV14,9))</f>
        <v>-5.0229999999999997</v>
      </c>
      <c r="CC14" s="13">
        <f ca="1">IF(BV14="","",INDEX(Travi!$A$1:$K$10000,BV14,10))</f>
        <v>-0.57499999999999996</v>
      </c>
      <c r="CD14" s="13">
        <f ca="1">IF(BV14="","",INDEX(Travi!$A$1:$K$10000,BV14,11))</f>
        <v>-0.84499999999999997</v>
      </c>
      <c r="CE14" s="12"/>
      <c r="CF14" s="12"/>
      <c r="CG14" s="12"/>
      <c r="CH14" s="12"/>
      <c r="CI14" s="13"/>
      <c r="CJ14" s="13"/>
      <c r="CK14" s="13"/>
      <c r="CL14" s="67"/>
      <c r="CM14" s="30"/>
      <c r="CN14" s="46">
        <f t="shared" ca="1" si="12"/>
        <v>228</v>
      </c>
      <c r="CO14" s="12">
        <f ca="1">IF(CN14="","",INDEX(Travi!$A$1:$K$10000,CN14,4))</f>
        <v>4</v>
      </c>
      <c r="CP14" s="12" t="str">
        <f ca="1">IF(CN14="","",INDEX(Travi!$A$1:$K$10000,CN14,5))</f>
        <v>Vsin</v>
      </c>
      <c r="CQ14" s="13">
        <f ca="1">IF(CN14="","",INDEX(Travi!$A$1:$K$10000,CN14,6))</f>
        <v>87.046000000000006</v>
      </c>
      <c r="CR14" s="13">
        <f ca="1">IF(CN14="","",INDEX(Travi!$A$1:$K$10000,CN14,7))</f>
        <v>52.265000000000001</v>
      </c>
      <c r="CS14" s="13">
        <f ca="1">IF(CN14="","",INDEX(Travi!$A$1:$K$10000,CN14,8))</f>
        <v>-37.665999999999997</v>
      </c>
      <c r="CT14" s="13">
        <f ca="1">IF(CN14="","",INDEX(Travi!$A$1:$K$10000,CN14,9))</f>
        <v>-4.298</v>
      </c>
      <c r="CU14" s="13">
        <f ca="1">IF(CN14="","",INDEX(Travi!$A$1:$K$10000,CN14,10))</f>
        <v>-0.48899999999999999</v>
      </c>
      <c r="CV14" s="13">
        <f ca="1">IF(CN14="","",INDEX(Travi!$A$1:$K$10000,CN14,11))</f>
        <v>-0.72</v>
      </c>
      <c r="CW14" s="12"/>
      <c r="CX14" s="12"/>
      <c r="CY14" s="12"/>
      <c r="CZ14" s="12"/>
      <c r="DA14" s="13"/>
      <c r="DB14" s="13"/>
      <c r="DC14" s="13"/>
      <c r="DD14" s="67"/>
      <c r="DE14" s="30"/>
      <c r="DF14" s="46">
        <f t="shared" ca="1" si="13"/>
        <v>248</v>
      </c>
      <c r="DG14" s="12">
        <f ca="1">IF(DF14="","",INDEX(Travi!$A$1:$K$10000,DF14,4))</f>
        <v>4</v>
      </c>
      <c r="DH14" s="12" t="str">
        <f ca="1">IF(DF14="","",INDEX(Travi!$A$1:$K$10000,DF14,5))</f>
        <v>Vsin</v>
      </c>
      <c r="DI14" s="13">
        <f ca="1">IF(DF14="","",INDEX(Travi!$A$1:$K$10000,DF14,6))</f>
        <v>28.366</v>
      </c>
      <c r="DJ14" s="13">
        <f ca="1">IF(DF14="","",INDEX(Travi!$A$1:$K$10000,DF14,7))</f>
        <v>17.381</v>
      </c>
      <c r="DK14" s="13">
        <f ca="1">IF(DF14="","",INDEX(Travi!$A$1:$K$10000,DF14,8))</f>
        <v>-4.2949999999999999</v>
      </c>
      <c r="DL14" s="13">
        <f ca="1">IF(DF14="","",INDEX(Travi!$A$1:$K$10000,DF14,9))</f>
        <v>1.0169999999999999</v>
      </c>
      <c r="DM14" s="13">
        <f ca="1">IF(DF14="","",INDEX(Travi!$A$1:$K$10000,DF14,10))</f>
        <v>0.14599999999999999</v>
      </c>
      <c r="DN14" s="13">
        <f ca="1">IF(DF14="","",INDEX(Travi!$A$1:$K$10000,DF14,11))</f>
        <v>0.215</v>
      </c>
      <c r="DO14" s="12"/>
      <c r="DP14" s="12"/>
      <c r="DQ14" s="12"/>
      <c r="DR14" s="12"/>
      <c r="DS14" s="13"/>
      <c r="DT14" s="13"/>
      <c r="DU14" s="13"/>
      <c r="DV14" s="67"/>
    </row>
    <row r="15" spans="1:126">
      <c r="A15" s="11"/>
      <c r="B15" s="46">
        <f t="shared" ca="1" si="7"/>
        <v>129</v>
      </c>
      <c r="C15" s="12">
        <f ca="1">IF(B15="","",INDEX(Travi!$A$1:$K$10000,B15,4))</f>
        <v>4</v>
      </c>
      <c r="D15" s="12" t="str">
        <f ca="1">IF(B15="","",INDEX(Travi!$A$1:$K$10000,B15,5))</f>
        <v>Vdes</v>
      </c>
      <c r="E15" s="13">
        <f ca="1">IF(B15="","",INDEX(Travi!$A$1:$K$10000,B15,6))</f>
        <v>-28.579000000000001</v>
      </c>
      <c r="F15" s="13">
        <f ca="1">IF(B15="","",INDEX(Travi!$A$1:$K$10000,B15,7))</f>
        <v>-17.510999999999999</v>
      </c>
      <c r="G15" s="13">
        <f ca="1">IF(B15="","",INDEX(Travi!$A$1:$K$10000,B15,8))</f>
        <v>-4.3019999999999996</v>
      </c>
      <c r="H15" s="13">
        <f ca="1">IF(B15="","",INDEX(Travi!$A$1:$K$10000,B15,9))</f>
        <v>-0.49199999999999999</v>
      </c>
      <c r="I15" s="13">
        <f ca="1">IF(B15="","",INDEX(Travi!$A$1:$K$10000,B15,10))</f>
        <v>-5.6000000000000001E-2</v>
      </c>
      <c r="J15" s="13">
        <f ca="1">IF(B15="","",INDEX(Travi!$A$1:$K$10000,B15,11))</f>
        <v>-8.3000000000000004E-2</v>
      </c>
      <c r="K15" s="12"/>
      <c r="L15" s="12"/>
      <c r="M15" s="12"/>
      <c r="N15" s="12"/>
      <c r="O15" s="13"/>
      <c r="P15" s="13"/>
      <c r="Q15" s="13"/>
      <c r="R15" s="13"/>
      <c r="S15" s="30"/>
      <c r="T15" s="46">
        <f t="shared" ca="1" si="8"/>
        <v>149</v>
      </c>
      <c r="U15" s="12">
        <f ca="1">IF(T15="","",INDEX(Travi!$A$1:$K$10000,T15,4))</f>
        <v>4</v>
      </c>
      <c r="V15" s="12" t="str">
        <f ca="1">IF(T15="","",INDEX(Travi!$A$1:$K$10000,T15,5))</f>
        <v>Vdes</v>
      </c>
      <c r="W15" s="13">
        <f ca="1">IF(T15="","",INDEX(Travi!$A$1:$K$10000,T15,6))</f>
        <v>-23.074000000000002</v>
      </c>
      <c r="X15" s="13">
        <f ca="1">IF(T15="","",INDEX(Travi!$A$1:$K$10000,T15,7))</f>
        <v>-14.131</v>
      </c>
      <c r="Y15" s="13">
        <f ca="1">IF(T15="","",INDEX(Travi!$A$1:$K$10000,T15,8))</f>
        <v>-6.149</v>
      </c>
      <c r="Z15" s="13">
        <f ca="1">IF(T15="","",INDEX(Travi!$A$1:$K$10000,T15,9))</f>
        <v>-0.70299999999999996</v>
      </c>
      <c r="AA15" s="13">
        <f ca="1">IF(T15="","",INDEX(Travi!$A$1:$K$10000,T15,10))</f>
        <v>-0.08</v>
      </c>
      <c r="AB15" s="13">
        <f ca="1">IF(T15="","",INDEX(Travi!$A$1:$K$10000,T15,11))</f>
        <v>-0.11799999999999999</v>
      </c>
      <c r="AC15" s="12"/>
      <c r="AD15" s="12"/>
      <c r="AE15" s="12"/>
      <c r="AF15" s="12"/>
      <c r="AG15" s="13"/>
      <c r="AH15" s="13"/>
      <c r="AI15" s="13"/>
      <c r="AJ15" s="67"/>
      <c r="AK15" s="30"/>
      <c r="AL15" s="46">
        <f t="shared" ca="1" si="9"/>
        <v>169</v>
      </c>
      <c r="AM15" s="12">
        <f ca="1">IF(AL15="","",INDEX(Travi!$A$1:$K$10000,AL15,4))</f>
        <v>4</v>
      </c>
      <c r="AN15" s="12" t="str">
        <f ca="1">IF(AL15="","",INDEX(Travi!$A$1:$K$10000,AL15,5))</f>
        <v>Vdes</v>
      </c>
      <c r="AO15" s="13">
        <f ca="1">IF(AL15="","",INDEX(Travi!$A$1:$K$10000,AL15,6))</f>
        <v>-53.17</v>
      </c>
      <c r="AP15" s="13">
        <f ca="1">IF(AL15="","",INDEX(Travi!$A$1:$K$10000,AL15,7))</f>
        <v>-32.036999999999999</v>
      </c>
      <c r="AQ15" s="13">
        <f ca="1">IF(AL15="","",INDEX(Travi!$A$1:$K$10000,AL15,8))</f>
        <v>-8.8989999999999991</v>
      </c>
      <c r="AR15" s="13">
        <f ca="1">IF(AL15="","",INDEX(Travi!$A$1:$K$10000,AL15,9))</f>
        <v>-1.024</v>
      </c>
      <c r="AS15" s="13">
        <f ca="1">IF(AL15="","",INDEX(Travi!$A$1:$K$10000,AL15,10))</f>
        <v>-0.11799999999999999</v>
      </c>
      <c r="AT15" s="13">
        <f ca="1">IF(AL15="","",INDEX(Travi!$A$1:$K$10000,AL15,11))</f>
        <v>-0.17299999999999999</v>
      </c>
      <c r="AU15" s="12"/>
      <c r="AV15" s="12"/>
      <c r="AW15" s="12"/>
      <c r="AX15" s="12"/>
      <c r="AY15" s="13"/>
      <c r="AZ15" s="13"/>
      <c r="BA15" s="13"/>
      <c r="BB15" s="67"/>
      <c r="BC15" s="30"/>
      <c r="BD15" s="46">
        <f t="shared" ca="1" si="10"/>
        <v>189</v>
      </c>
      <c r="BE15" s="12">
        <f ca="1">IF(BD15="","",INDEX(Travi!$A$1:$K$10000,BD15,4))</f>
        <v>4</v>
      </c>
      <c r="BF15" s="12" t="str">
        <f ca="1">IF(BD15="","",INDEX(Travi!$A$1:$K$10000,BD15,5))</f>
        <v>Vdes</v>
      </c>
      <c r="BG15" s="13">
        <f ca="1">IF(BD15="","",INDEX(Travi!$A$1:$K$10000,BD15,6))</f>
        <v>-79.116</v>
      </c>
      <c r="BH15" s="13">
        <f ca="1">IF(BD15="","",INDEX(Travi!$A$1:$K$10000,BD15,7))</f>
        <v>-47.552999999999997</v>
      </c>
      <c r="BI15" s="13">
        <f ca="1">IF(BD15="","",INDEX(Travi!$A$1:$K$10000,BD15,8))</f>
        <v>-41.637</v>
      </c>
      <c r="BJ15" s="13">
        <f ca="1">IF(BD15="","",INDEX(Travi!$A$1:$K$10000,BD15,9))</f>
        <v>-4.7450000000000001</v>
      </c>
      <c r="BK15" s="13">
        <f ca="1">IF(BD15="","",INDEX(Travi!$A$1:$K$10000,BD15,10))</f>
        <v>-0.53900000000000003</v>
      </c>
      <c r="BL15" s="13">
        <f ca="1">IF(BD15="","",INDEX(Travi!$A$1:$K$10000,BD15,11))</f>
        <v>-0.79400000000000004</v>
      </c>
      <c r="BM15" s="12"/>
      <c r="BN15" s="12"/>
      <c r="BO15" s="12"/>
      <c r="BP15" s="12"/>
      <c r="BQ15" s="13"/>
      <c r="BR15" s="13"/>
      <c r="BS15" s="13"/>
      <c r="BT15" s="67"/>
      <c r="BU15" s="30"/>
      <c r="BV15" s="46">
        <f t="shared" ca="1" si="11"/>
        <v>209</v>
      </c>
      <c r="BW15" s="12">
        <f ca="1">IF(BV15="","",INDEX(Travi!$A$1:$K$10000,BV15,4))</f>
        <v>4</v>
      </c>
      <c r="BX15" s="12" t="str">
        <f ca="1">IF(BV15="","",INDEX(Travi!$A$1:$K$10000,BV15,5))</f>
        <v>Vdes</v>
      </c>
      <c r="BY15" s="13">
        <f ca="1">IF(BV15="","",INDEX(Travi!$A$1:$K$10000,BV15,6))</f>
        <v>-110.866</v>
      </c>
      <c r="BZ15" s="13">
        <f ca="1">IF(BV15="","",INDEX(Travi!$A$1:$K$10000,BV15,7))</f>
        <v>-66.474999999999994</v>
      </c>
      <c r="CA15" s="13">
        <f ca="1">IF(BV15="","",INDEX(Travi!$A$1:$K$10000,BV15,8))</f>
        <v>-43.887999999999998</v>
      </c>
      <c r="CB15" s="13">
        <f ca="1">IF(BV15="","",INDEX(Travi!$A$1:$K$10000,BV15,9))</f>
        <v>-5.0229999999999997</v>
      </c>
      <c r="CC15" s="13">
        <f ca="1">IF(BV15="","",INDEX(Travi!$A$1:$K$10000,BV15,10))</f>
        <v>-0.57499999999999996</v>
      </c>
      <c r="CD15" s="13">
        <f ca="1">IF(BV15="","",INDEX(Travi!$A$1:$K$10000,BV15,11))</f>
        <v>-0.84499999999999997</v>
      </c>
      <c r="CE15" s="12"/>
      <c r="CF15" s="12"/>
      <c r="CG15" s="12"/>
      <c r="CH15" s="12"/>
      <c r="CI15" s="13"/>
      <c r="CJ15" s="13"/>
      <c r="CK15" s="13"/>
      <c r="CL15" s="67"/>
      <c r="CM15" s="30"/>
      <c r="CN15" s="46">
        <f t="shared" ca="1" si="12"/>
        <v>229</v>
      </c>
      <c r="CO15" s="12">
        <f ca="1">IF(CN15="","",INDEX(Travi!$A$1:$K$10000,CN15,4))</f>
        <v>4</v>
      </c>
      <c r="CP15" s="12" t="str">
        <f ca="1">IF(CN15="","",INDEX(Travi!$A$1:$K$10000,CN15,5))</f>
        <v>Vdes</v>
      </c>
      <c r="CQ15" s="13">
        <f ca="1">IF(CN15="","",INDEX(Travi!$A$1:$K$10000,CN15,6))</f>
        <v>-102.89</v>
      </c>
      <c r="CR15" s="13">
        <f ca="1">IF(CN15="","",INDEX(Travi!$A$1:$K$10000,CN15,7))</f>
        <v>-61.603000000000002</v>
      </c>
      <c r="CS15" s="13">
        <f ca="1">IF(CN15="","",INDEX(Travi!$A$1:$K$10000,CN15,8))</f>
        <v>-37.665999999999997</v>
      </c>
      <c r="CT15" s="13">
        <f ca="1">IF(CN15="","",INDEX(Travi!$A$1:$K$10000,CN15,9))</f>
        <v>-4.298</v>
      </c>
      <c r="CU15" s="13">
        <f ca="1">IF(CN15="","",INDEX(Travi!$A$1:$K$10000,CN15,10))</f>
        <v>-0.48899999999999999</v>
      </c>
      <c r="CV15" s="13">
        <f ca="1">IF(CN15="","",INDEX(Travi!$A$1:$K$10000,CN15,11))</f>
        <v>-0.72</v>
      </c>
      <c r="CW15" s="12"/>
      <c r="CX15" s="12"/>
      <c r="CY15" s="12"/>
      <c r="CZ15" s="12"/>
      <c r="DA15" s="13"/>
      <c r="DB15" s="13"/>
      <c r="DC15" s="13"/>
      <c r="DD15" s="67"/>
      <c r="DE15" s="30"/>
      <c r="DF15" s="46">
        <f t="shared" ca="1" si="13"/>
        <v>249</v>
      </c>
      <c r="DG15" s="12">
        <f ca="1">IF(DF15="","",INDEX(Travi!$A$1:$K$10000,DF15,4))</f>
        <v>4</v>
      </c>
      <c r="DH15" s="12" t="str">
        <f ca="1">IF(DF15="","",INDEX(Travi!$A$1:$K$10000,DF15,5))</f>
        <v>Vdes</v>
      </c>
      <c r="DI15" s="13">
        <f ca="1">IF(DF15="","",INDEX(Travi!$A$1:$K$10000,DF15,6))</f>
        <v>-28.550999999999998</v>
      </c>
      <c r="DJ15" s="13">
        <f ca="1">IF(DF15="","",INDEX(Travi!$A$1:$K$10000,DF15,7))</f>
        <v>-17.492999999999999</v>
      </c>
      <c r="DK15" s="13">
        <f ca="1">IF(DF15="","",INDEX(Travi!$A$1:$K$10000,DF15,8))</f>
        <v>-4.2949999999999999</v>
      </c>
      <c r="DL15" s="13">
        <f ca="1">IF(DF15="","",INDEX(Travi!$A$1:$K$10000,DF15,9))</f>
        <v>1.0169999999999999</v>
      </c>
      <c r="DM15" s="13">
        <f ca="1">IF(DF15="","",INDEX(Travi!$A$1:$K$10000,DF15,10))</f>
        <v>0.14599999999999999</v>
      </c>
      <c r="DN15" s="13">
        <f ca="1">IF(DF15="","",INDEX(Travi!$A$1:$K$10000,DF15,11))</f>
        <v>0.215</v>
      </c>
      <c r="DO15" s="12"/>
      <c r="DP15" s="12"/>
      <c r="DQ15" s="12"/>
      <c r="DR15" s="12"/>
      <c r="DS15" s="13"/>
      <c r="DT15" s="13"/>
      <c r="DU15" s="13"/>
      <c r="DV15" s="67"/>
    </row>
    <row r="16" spans="1:126">
      <c r="A16" s="11"/>
      <c r="B16" s="46">
        <f t="shared" ca="1" si="7"/>
        <v>130</v>
      </c>
      <c r="C16" s="12">
        <f ca="1">IF(B16="","",INDEX(Travi!$A$1:$K$10000,B16,4))</f>
        <v>3</v>
      </c>
      <c r="D16" s="12" t="str">
        <f ca="1">IF(B16="","",INDEX(Travi!$A$1:$K$10000,B16,5))</f>
        <v>Msin</v>
      </c>
      <c r="E16" s="13">
        <f ca="1">IF(B16="","",INDEX(Travi!$A$1:$K$10000,B16,6))</f>
        <v>-21.088000000000001</v>
      </c>
      <c r="F16" s="13">
        <f ca="1">IF(B16="","",INDEX(Travi!$A$1:$K$10000,B16,7))</f>
        <v>-12.926</v>
      </c>
      <c r="G16" s="13">
        <f ca="1">IF(B16="","",INDEX(Travi!$A$1:$K$10000,B16,8))</f>
        <v>14.891</v>
      </c>
      <c r="H16" s="13">
        <f ca="1">IF(B16="","",INDEX(Travi!$A$1:$K$10000,B16,9))</f>
        <v>1.758</v>
      </c>
      <c r="I16" s="13">
        <f ca="1">IF(B16="","",INDEX(Travi!$A$1:$K$10000,B16,10))</f>
        <v>0.20200000000000001</v>
      </c>
      <c r="J16" s="13">
        <f ca="1">IF(B16="","",INDEX(Travi!$A$1:$K$10000,B16,11))</f>
        <v>0.29799999999999999</v>
      </c>
      <c r="K16" s="12"/>
      <c r="L16" s="12"/>
      <c r="M16" s="12"/>
      <c r="N16" s="12"/>
      <c r="O16" s="13"/>
      <c r="P16" s="13"/>
      <c r="Q16" s="13"/>
      <c r="R16" s="13"/>
      <c r="S16" s="30"/>
      <c r="T16" s="46">
        <f t="shared" ca="1" si="8"/>
        <v>150</v>
      </c>
      <c r="U16" s="12">
        <f ca="1">IF(T16="","",INDEX(Travi!$A$1:$K$10000,T16,4))</f>
        <v>3</v>
      </c>
      <c r="V16" s="12" t="str">
        <f ca="1">IF(T16="","",INDEX(Travi!$A$1:$K$10000,T16,5))</f>
        <v>Msin</v>
      </c>
      <c r="W16" s="13">
        <f ca="1">IF(T16="","",INDEX(Travi!$A$1:$K$10000,T16,6))</f>
        <v>-15.116</v>
      </c>
      <c r="X16" s="13">
        <f ca="1">IF(T16="","",INDEX(Travi!$A$1:$K$10000,T16,7))</f>
        <v>-9.2629999999999999</v>
      </c>
      <c r="Y16" s="13">
        <f ca="1">IF(T16="","",INDEX(Travi!$A$1:$K$10000,T16,8))</f>
        <v>16.696000000000002</v>
      </c>
      <c r="Z16" s="13">
        <f ca="1">IF(T16="","",INDEX(Travi!$A$1:$K$10000,T16,9))</f>
        <v>1.9710000000000001</v>
      </c>
      <c r="AA16" s="13">
        <f ca="1">IF(T16="","",INDEX(Travi!$A$1:$K$10000,T16,10))</f>
        <v>0.22700000000000001</v>
      </c>
      <c r="AB16" s="13">
        <f ca="1">IF(T16="","",INDEX(Travi!$A$1:$K$10000,T16,11))</f>
        <v>0.33400000000000002</v>
      </c>
      <c r="AC16" s="12"/>
      <c r="AD16" s="12"/>
      <c r="AE16" s="12"/>
      <c r="AF16" s="12"/>
      <c r="AG16" s="13"/>
      <c r="AH16" s="13"/>
      <c r="AI16" s="13"/>
      <c r="AJ16" s="67"/>
      <c r="AK16" s="30"/>
      <c r="AL16" s="46">
        <f t="shared" ca="1" si="9"/>
        <v>170</v>
      </c>
      <c r="AM16" s="12">
        <f ca="1">IF(AL16="","",INDEX(Travi!$A$1:$K$10000,AL16,4))</f>
        <v>3</v>
      </c>
      <c r="AN16" s="12" t="str">
        <f ca="1">IF(AL16="","",INDEX(Travi!$A$1:$K$10000,AL16,5))</f>
        <v>Msin</v>
      </c>
      <c r="AO16" s="13">
        <f ca="1">IF(AL16="","",INDEX(Travi!$A$1:$K$10000,AL16,6))</f>
        <v>-27.696000000000002</v>
      </c>
      <c r="AP16" s="13">
        <f ca="1">IF(AL16="","",INDEX(Travi!$A$1:$K$10000,AL16,7))</f>
        <v>-16.667999999999999</v>
      </c>
      <c r="AQ16" s="13">
        <f ca="1">IF(AL16="","",INDEX(Travi!$A$1:$K$10000,AL16,8))</f>
        <v>19.146999999999998</v>
      </c>
      <c r="AR16" s="13">
        <f ca="1">IF(AL16="","",INDEX(Travi!$A$1:$K$10000,AL16,9))</f>
        <v>2.2589999999999999</v>
      </c>
      <c r="AS16" s="13">
        <f ca="1">IF(AL16="","",INDEX(Travi!$A$1:$K$10000,AL16,10))</f>
        <v>0.26100000000000001</v>
      </c>
      <c r="AT16" s="13">
        <f ca="1">IF(AL16="","",INDEX(Travi!$A$1:$K$10000,AL16,11))</f>
        <v>0.38300000000000001</v>
      </c>
      <c r="AU16" s="12"/>
      <c r="AV16" s="12"/>
      <c r="AW16" s="12"/>
      <c r="AX16" s="12"/>
      <c r="AY16" s="13"/>
      <c r="AZ16" s="13"/>
      <c r="BA16" s="13"/>
      <c r="BB16" s="67"/>
      <c r="BC16" s="30"/>
      <c r="BD16" s="46">
        <f t="shared" ca="1" si="10"/>
        <v>190</v>
      </c>
      <c r="BE16" s="12">
        <f ca="1">IF(BD16="","",INDEX(Travi!$A$1:$K$10000,BD16,4))</f>
        <v>3</v>
      </c>
      <c r="BF16" s="12" t="str">
        <f ca="1">IF(BD16="","",INDEX(Travi!$A$1:$K$10000,BD16,5))</f>
        <v>Msin</v>
      </c>
      <c r="BG16" s="13">
        <f ca="1">IF(BD16="","",INDEX(Travi!$A$1:$K$10000,BD16,6))</f>
        <v>-46.100999999999999</v>
      </c>
      <c r="BH16" s="13">
        <f ca="1">IF(BD16="","",INDEX(Travi!$A$1:$K$10000,BD16,7))</f>
        <v>-27.573</v>
      </c>
      <c r="BI16" s="13">
        <f ca="1">IF(BD16="","",INDEX(Travi!$A$1:$K$10000,BD16,8))</f>
        <v>87.06</v>
      </c>
      <c r="BJ16" s="13">
        <f ca="1">IF(BD16="","",INDEX(Travi!$A$1:$K$10000,BD16,9))</f>
        <v>10.276999999999999</v>
      </c>
      <c r="BK16" s="13">
        <f ca="1">IF(BD16="","",INDEX(Travi!$A$1:$K$10000,BD16,10))</f>
        <v>1.181</v>
      </c>
      <c r="BL16" s="13">
        <f ca="1">IF(BD16="","",INDEX(Travi!$A$1:$K$10000,BD16,11))</f>
        <v>1.7370000000000001</v>
      </c>
      <c r="BM16" s="12"/>
      <c r="BN16" s="12"/>
      <c r="BO16" s="12"/>
      <c r="BP16" s="12"/>
      <c r="BQ16" s="13"/>
      <c r="BR16" s="13"/>
      <c r="BS16" s="13"/>
      <c r="BT16" s="67"/>
      <c r="BU16" s="30"/>
      <c r="BV16" s="46">
        <f t="shared" ca="1" si="11"/>
        <v>210</v>
      </c>
      <c r="BW16" s="12">
        <f ca="1">IF(BV16="","",INDEX(Travi!$A$1:$K$10000,BV16,4))</f>
        <v>3</v>
      </c>
      <c r="BX16" s="12" t="str">
        <f ca="1">IF(BV16="","",INDEX(Travi!$A$1:$K$10000,BV16,5))</f>
        <v>Msin</v>
      </c>
      <c r="BY16" s="13">
        <f ca="1">IF(BV16="","",INDEX(Travi!$A$1:$K$10000,BV16,6))</f>
        <v>-73.707999999999998</v>
      </c>
      <c r="BZ16" s="13">
        <f ca="1">IF(BV16="","",INDEX(Travi!$A$1:$K$10000,BV16,7))</f>
        <v>-44.192999999999998</v>
      </c>
      <c r="CA16" s="13">
        <f ca="1">IF(BV16="","",INDEX(Travi!$A$1:$K$10000,BV16,8))</f>
        <v>133.42599999999999</v>
      </c>
      <c r="CB16" s="13">
        <f ca="1">IF(BV16="","",INDEX(Travi!$A$1:$K$10000,BV16,9))</f>
        <v>15.746</v>
      </c>
      <c r="CC16" s="13">
        <f ca="1">IF(BV16="","",INDEX(Travi!$A$1:$K$10000,BV16,10))</f>
        <v>1.8129999999999999</v>
      </c>
      <c r="CD16" s="13">
        <f ca="1">IF(BV16="","",INDEX(Travi!$A$1:$K$10000,BV16,11))</f>
        <v>2.6669999999999998</v>
      </c>
      <c r="CE16" s="12"/>
      <c r="CF16" s="12"/>
      <c r="CG16" s="12"/>
      <c r="CH16" s="12"/>
      <c r="CI16" s="13"/>
      <c r="CJ16" s="13"/>
      <c r="CK16" s="13"/>
      <c r="CL16" s="67"/>
      <c r="CM16" s="30"/>
      <c r="CN16" s="46">
        <f t="shared" ca="1" si="12"/>
        <v>230</v>
      </c>
      <c r="CO16" s="12">
        <f ca="1">IF(CN16="","",INDEX(Travi!$A$1:$K$10000,CN16,4))</f>
        <v>3</v>
      </c>
      <c r="CP16" s="12" t="str">
        <f ca="1">IF(CN16="","",INDEX(Travi!$A$1:$K$10000,CN16,5))</f>
        <v>Msin</v>
      </c>
      <c r="CQ16" s="13">
        <f ca="1">IF(CN16="","",INDEX(Travi!$A$1:$K$10000,CN16,6))</f>
        <v>-36.994999999999997</v>
      </c>
      <c r="CR16" s="13">
        <f ca="1">IF(CN16="","",INDEX(Travi!$A$1:$K$10000,CN16,7))</f>
        <v>-22.265999999999998</v>
      </c>
      <c r="CS16" s="13">
        <f ca="1">IF(CN16="","",INDEX(Travi!$A$1:$K$10000,CN16,8))</f>
        <v>115.358</v>
      </c>
      <c r="CT16" s="13">
        <f ca="1">IF(CN16="","",INDEX(Travi!$A$1:$K$10000,CN16,9))</f>
        <v>13.618</v>
      </c>
      <c r="CU16" s="13">
        <f ca="1">IF(CN16="","",INDEX(Travi!$A$1:$K$10000,CN16,10))</f>
        <v>1.5649999999999999</v>
      </c>
      <c r="CV16" s="13">
        <f ca="1">IF(CN16="","",INDEX(Travi!$A$1:$K$10000,CN16,11))</f>
        <v>2.3029999999999999</v>
      </c>
      <c r="CW16" s="12"/>
      <c r="CX16" s="12"/>
      <c r="CY16" s="12"/>
      <c r="CZ16" s="12"/>
      <c r="DA16" s="13"/>
      <c r="DB16" s="13"/>
      <c r="DC16" s="13"/>
      <c r="DD16" s="67"/>
      <c r="DE16" s="30"/>
      <c r="DF16" s="46">
        <f t="shared" ca="1" si="13"/>
        <v>250</v>
      </c>
      <c r="DG16" s="12">
        <f ca="1">IF(DF16="","",INDEX(Travi!$A$1:$K$10000,DF16,4))</f>
        <v>3</v>
      </c>
      <c r="DH16" s="12" t="str">
        <f ca="1">IF(DF16="","",INDEX(Travi!$A$1:$K$10000,DF16,5))</f>
        <v>Msin</v>
      </c>
      <c r="DI16" s="13">
        <f ca="1">IF(DF16="","",INDEX(Travi!$A$1:$K$10000,DF16,6))</f>
        <v>-21.155999999999999</v>
      </c>
      <c r="DJ16" s="13">
        <f ca="1">IF(DF16="","",INDEX(Travi!$A$1:$K$10000,DF16,7))</f>
        <v>-12.968</v>
      </c>
      <c r="DK16" s="13">
        <f ca="1">IF(DF16="","",INDEX(Travi!$A$1:$K$10000,DF16,8))</f>
        <v>14.782</v>
      </c>
      <c r="DL16" s="13">
        <f ca="1">IF(DF16="","",INDEX(Travi!$A$1:$K$10000,DF16,9))</f>
        <v>-3.3050000000000002</v>
      </c>
      <c r="DM16" s="13">
        <f ca="1">IF(DF16="","",INDEX(Travi!$A$1:$K$10000,DF16,10))</f>
        <v>-0.47</v>
      </c>
      <c r="DN16" s="13">
        <f ca="1">IF(DF16="","",INDEX(Travi!$A$1:$K$10000,DF16,11))</f>
        <v>-0.69099999999999995</v>
      </c>
      <c r="DO16" s="12"/>
      <c r="DP16" s="12"/>
      <c r="DQ16" s="12"/>
      <c r="DR16" s="12"/>
      <c r="DS16" s="13"/>
      <c r="DT16" s="13"/>
      <c r="DU16" s="13"/>
      <c r="DV16" s="67"/>
    </row>
    <row r="17" spans="1:126">
      <c r="A17" s="11"/>
      <c r="B17" s="46">
        <f t="shared" ca="1" si="7"/>
        <v>131</v>
      </c>
      <c r="C17" s="12">
        <f ca="1">IF(B17="","",INDEX(Travi!$A$1:$K$10000,B17,4))</f>
        <v>3</v>
      </c>
      <c r="D17" s="12" t="str">
        <f ca="1">IF(B17="","",INDEX(Travi!$A$1:$K$10000,B17,5))</f>
        <v>Mdes</v>
      </c>
      <c r="E17" s="13">
        <f ca="1">IF(B17="","",INDEX(Travi!$A$1:$K$10000,B17,6))</f>
        <v>-22.321999999999999</v>
      </c>
      <c r="F17" s="13">
        <f ca="1">IF(B17="","",INDEX(Travi!$A$1:$K$10000,B17,7))</f>
        <v>-13.673</v>
      </c>
      <c r="G17" s="13">
        <f ca="1">IF(B17="","",INDEX(Travi!$A$1:$K$10000,B17,8))</f>
        <v>-14.236000000000001</v>
      </c>
      <c r="H17" s="13">
        <f ca="1">IF(B17="","",INDEX(Travi!$A$1:$K$10000,B17,9))</f>
        <v>-1.681</v>
      </c>
      <c r="I17" s="13">
        <f ca="1">IF(B17="","",INDEX(Travi!$A$1:$K$10000,B17,10))</f>
        <v>-0.19400000000000001</v>
      </c>
      <c r="J17" s="13">
        <f ca="1">IF(B17="","",INDEX(Travi!$A$1:$K$10000,B17,11))</f>
        <v>-0.28499999999999998</v>
      </c>
      <c r="K17" s="12"/>
      <c r="L17" s="12"/>
      <c r="M17" s="12"/>
      <c r="N17" s="12"/>
      <c r="O17" s="13"/>
      <c r="P17" s="13"/>
      <c r="Q17" s="13"/>
      <c r="R17" s="13"/>
      <c r="S17" s="30"/>
      <c r="T17" s="46">
        <f t="shared" ca="1" si="8"/>
        <v>151</v>
      </c>
      <c r="U17" s="12">
        <f ca="1">IF(T17="","",INDEX(Travi!$A$1:$K$10000,T17,4))</f>
        <v>3</v>
      </c>
      <c r="V17" s="12" t="str">
        <f ca="1">IF(T17="","",INDEX(Travi!$A$1:$K$10000,T17,5))</f>
        <v>Mdes</v>
      </c>
      <c r="W17" s="13">
        <f ca="1">IF(T17="","",INDEX(Travi!$A$1:$K$10000,T17,6))</f>
        <v>-15</v>
      </c>
      <c r="X17" s="13">
        <f ca="1">IF(T17="","",INDEX(Travi!$A$1:$K$10000,T17,7))</f>
        <v>-9.1760000000000002</v>
      </c>
      <c r="Y17" s="13">
        <f ca="1">IF(T17="","",INDEX(Travi!$A$1:$K$10000,T17,8))</f>
        <v>-16.466999999999999</v>
      </c>
      <c r="Z17" s="13">
        <f ca="1">IF(T17="","",INDEX(Travi!$A$1:$K$10000,T17,9))</f>
        <v>-1.944</v>
      </c>
      <c r="AA17" s="13">
        <f ca="1">IF(T17="","",INDEX(Travi!$A$1:$K$10000,T17,10))</f>
        <v>-0.224</v>
      </c>
      <c r="AB17" s="13">
        <f ca="1">IF(T17="","",INDEX(Travi!$A$1:$K$10000,T17,11))</f>
        <v>-0.32900000000000001</v>
      </c>
      <c r="AC17" s="12"/>
      <c r="AD17" s="12"/>
      <c r="AE17" s="12"/>
      <c r="AF17" s="12"/>
      <c r="AG17" s="13"/>
      <c r="AH17" s="13"/>
      <c r="AI17" s="13"/>
      <c r="AJ17" s="67"/>
      <c r="AK17" s="30"/>
      <c r="AL17" s="46">
        <f t="shared" ca="1" si="9"/>
        <v>171</v>
      </c>
      <c r="AM17" s="12">
        <f ca="1">IF(AL17="","",INDEX(Travi!$A$1:$K$10000,AL17,4))</f>
        <v>3</v>
      </c>
      <c r="AN17" s="12" t="str">
        <f ca="1">IF(AL17="","",INDEX(Travi!$A$1:$K$10000,AL17,5))</f>
        <v>Mdes</v>
      </c>
      <c r="AO17" s="13">
        <f ca="1">IF(AL17="","",INDEX(Travi!$A$1:$K$10000,AL17,6))</f>
        <v>-26.530999999999999</v>
      </c>
      <c r="AP17" s="13">
        <f ca="1">IF(AL17="","",INDEX(Travi!$A$1:$K$10000,AL17,7))</f>
        <v>-15.991</v>
      </c>
      <c r="AQ17" s="13">
        <f ca="1">IF(AL17="","",INDEX(Travi!$A$1:$K$10000,AL17,8))</f>
        <v>-15.096</v>
      </c>
      <c r="AR17" s="13">
        <f ca="1">IF(AL17="","",INDEX(Travi!$A$1:$K$10000,AL17,9))</f>
        <v>-1.78</v>
      </c>
      <c r="AS17" s="13">
        <f ca="1">IF(AL17="","",INDEX(Travi!$A$1:$K$10000,AL17,10))</f>
        <v>-0.20599999999999999</v>
      </c>
      <c r="AT17" s="13">
        <f ca="1">IF(AL17="","",INDEX(Travi!$A$1:$K$10000,AL17,11))</f>
        <v>-0.30199999999999999</v>
      </c>
      <c r="AU17" s="12"/>
      <c r="AV17" s="12"/>
      <c r="AW17" s="12"/>
      <c r="AX17" s="12"/>
      <c r="AY17" s="13"/>
      <c r="AZ17" s="13"/>
      <c r="BA17" s="13"/>
      <c r="BB17" s="67"/>
      <c r="BC17" s="30"/>
      <c r="BD17" s="46">
        <f t="shared" ca="1" si="10"/>
        <v>191</v>
      </c>
      <c r="BE17" s="12">
        <f ca="1">IF(BD17="","",INDEX(Travi!$A$1:$K$10000,BD17,4))</f>
        <v>3</v>
      </c>
      <c r="BF17" s="12" t="str">
        <f ca="1">IF(BD17="","",INDEX(Travi!$A$1:$K$10000,BD17,5))</f>
        <v>Mdes</v>
      </c>
      <c r="BG17" s="13">
        <f ca="1">IF(BD17="","",INDEX(Travi!$A$1:$K$10000,BD17,6))</f>
        <v>-36.539000000000001</v>
      </c>
      <c r="BH17" s="13">
        <f ca="1">IF(BD17="","",INDEX(Travi!$A$1:$K$10000,BD17,7))</f>
        <v>-22.045999999999999</v>
      </c>
      <c r="BI17" s="13">
        <f ca="1">IF(BD17="","",INDEX(Travi!$A$1:$K$10000,BD17,8))</f>
        <v>-119.55</v>
      </c>
      <c r="BJ17" s="13">
        <f ca="1">IF(BD17="","",INDEX(Travi!$A$1:$K$10000,BD17,9))</f>
        <v>-14.113</v>
      </c>
      <c r="BK17" s="13">
        <f ca="1">IF(BD17="","",INDEX(Travi!$A$1:$K$10000,BD17,10))</f>
        <v>-1.6220000000000001</v>
      </c>
      <c r="BL17" s="13">
        <f ca="1">IF(BD17="","",INDEX(Travi!$A$1:$K$10000,BD17,11))</f>
        <v>-2.3860000000000001</v>
      </c>
      <c r="BM17" s="12"/>
      <c r="BN17" s="12"/>
      <c r="BO17" s="12"/>
      <c r="BP17" s="12"/>
      <c r="BQ17" s="13"/>
      <c r="BR17" s="13"/>
      <c r="BS17" s="13"/>
      <c r="BT17" s="67"/>
      <c r="BU17" s="30"/>
      <c r="BV17" s="46">
        <f t="shared" ca="1" si="11"/>
        <v>211</v>
      </c>
      <c r="BW17" s="12">
        <f ca="1">IF(BV17="","",INDEX(Travi!$A$1:$K$10000,BV17,4))</f>
        <v>3</v>
      </c>
      <c r="BX17" s="12" t="str">
        <f ca="1">IF(BV17="","",INDEX(Travi!$A$1:$K$10000,BV17,5))</f>
        <v>Mdes</v>
      </c>
      <c r="BY17" s="13">
        <f ca="1">IF(BV17="","",INDEX(Travi!$A$1:$K$10000,BV17,6))</f>
        <v>-75.268000000000001</v>
      </c>
      <c r="BZ17" s="13">
        <f ca="1">IF(BV17="","",INDEX(Travi!$A$1:$K$10000,BV17,7))</f>
        <v>-45.137</v>
      </c>
      <c r="CA17" s="13">
        <f ca="1">IF(BV17="","",INDEX(Travi!$A$1:$K$10000,BV17,8))</f>
        <v>-133.733</v>
      </c>
      <c r="CB17" s="13">
        <f ca="1">IF(BV17="","",INDEX(Travi!$A$1:$K$10000,BV17,9))</f>
        <v>-15.782</v>
      </c>
      <c r="CC17" s="13">
        <f ca="1">IF(BV17="","",INDEX(Travi!$A$1:$K$10000,BV17,10))</f>
        <v>-1.8169999999999999</v>
      </c>
      <c r="CD17" s="13">
        <f ca="1">IF(BV17="","",INDEX(Travi!$A$1:$K$10000,BV17,11))</f>
        <v>-2.673</v>
      </c>
      <c r="CE17" s="12"/>
      <c r="CF17" s="12"/>
      <c r="CG17" s="12"/>
      <c r="CH17" s="12"/>
      <c r="CI17" s="13"/>
      <c r="CJ17" s="13"/>
      <c r="CK17" s="13"/>
      <c r="CL17" s="67"/>
      <c r="CM17" s="30"/>
      <c r="CN17" s="46">
        <f t="shared" ca="1" si="12"/>
        <v>231</v>
      </c>
      <c r="CO17" s="12">
        <f ca="1">IF(CN17="","",INDEX(Travi!$A$1:$K$10000,CN17,4))</f>
        <v>3</v>
      </c>
      <c r="CP17" s="12" t="str">
        <f ca="1">IF(CN17="","",INDEX(Travi!$A$1:$K$10000,CN17,5))</f>
        <v>Mdes</v>
      </c>
      <c r="CQ17" s="13">
        <f ca="1">IF(CN17="","",INDEX(Travi!$A$1:$K$10000,CN17,6))</f>
        <v>-53.137</v>
      </c>
      <c r="CR17" s="13">
        <f ca="1">IF(CN17="","",INDEX(Travi!$A$1:$K$10000,CN17,7))</f>
        <v>-31.798999999999999</v>
      </c>
      <c r="CS17" s="13">
        <f ca="1">IF(CN17="","",INDEX(Travi!$A$1:$K$10000,CN17,8))</f>
        <v>-91.581999999999994</v>
      </c>
      <c r="CT17" s="13">
        <f ca="1">IF(CN17="","",INDEX(Travi!$A$1:$K$10000,CN17,9))</f>
        <v>-10.81</v>
      </c>
      <c r="CU17" s="13">
        <f ca="1">IF(CN17="","",INDEX(Travi!$A$1:$K$10000,CN17,10))</f>
        <v>-1.2430000000000001</v>
      </c>
      <c r="CV17" s="13">
        <f ca="1">IF(CN17="","",INDEX(Travi!$A$1:$K$10000,CN17,11))</f>
        <v>-1.8280000000000001</v>
      </c>
      <c r="CW17" s="12"/>
      <c r="CX17" s="12"/>
      <c r="CY17" s="12"/>
      <c r="CZ17" s="12"/>
      <c r="DA17" s="13"/>
      <c r="DB17" s="13"/>
      <c r="DC17" s="13"/>
      <c r="DD17" s="67"/>
      <c r="DE17" s="30"/>
      <c r="DF17" s="46">
        <f t="shared" ca="1" si="13"/>
        <v>251</v>
      </c>
      <c r="DG17" s="12">
        <f ca="1">IF(DF17="","",INDEX(Travi!$A$1:$K$10000,DF17,4))</f>
        <v>3</v>
      </c>
      <c r="DH17" s="12" t="str">
        <f ca="1">IF(DF17="","",INDEX(Travi!$A$1:$K$10000,DF17,5))</f>
        <v>Mdes</v>
      </c>
      <c r="DI17" s="13">
        <f ca="1">IF(DF17="","",INDEX(Travi!$A$1:$K$10000,DF17,6))</f>
        <v>-22.236000000000001</v>
      </c>
      <c r="DJ17" s="13">
        <f ca="1">IF(DF17="","",INDEX(Travi!$A$1:$K$10000,DF17,7))</f>
        <v>-13.622</v>
      </c>
      <c r="DK17" s="13">
        <f ca="1">IF(DF17="","",INDEX(Travi!$A$1:$K$10000,DF17,8))</f>
        <v>-14.167999999999999</v>
      </c>
      <c r="DL17" s="13">
        <f ca="1">IF(DF17="","",INDEX(Travi!$A$1:$K$10000,DF17,9))</f>
        <v>3.1680000000000001</v>
      </c>
      <c r="DM17" s="13">
        <f ca="1">IF(DF17="","",INDEX(Travi!$A$1:$K$10000,DF17,10))</f>
        <v>0.45</v>
      </c>
      <c r="DN17" s="13">
        <f ca="1">IF(DF17="","",INDEX(Travi!$A$1:$K$10000,DF17,11))</f>
        <v>0.66300000000000003</v>
      </c>
      <c r="DO17" s="12"/>
      <c r="DP17" s="12"/>
      <c r="DQ17" s="12"/>
      <c r="DR17" s="12"/>
      <c r="DS17" s="13"/>
      <c r="DT17" s="13"/>
      <c r="DU17" s="13"/>
      <c r="DV17" s="67"/>
    </row>
    <row r="18" spans="1:126">
      <c r="A18" s="11"/>
      <c r="B18" s="46">
        <f t="shared" ca="1" si="7"/>
        <v>132</v>
      </c>
      <c r="C18" s="12">
        <f ca="1">IF(B18="","",INDEX(Travi!$A$1:$K$10000,B18,4))</f>
        <v>3</v>
      </c>
      <c r="D18" s="12" t="str">
        <f ca="1">IF(B18="","",INDEX(Travi!$A$1:$K$10000,B18,5))</f>
        <v>Vsin</v>
      </c>
      <c r="E18" s="13">
        <f ca="1">IF(B18="","",INDEX(Travi!$A$1:$K$10000,B18,6))</f>
        <v>28.196000000000002</v>
      </c>
      <c r="F18" s="13">
        <f ca="1">IF(B18="","",INDEX(Travi!$A$1:$K$10000,B18,7))</f>
        <v>17.277999999999999</v>
      </c>
      <c r="G18" s="13">
        <f ca="1">IF(B18="","",INDEX(Travi!$A$1:$K$10000,B18,8))</f>
        <v>-6.1970000000000001</v>
      </c>
      <c r="H18" s="13">
        <f ca="1">IF(B18="","",INDEX(Travi!$A$1:$K$10000,B18,9))</f>
        <v>-0.73199999999999998</v>
      </c>
      <c r="I18" s="13">
        <f ca="1">IF(B18="","",INDEX(Travi!$A$1:$K$10000,B18,10))</f>
        <v>-8.4000000000000005E-2</v>
      </c>
      <c r="J18" s="13">
        <f ca="1">IF(B18="","",INDEX(Travi!$A$1:$K$10000,B18,11))</f>
        <v>-0.124</v>
      </c>
      <c r="K18" s="12"/>
      <c r="L18" s="12"/>
      <c r="M18" s="12"/>
      <c r="N18" s="12"/>
      <c r="O18" s="13"/>
      <c r="P18" s="13"/>
      <c r="Q18" s="13"/>
      <c r="R18" s="13"/>
      <c r="S18" s="30"/>
      <c r="T18" s="46">
        <f t="shared" ca="1" si="8"/>
        <v>152</v>
      </c>
      <c r="U18" s="12">
        <f ca="1">IF(T18="","",INDEX(Travi!$A$1:$K$10000,T18,4))</f>
        <v>3</v>
      </c>
      <c r="V18" s="12" t="str">
        <f ca="1">IF(T18="","",INDEX(Travi!$A$1:$K$10000,T18,5))</f>
        <v>Vsin</v>
      </c>
      <c r="W18" s="13">
        <f ca="1">IF(T18="","",INDEX(Travi!$A$1:$K$10000,T18,6))</f>
        <v>23.04</v>
      </c>
      <c r="X18" s="13">
        <f ca="1">IF(T18="","",INDEX(Travi!$A$1:$K$10000,T18,7))</f>
        <v>14.121</v>
      </c>
      <c r="Y18" s="13">
        <f ca="1">IF(T18="","",INDEX(Travi!$A$1:$K$10000,T18,8))</f>
        <v>-8.7270000000000003</v>
      </c>
      <c r="Z18" s="13">
        <f ca="1">IF(T18="","",INDEX(Travi!$A$1:$K$10000,T18,9))</f>
        <v>-1.03</v>
      </c>
      <c r="AA18" s="13">
        <f ca="1">IF(T18="","",INDEX(Travi!$A$1:$K$10000,T18,10))</f>
        <v>-0.11899999999999999</v>
      </c>
      <c r="AB18" s="13">
        <f ca="1">IF(T18="","",INDEX(Travi!$A$1:$K$10000,T18,11))</f>
        <v>-0.17399999999999999</v>
      </c>
      <c r="AC18" s="12"/>
      <c r="AD18" s="12"/>
      <c r="AE18" s="12"/>
      <c r="AF18" s="12"/>
      <c r="AG18" s="13"/>
      <c r="AH18" s="13"/>
      <c r="AI18" s="13"/>
      <c r="AJ18" s="67"/>
      <c r="AK18" s="30"/>
      <c r="AL18" s="46">
        <f t="shared" ca="1" si="9"/>
        <v>172</v>
      </c>
      <c r="AM18" s="12">
        <f ca="1">IF(AL18="","",INDEX(Travi!$A$1:$K$10000,AL18,4))</f>
        <v>3</v>
      </c>
      <c r="AN18" s="12" t="str">
        <f ca="1">IF(AL18="","",INDEX(Travi!$A$1:$K$10000,AL18,5))</f>
        <v>Vsin</v>
      </c>
      <c r="AO18" s="13">
        <f ca="1">IF(AL18="","",INDEX(Travi!$A$1:$K$10000,AL18,6))</f>
        <v>54.177999999999997</v>
      </c>
      <c r="AP18" s="13">
        <f ca="1">IF(AL18="","",INDEX(Travi!$A$1:$K$10000,AL18,7))</f>
        <v>32.625999999999998</v>
      </c>
      <c r="AQ18" s="13">
        <f ca="1">IF(AL18="","",INDEX(Travi!$A$1:$K$10000,AL18,8))</f>
        <v>-11.414</v>
      </c>
      <c r="AR18" s="13">
        <f ca="1">IF(AL18="","",INDEX(Travi!$A$1:$K$10000,AL18,9))</f>
        <v>-1.3460000000000001</v>
      </c>
      <c r="AS18" s="13">
        <f ca="1">IF(AL18="","",INDEX(Travi!$A$1:$K$10000,AL18,10))</f>
        <v>-0.155</v>
      </c>
      <c r="AT18" s="13">
        <f ca="1">IF(AL18="","",INDEX(Travi!$A$1:$K$10000,AL18,11))</f>
        <v>-0.22900000000000001</v>
      </c>
      <c r="AU18" s="12"/>
      <c r="AV18" s="12"/>
      <c r="AW18" s="12"/>
      <c r="AX18" s="12"/>
      <c r="AY18" s="13"/>
      <c r="AZ18" s="13"/>
      <c r="BA18" s="13"/>
      <c r="BB18" s="67"/>
      <c r="BC18" s="30"/>
      <c r="BD18" s="46">
        <f t="shared" ca="1" si="10"/>
        <v>192</v>
      </c>
      <c r="BE18" s="12">
        <f ca="1">IF(BD18="","",INDEX(Travi!$A$1:$K$10000,BD18,4))</f>
        <v>3</v>
      </c>
      <c r="BF18" s="12" t="str">
        <f ca="1">IF(BD18="","",INDEX(Travi!$A$1:$K$10000,BD18,5))</f>
        <v>Vsin</v>
      </c>
      <c r="BG18" s="13">
        <f ca="1">IF(BD18="","",INDEX(Travi!$A$1:$K$10000,BD18,6))</f>
        <v>87.403999999999996</v>
      </c>
      <c r="BH18" s="13">
        <f ca="1">IF(BD18="","",INDEX(Travi!$A$1:$K$10000,BD18,7))</f>
        <v>52.335000000000001</v>
      </c>
      <c r="BI18" s="13">
        <f ca="1">IF(BD18="","",INDEX(Travi!$A$1:$K$10000,BD18,8))</f>
        <v>-64.564999999999998</v>
      </c>
      <c r="BJ18" s="13">
        <f ca="1">IF(BD18="","",INDEX(Travi!$A$1:$K$10000,BD18,9))</f>
        <v>-7.6219999999999999</v>
      </c>
      <c r="BK18" s="13">
        <f ca="1">IF(BD18="","",INDEX(Travi!$A$1:$K$10000,BD18,10))</f>
        <v>-0.876</v>
      </c>
      <c r="BL18" s="13">
        <f ca="1">IF(BD18="","",INDEX(Travi!$A$1:$K$10000,BD18,11))</f>
        <v>-1.288</v>
      </c>
      <c r="BM18" s="12"/>
      <c r="BN18" s="12"/>
      <c r="BO18" s="12"/>
      <c r="BP18" s="12"/>
      <c r="BQ18" s="13"/>
      <c r="BR18" s="13"/>
      <c r="BS18" s="13"/>
      <c r="BT18" s="67"/>
      <c r="BU18" s="30"/>
      <c r="BV18" s="46">
        <f t="shared" ca="1" si="11"/>
        <v>212</v>
      </c>
      <c r="BW18" s="12">
        <f ca="1">IF(BV18="","",INDEX(Travi!$A$1:$K$10000,BV18,4))</f>
        <v>3</v>
      </c>
      <c r="BX18" s="12" t="str">
        <f ca="1">IF(BV18="","",INDEX(Travi!$A$1:$K$10000,BV18,5))</f>
        <v>Vsin</v>
      </c>
      <c r="BY18" s="13">
        <f ca="1">IF(BV18="","",INDEX(Travi!$A$1:$K$10000,BV18,6))</f>
        <v>110.425</v>
      </c>
      <c r="BZ18" s="13">
        <f ca="1">IF(BV18="","",INDEX(Travi!$A$1:$K$10000,BV18,7))</f>
        <v>66.197999999999993</v>
      </c>
      <c r="CA18" s="13">
        <f ca="1">IF(BV18="","",INDEX(Travi!$A$1:$K$10000,BV18,8))</f>
        <v>-63.609000000000002</v>
      </c>
      <c r="CB18" s="13">
        <f ca="1">IF(BV18="","",INDEX(Travi!$A$1:$K$10000,BV18,9))</f>
        <v>-7.5069999999999997</v>
      </c>
      <c r="CC18" s="13">
        <f ca="1">IF(BV18="","",INDEX(Travi!$A$1:$K$10000,BV18,10))</f>
        <v>-0.86399999999999999</v>
      </c>
      <c r="CD18" s="13">
        <f ca="1">IF(BV18="","",INDEX(Travi!$A$1:$K$10000,BV18,11))</f>
        <v>-1.2709999999999999</v>
      </c>
      <c r="CE18" s="12"/>
      <c r="CF18" s="12"/>
      <c r="CG18" s="12"/>
      <c r="CH18" s="12"/>
      <c r="CI18" s="13"/>
      <c r="CJ18" s="13"/>
      <c r="CK18" s="13"/>
      <c r="CL18" s="67"/>
      <c r="CM18" s="30"/>
      <c r="CN18" s="46">
        <f t="shared" ca="1" si="12"/>
        <v>232</v>
      </c>
      <c r="CO18" s="12">
        <f ca="1">IF(CN18="","",INDEX(Travi!$A$1:$K$10000,CN18,4))</f>
        <v>3</v>
      </c>
      <c r="CP18" s="12" t="str">
        <f ca="1">IF(CN18="","",INDEX(Travi!$A$1:$K$10000,CN18,5))</f>
        <v>Vsin</v>
      </c>
      <c r="CQ18" s="13">
        <f ca="1">IF(CN18="","",INDEX(Travi!$A$1:$K$10000,CN18,6))</f>
        <v>90.483999999999995</v>
      </c>
      <c r="CR18" s="13">
        <f ca="1">IF(CN18="","",INDEX(Travi!$A$1:$K$10000,CN18,7))</f>
        <v>54.286000000000001</v>
      </c>
      <c r="CS18" s="13">
        <f ca="1">IF(CN18="","",INDEX(Travi!$A$1:$K$10000,CN18,8))</f>
        <v>-57.482999999999997</v>
      </c>
      <c r="CT18" s="13">
        <f ca="1">IF(CN18="","",INDEX(Travi!$A$1:$K$10000,CN18,9))</f>
        <v>-6.7859999999999996</v>
      </c>
      <c r="CU18" s="13">
        <f ca="1">IF(CN18="","",INDEX(Travi!$A$1:$K$10000,CN18,10))</f>
        <v>-0.78</v>
      </c>
      <c r="CV18" s="13">
        <f ca="1">IF(CN18="","",INDEX(Travi!$A$1:$K$10000,CN18,11))</f>
        <v>-1.147</v>
      </c>
      <c r="CW18" s="12"/>
      <c r="CX18" s="12"/>
      <c r="CY18" s="12"/>
      <c r="CZ18" s="12"/>
      <c r="DA18" s="13"/>
      <c r="DB18" s="13"/>
      <c r="DC18" s="13"/>
      <c r="DD18" s="67"/>
      <c r="DE18" s="30"/>
      <c r="DF18" s="46">
        <f t="shared" ca="1" si="13"/>
        <v>252</v>
      </c>
      <c r="DG18" s="12">
        <f ca="1">IF(DF18="","",INDEX(Travi!$A$1:$K$10000,DF18,4))</f>
        <v>3</v>
      </c>
      <c r="DH18" s="12" t="str">
        <f ca="1">IF(DF18="","",INDEX(Travi!$A$1:$K$10000,DF18,5))</f>
        <v>Vsin</v>
      </c>
      <c r="DI18" s="13">
        <f ca="1">IF(DF18="","",INDEX(Travi!$A$1:$K$10000,DF18,6))</f>
        <v>28.228999999999999</v>
      </c>
      <c r="DJ18" s="13">
        <f ca="1">IF(DF18="","",INDEX(Travi!$A$1:$K$10000,DF18,7))</f>
        <v>17.297999999999998</v>
      </c>
      <c r="DK18" s="13">
        <f ca="1">IF(DF18="","",INDEX(Travi!$A$1:$K$10000,DF18,8))</f>
        <v>-6.16</v>
      </c>
      <c r="DL18" s="13">
        <f ca="1">IF(DF18="","",INDEX(Travi!$A$1:$K$10000,DF18,9))</f>
        <v>1.377</v>
      </c>
      <c r="DM18" s="13">
        <f ca="1">IF(DF18="","",INDEX(Travi!$A$1:$K$10000,DF18,10))</f>
        <v>0.19600000000000001</v>
      </c>
      <c r="DN18" s="13">
        <f ca="1">IF(DF18="","",INDEX(Travi!$A$1:$K$10000,DF18,11))</f>
        <v>0.28799999999999998</v>
      </c>
      <c r="DO18" s="12"/>
      <c r="DP18" s="12"/>
      <c r="DQ18" s="12"/>
      <c r="DR18" s="12"/>
      <c r="DS18" s="13"/>
      <c r="DT18" s="13"/>
      <c r="DU18" s="13"/>
      <c r="DV18" s="67"/>
    </row>
    <row r="19" spans="1:126">
      <c r="A19" s="11"/>
      <c r="B19" s="46">
        <f t="shared" ca="1" si="7"/>
        <v>133</v>
      </c>
      <c r="C19" s="12">
        <f ca="1">IF(B19="","",INDEX(Travi!$A$1:$K$10000,B19,4))</f>
        <v>3</v>
      </c>
      <c r="D19" s="12" t="str">
        <f ca="1">IF(B19="","",INDEX(Travi!$A$1:$K$10000,B19,5))</f>
        <v>Vdes</v>
      </c>
      <c r="E19" s="13">
        <f ca="1">IF(B19="","",INDEX(Travi!$A$1:$K$10000,B19,6))</f>
        <v>-28.721</v>
      </c>
      <c r="F19" s="13">
        <f ca="1">IF(B19="","",INDEX(Travi!$A$1:$K$10000,B19,7))</f>
        <v>-17.596</v>
      </c>
      <c r="G19" s="13">
        <f ca="1">IF(B19="","",INDEX(Travi!$A$1:$K$10000,B19,8))</f>
        <v>-6.1970000000000001</v>
      </c>
      <c r="H19" s="13">
        <f ca="1">IF(B19="","",INDEX(Travi!$A$1:$K$10000,B19,9))</f>
        <v>-0.73199999999999998</v>
      </c>
      <c r="I19" s="13">
        <f ca="1">IF(B19="","",INDEX(Travi!$A$1:$K$10000,B19,10))</f>
        <v>-8.4000000000000005E-2</v>
      </c>
      <c r="J19" s="13">
        <f ca="1">IF(B19="","",INDEX(Travi!$A$1:$K$10000,B19,11))</f>
        <v>-0.124</v>
      </c>
      <c r="K19" s="12"/>
      <c r="L19" s="12"/>
      <c r="M19" s="12"/>
      <c r="N19" s="12"/>
      <c r="O19" s="13"/>
      <c r="P19" s="13"/>
      <c r="Q19" s="13"/>
      <c r="R19" s="13"/>
      <c r="S19" s="30"/>
      <c r="T19" s="46">
        <f t="shared" ca="1" si="8"/>
        <v>153</v>
      </c>
      <c r="U19" s="12">
        <f ca="1">IF(T19="","",INDEX(Travi!$A$1:$K$10000,T19,4))</f>
        <v>3</v>
      </c>
      <c r="V19" s="12" t="str">
        <f ca="1">IF(T19="","",INDEX(Travi!$A$1:$K$10000,T19,5))</f>
        <v>Vdes</v>
      </c>
      <c r="W19" s="13">
        <f ca="1">IF(T19="","",INDEX(Travi!$A$1:$K$10000,T19,6))</f>
        <v>-22.978000000000002</v>
      </c>
      <c r="X19" s="13">
        <f ca="1">IF(T19="","",INDEX(Travi!$A$1:$K$10000,T19,7))</f>
        <v>-14.074999999999999</v>
      </c>
      <c r="Y19" s="13">
        <f ca="1">IF(T19="","",INDEX(Travi!$A$1:$K$10000,T19,8))</f>
        <v>-8.7270000000000003</v>
      </c>
      <c r="Z19" s="13">
        <f ca="1">IF(T19="","",INDEX(Travi!$A$1:$K$10000,T19,9))</f>
        <v>-1.03</v>
      </c>
      <c r="AA19" s="13">
        <f ca="1">IF(T19="","",INDEX(Travi!$A$1:$K$10000,T19,10))</f>
        <v>-0.11899999999999999</v>
      </c>
      <c r="AB19" s="13">
        <f ca="1">IF(T19="","",INDEX(Travi!$A$1:$K$10000,T19,11))</f>
        <v>-0.17399999999999999</v>
      </c>
      <c r="AC19" s="12"/>
      <c r="AD19" s="12"/>
      <c r="AE19" s="12"/>
      <c r="AF19" s="12"/>
      <c r="AG19" s="13"/>
      <c r="AH19" s="13"/>
      <c r="AI19" s="13"/>
      <c r="AJ19" s="67"/>
      <c r="AK19" s="30"/>
      <c r="AL19" s="46">
        <f t="shared" ca="1" si="9"/>
        <v>173</v>
      </c>
      <c r="AM19" s="12">
        <f ca="1">IF(AL19="","",INDEX(Travi!$A$1:$K$10000,AL19,4))</f>
        <v>3</v>
      </c>
      <c r="AN19" s="12" t="str">
        <f ca="1">IF(AL19="","",INDEX(Travi!$A$1:$K$10000,AL19,5))</f>
        <v>Vdes</v>
      </c>
      <c r="AO19" s="13">
        <f ca="1">IF(AL19="","",INDEX(Travi!$A$1:$K$10000,AL19,6))</f>
        <v>-53.402000000000001</v>
      </c>
      <c r="AP19" s="13">
        <f ca="1">IF(AL19="","",INDEX(Travi!$A$1:$K$10000,AL19,7))</f>
        <v>-32.173999999999999</v>
      </c>
      <c r="AQ19" s="13">
        <f ca="1">IF(AL19="","",INDEX(Travi!$A$1:$K$10000,AL19,8))</f>
        <v>-11.414</v>
      </c>
      <c r="AR19" s="13">
        <f ca="1">IF(AL19="","",INDEX(Travi!$A$1:$K$10000,AL19,9))</f>
        <v>-1.3460000000000001</v>
      </c>
      <c r="AS19" s="13">
        <f ca="1">IF(AL19="","",INDEX(Travi!$A$1:$K$10000,AL19,10))</f>
        <v>-0.155</v>
      </c>
      <c r="AT19" s="13">
        <f ca="1">IF(AL19="","",INDEX(Travi!$A$1:$K$10000,AL19,11))</f>
        <v>-0.22900000000000001</v>
      </c>
      <c r="AU19" s="12"/>
      <c r="AV19" s="12"/>
      <c r="AW19" s="12"/>
      <c r="AX19" s="12"/>
      <c r="AY19" s="13"/>
      <c r="AZ19" s="13"/>
      <c r="BA19" s="13"/>
      <c r="BB19" s="67"/>
      <c r="BC19" s="30"/>
      <c r="BD19" s="46">
        <f t="shared" ca="1" si="10"/>
        <v>193</v>
      </c>
      <c r="BE19" s="12">
        <f ca="1">IF(BD19="","",INDEX(Travi!$A$1:$K$10000,BD19,4))</f>
        <v>3</v>
      </c>
      <c r="BF19" s="12" t="str">
        <f ca="1">IF(BD19="","",INDEX(Travi!$A$1:$K$10000,BD19,5))</f>
        <v>Vdes</v>
      </c>
      <c r="BG19" s="13">
        <f ca="1">IF(BD19="","",INDEX(Travi!$A$1:$K$10000,BD19,6))</f>
        <v>-81.427999999999997</v>
      </c>
      <c r="BH19" s="13">
        <f ca="1">IF(BD19="","",INDEX(Travi!$A$1:$K$10000,BD19,7))</f>
        <v>-48.881</v>
      </c>
      <c r="BI19" s="13">
        <f ca="1">IF(BD19="","",INDEX(Travi!$A$1:$K$10000,BD19,8))</f>
        <v>-64.564999999999998</v>
      </c>
      <c r="BJ19" s="13">
        <f ca="1">IF(BD19="","",INDEX(Travi!$A$1:$K$10000,BD19,9))</f>
        <v>-7.6219999999999999</v>
      </c>
      <c r="BK19" s="13">
        <f ca="1">IF(BD19="","",INDEX(Travi!$A$1:$K$10000,BD19,10))</f>
        <v>-0.876</v>
      </c>
      <c r="BL19" s="13">
        <f ca="1">IF(BD19="","",INDEX(Travi!$A$1:$K$10000,BD19,11))</f>
        <v>-1.288</v>
      </c>
      <c r="BM19" s="12"/>
      <c r="BN19" s="12"/>
      <c r="BO19" s="12"/>
      <c r="BP19" s="12"/>
      <c r="BQ19" s="13"/>
      <c r="BR19" s="13"/>
      <c r="BS19" s="13"/>
      <c r="BT19" s="67"/>
      <c r="BU19" s="30"/>
      <c r="BV19" s="46">
        <f t="shared" ca="1" si="11"/>
        <v>213</v>
      </c>
      <c r="BW19" s="12">
        <f ca="1">IF(BV19="","",INDEX(Travi!$A$1:$K$10000,BV19,4))</f>
        <v>3</v>
      </c>
      <c r="BX19" s="12" t="str">
        <f ca="1">IF(BV19="","",INDEX(Travi!$A$1:$K$10000,BV19,5))</f>
        <v>Vdes</v>
      </c>
      <c r="BY19" s="13">
        <f ca="1">IF(BV19="","",INDEX(Travi!$A$1:$K$10000,BV19,6))</f>
        <v>-111.167</v>
      </c>
      <c r="BZ19" s="13">
        <f ca="1">IF(BV19="","",INDEX(Travi!$A$1:$K$10000,BV19,7))</f>
        <v>-66.647999999999996</v>
      </c>
      <c r="CA19" s="13">
        <f ca="1">IF(BV19="","",INDEX(Travi!$A$1:$K$10000,BV19,8))</f>
        <v>-63.609000000000002</v>
      </c>
      <c r="CB19" s="13">
        <f ca="1">IF(BV19="","",INDEX(Travi!$A$1:$K$10000,BV19,9))</f>
        <v>-7.5069999999999997</v>
      </c>
      <c r="CC19" s="13">
        <f ca="1">IF(BV19="","",INDEX(Travi!$A$1:$K$10000,BV19,10))</f>
        <v>-0.86399999999999999</v>
      </c>
      <c r="CD19" s="13">
        <f ca="1">IF(BV19="","",INDEX(Travi!$A$1:$K$10000,BV19,11))</f>
        <v>-1.2709999999999999</v>
      </c>
      <c r="CE19" s="12"/>
      <c r="CF19" s="12"/>
      <c r="CG19" s="12"/>
      <c r="CH19" s="12"/>
      <c r="CI19" s="13"/>
      <c r="CJ19" s="13"/>
      <c r="CK19" s="13"/>
      <c r="CL19" s="67"/>
      <c r="CM19" s="30"/>
      <c r="CN19" s="46">
        <f t="shared" ca="1" si="12"/>
        <v>233</v>
      </c>
      <c r="CO19" s="12">
        <f ca="1">IF(CN19="","",INDEX(Travi!$A$1:$K$10000,CN19,4))</f>
        <v>3</v>
      </c>
      <c r="CP19" s="12" t="str">
        <f ca="1">IF(CN19="","",INDEX(Travi!$A$1:$K$10000,CN19,5))</f>
        <v>Vdes</v>
      </c>
      <c r="CQ19" s="13">
        <f ca="1">IF(CN19="","",INDEX(Travi!$A$1:$K$10000,CN19,6))</f>
        <v>-99.451999999999998</v>
      </c>
      <c r="CR19" s="13">
        <f ca="1">IF(CN19="","",INDEX(Travi!$A$1:$K$10000,CN19,7))</f>
        <v>-59.582000000000001</v>
      </c>
      <c r="CS19" s="13">
        <f ca="1">IF(CN19="","",INDEX(Travi!$A$1:$K$10000,CN19,8))</f>
        <v>-57.482999999999997</v>
      </c>
      <c r="CT19" s="13">
        <f ca="1">IF(CN19="","",INDEX(Travi!$A$1:$K$10000,CN19,9))</f>
        <v>-6.7859999999999996</v>
      </c>
      <c r="CU19" s="13">
        <f ca="1">IF(CN19="","",INDEX(Travi!$A$1:$K$10000,CN19,10))</f>
        <v>-0.78</v>
      </c>
      <c r="CV19" s="13">
        <f ca="1">IF(CN19="","",INDEX(Travi!$A$1:$K$10000,CN19,11))</f>
        <v>-1.147</v>
      </c>
      <c r="CW19" s="12"/>
      <c r="CX19" s="12"/>
      <c r="CY19" s="12"/>
      <c r="CZ19" s="12"/>
      <c r="DA19" s="13"/>
      <c r="DB19" s="13"/>
      <c r="DC19" s="13"/>
      <c r="DD19" s="67"/>
      <c r="DE19" s="30"/>
      <c r="DF19" s="46">
        <f t="shared" ca="1" si="13"/>
        <v>253</v>
      </c>
      <c r="DG19" s="12">
        <f ca="1">IF(DF19="","",INDEX(Travi!$A$1:$K$10000,DF19,4))</f>
        <v>3</v>
      </c>
      <c r="DH19" s="12" t="str">
        <f ca="1">IF(DF19="","",INDEX(Travi!$A$1:$K$10000,DF19,5))</f>
        <v>Vdes</v>
      </c>
      <c r="DI19" s="13">
        <f ca="1">IF(DF19="","",INDEX(Travi!$A$1:$K$10000,DF19,6))</f>
        <v>-28.687999999999999</v>
      </c>
      <c r="DJ19" s="13">
        <f ca="1">IF(DF19="","",INDEX(Travi!$A$1:$K$10000,DF19,7))</f>
        <v>-17.576000000000001</v>
      </c>
      <c r="DK19" s="13">
        <f ca="1">IF(DF19="","",INDEX(Travi!$A$1:$K$10000,DF19,8))</f>
        <v>-6.16</v>
      </c>
      <c r="DL19" s="13">
        <f ca="1">IF(DF19="","",INDEX(Travi!$A$1:$K$10000,DF19,9))</f>
        <v>1.377</v>
      </c>
      <c r="DM19" s="13">
        <f ca="1">IF(DF19="","",INDEX(Travi!$A$1:$K$10000,DF19,10))</f>
        <v>0.19600000000000001</v>
      </c>
      <c r="DN19" s="13">
        <f ca="1">IF(DF19="","",INDEX(Travi!$A$1:$K$10000,DF19,11))</f>
        <v>0.28799999999999998</v>
      </c>
      <c r="DO19" s="12"/>
      <c r="DP19" s="12"/>
      <c r="DQ19" s="12"/>
      <c r="DR19" s="12"/>
      <c r="DS19" s="13"/>
      <c r="DT19" s="13"/>
      <c r="DU19" s="13"/>
      <c r="DV19" s="67"/>
    </row>
    <row r="20" spans="1:126">
      <c r="A20" s="11"/>
      <c r="B20" s="46">
        <f t="shared" ca="1" si="7"/>
        <v>134</v>
      </c>
      <c r="C20" s="12">
        <f ca="1">IF(B20="","",INDEX(Travi!$A$1:$K$10000,B20,4))</f>
        <v>2</v>
      </c>
      <c r="D20" s="12" t="str">
        <f ca="1">IF(B20="","",INDEX(Travi!$A$1:$K$10000,B20,5))</f>
        <v>Msin</v>
      </c>
      <c r="E20" s="13">
        <f ca="1">IF(B20="","",INDEX(Travi!$A$1:$K$10000,B20,6))</f>
        <v>-21.196999999999999</v>
      </c>
      <c r="F20" s="13">
        <f ca="1">IF(B20="","",INDEX(Travi!$A$1:$K$10000,B20,7))</f>
        <v>-12.989000000000001</v>
      </c>
      <c r="G20" s="13">
        <f ca="1">IF(B20="","",INDEX(Travi!$A$1:$K$10000,B20,8))</f>
        <v>18.25</v>
      </c>
      <c r="H20" s="13">
        <f ca="1">IF(B20="","",INDEX(Travi!$A$1:$K$10000,B20,9))</f>
        <v>2.1949999999999998</v>
      </c>
      <c r="I20" s="13">
        <f ca="1">IF(B20="","",INDEX(Travi!$A$1:$K$10000,B20,10))</f>
        <v>0.25</v>
      </c>
      <c r="J20" s="13">
        <f ca="1">IF(B20="","",INDEX(Travi!$A$1:$K$10000,B20,11))</f>
        <v>0.36799999999999999</v>
      </c>
      <c r="K20" s="12"/>
      <c r="L20" s="12"/>
      <c r="M20" s="12"/>
      <c r="N20" s="12"/>
      <c r="O20" s="13"/>
      <c r="P20" s="13"/>
      <c r="Q20" s="13"/>
      <c r="R20" s="13"/>
      <c r="S20" s="30"/>
      <c r="T20" s="46">
        <f t="shared" ca="1" si="8"/>
        <v>154</v>
      </c>
      <c r="U20" s="12">
        <f ca="1">IF(T20="","",INDEX(Travi!$A$1:$K$10000,T20,4))</f>
        <v>2</v>
      </c>
      <c r="V20" s="12" t="str">
        <f ca="1">IF(T20="","",INDEX(Travi!$A$1:$K$10000,T20,5))</f>
        <v>Msin</v>
      </c>
      <c r="W20" s="13">
        <f ca="1">IF(T20="","",INDEX(Travi!$A$1:$K$10000,T20,6))</f>
        <v>-14.901</v>
      </c>
      <c r="X20" s="13">
        <f ca="1">IF(T20="","",INDEX(Travi!$A$1:$K$10000,T20,7))</f>
        <v>-9.1310000000000002</v>
      </c>
      <c r="Y20" s="13">
        <f ca="1">IF(T20="","",INDEX(Travi!$A$1:$K$10000,T20,8))</f>
        <v>20.673999999999999</v>
      </c>
      <c r="Z20" s="13">
        <f ca="1">IF(T20="","",INDEX(Travi!$A$1:$K$10000,T20,9))</f>
        <v>2.4860000000000002</v>
      </c>
      <c r="AA20" s="13">
        <f ca="1">IF(T20="","",INDEX(Travi!$A$1:$K$10000,T20,10))</f>
        <v>0.28399999999999997</v>
      </c>
      <c r="AB20" s="13">
        <f ca="1">IF(T20="","",INDEX(Travi!$A$1:$K$10000,T20,11))</f>
        <v>0.41799999999999998</v>
      </c>
      <c r="AC20" s="12"/>
      <c r="AD20" s="12"/>
      <c r="AE20" s="12"/>
      <c r="AF20" s="12"/>
      <c r="AG20" s="13"/>
      <c r="AH20" s="13"/>
      <c r="AI20" s="13"/>
      <c r="AJ20" s="67"/>
      <c r="AK20" s="30"/>
      <c r="AL20" s="46">
        <f t="shared" ca="1" si="9"/>
        <v>174</v>
      </c>
      <c r="AM20" s="12">
        <f ca="1">IF(AL20="","",INDEX(Travi!$A$1:$K$10000,AL20,4))</f>
        <v>2</v>
      </c>
      <c r="AN20" s="12" t="str">
        <f ca="1">IF(AL20="","",INDEX(Travi!$A$1:$K$10000,AL20,5))</f>
        <v>Msin</v>
      </c>
      <c r="AO20" s="13">
        <f ca="1">IF(AL20="","",INDEX(Travi!$A$1:$K$10000,AL20,6))</f>
        <v>-27.13</v>
      </c>
      <c r="AP20" s="13">
        <f ca="1">IF(AL20="","",INDEX(Travi!$A$1:$K$10000,AL20,7))</f>
        <v>-16.334</v>
      </c>
      <c r="AQ20" s="13">
        <f ca="1">IF(AL20="","",INDEX(Travi!$A$1:$K$10000,AL20,8))</f>
        <v>22.51</v>
      </c>
      <c r="AR20" s="13">
        <f ca="1">IF(AL20="","",INDEX(Travi!$A$1:$K$10000,AL20,9))</f>
        <v>2.702</v>
      </c>
      <c r="AS20" s="13">
        <f ca="1">IF(AL20="","",INDEX(Travi!$A$1:$K$10000,AL20,10))</f>
        <v>0.31</v>
      </c>
      <c r="AT20" s="13">
        <f ca="1">IF(AL20="","",INDEX(Travi!$A$1:$K$10000,AL20,11))</f>
        <v>0.45600000000000002</v>
      </c>
      <c r="AU20" s="12"/>
      <c r="AV20" s="12"/>
      <c r="AW20" s="12"/>
      <c r="AX20" s="12"/>
      <c r="AY20" s="13"/>
      <c r="AZ20" s="13"/>
      <c r="BA20" s="13"/>
      <c r="BB20" s="67"/>
      <c r="BC20" s="30"/>
      <c r="BD20" s="46">
        <f t="shared" ca="1" si="10"/>
        <v>194</v>
      </c>
      <c r="BE20" s="12">
        <f ca="1">IF(BD20="","",INDEX(Travi!$A$1:$K$10000,BD20,4))</f>
        <v>2</v>
      </c>
      <c r="BF20" s="12" t="str">
        <f ca="1">IF(BD20="","",INDEX(Travi!$A$1:$K$10000,BD20,5))</f>
        <v>Msin</v>
      </c>
      <c r="BG20" s="13">
        <f ca="1">IF(BD20="","",INDEX(Travi!$A$1:$K$10000,BD20,6))</f>
        <v>-43.548000000000002</v>
      </c>
      <c r="BH20" s="13">
        <f ca="1">IF(BD20="","",INDEX(Travi!$A$1:$K$10000,BD20,7))</f>
        <v>-26.050999999999998</v>
      </c>
      <c r="BI20" s="13">
        <f ca="1">IF(BD20="","",INDEX(Travi!$A$1:$K$10000,BD20,8))</f>
        <v>113.574</v>
      </c>
      <c r="BJ20" s="13">
        <f ca="1">IF(BD20="","",INDEX(Travi!$A$1:$K$10000,BD20,9))</f>
        <v>13.680999999999999</v>
      </c>
      <c r="BK20" s="13">
        <f ca="1">IF(BD20="","",INDEX(Travi!$A$1:$K$10000,BD20,10))</f>
        <v>1.573</v>
      </c>
      <c r="BL20" s="13">
        <f ca="1">IF(BD20="","",INDEX(Travi!$A$1:$K$10000,BD20,11))</f>
        <v>2.3149999999999999</v>
      </c>
      <c r="BM20" s="12"/>
      <c r="BN20" s="12"/>
      <c r="BO20" s="12"/>
      <c r="BP20" s="12"/>
      <c r="BQ20" s="13"/>
      <c r="BR20" s="13"/>
      <c r="BS20" s="13"/>
      <c r="BT20" s="67"/>
      <c r="BU20" s="30"/>
      <c r="BV20" s="46">
        <f t="shared" ca="1" si="11"/>
        <v>214</v>
      </c>
      <c r="BW20" s="12">
        <f ca="1">IF(BV20="","",INDEX(Travi!$A$1:$K$10000,BV20,4))</f>
        <v>2</v>
      </c>
      <c r="BX20" s="12" t="str">
        <f ca="1">IF(BV20="","",INDEX(Travi!$A$1:$K$10000,BV20,5))</f>
        <v>Msin</v>
      </c>
      <c r="BY20" s="13">
        <f ca="1">IF(BV20="","",INDEX(Travi!$A$1:$K$10000,BV20,6))</f>
        <v>-73.701999999999998</v>
      </c>
      <c r="BZ20" s="13">
        <f ca="1">IF(BV20="","",INDEX(Travi!$A$1:$K$10000,BV20,7))</f>
        <v>-44.167000000000002</v>
      </c>
      <c r="CA20" s="13">
        <f ca="1">IF(BV20="","",INDEX(Travi!$A$1:$K$10000,BV20,8))</f>
        <v>164.529</v>
      </c>
      <c r="CB20" s="13">
        <f ca="1">IF(BV20="","",INDEX(Travi!$A$1:$K$10000,BV20,9))</f>
        <v>19.786000000000001</v>
      </c>
      <c r="CC20" s="13">
        <f ca="1">IF(BV20="","",INDEX(Travi!$A$1:$K$10000,BV20,10))</f>
        <v>2.2669999999999999</v>
      </c>
      <c r="CD20" s="13">
        <f ca="1">IF(BV20="","",INDEX(Travi!$A$1:$K$10000,BV20,11))</f>
        <v>3.335</v>
      </c>
      <c r="CE20" s="12"/>
      <c r="CF20" s="12"/>
      <c r="CG20" s="12"/>
      <c r="CH20" s="12"/>
      <c r="CI20" s="13"/>
      <c r="CJ20" s="13"/>
      <c r="CK20" s="13"/>
      <c r="CL20" s="67"/>
      <c r="CM20" s="30"/>
      <c r="CN20" s="46">
        <f t="shared" ca="1" si="12"/>
        <v>234</v>
      </c>
      <c r="CO20" s="12">
        <f ca="1">IF(CN20="","",INDEX(Travi!$A$1:$K$10000,CN20,4))</f>
        <v>2</v>
      </c>
      <c r="CP20" s="12" t="str">
        <f ca="1">IF(CN20="","",INDEX(Travi!$A$1:$K$10000,CN20,5))</f>
        <v>Msin</v>
      </c>
      <c r="CQ20" s="13">
        <f ca="1">IF(CN20="","",INDEX(Travi!$A$1:$K$10000,CN20,6))</f>
        <v>-44.076000000000001</v>
      </c>
      <c r="CR20" s="13">
        <f ca="1">IF(CN20="","",INDEX(Travi!$A$1:$K$10000,CN20,7))</f>
        <v>-26.471</v>
      </c>
      <c r="CS20" s="13">
        <f ca="1">IF(CN20="","",INDEX(Travi!$A$1:$K$10000,CN20,8))</f>
        <v>148.196</v>
      </c>
      <c r="CT20" s="13">
        <f ca="1">IF(CN20="","",INDEX(Travi!$A$1:$K$10000,CN20,9))</f>
        <v>17.844999999999999</v>
      </c>
      <c r="CU20" s="13">
        <f ca="1">IF(CN20="","",INDEX(Travi!$A$1:$K$10000,CN20,10))</f>
        <v>2.0449999999999999</v>
      </c>
      <c r="CV20" s="13">
        <f ca="1">IF(CN20="","",INDEX(Travi!$A$1:$K$10000,CN20,11))</f>
        <v>3.0089999999999999</v>
      </c>
      <c r="CW20" s="12"/>
      <c r="CX20" s="12"/>
      <c r="CY20" s="12"/>
      <c r="CZ20" s="12"/>
      <c r="DA20" s="13"/>
      <c r="DB20" s="13"/>
      <c r="DC20" s="13"/>
      <c r="DD20" s="67"/>
      <c r="DE20" s="30"/>
      <c r="DF20" s="46">
        <f t="shared" ca="1" si="13"/>
        <v>254</v>
      </c>
      <c r="DG20" s="12">
        <f ca="1">IF(DF20="","",INDEX(Travi!$A$1:$K$10000,DF20,4))</f>
        <v>2</v>
      </c>
      <c r="DH20" s="12" t="str">
        <f ca="1">IF(DF20="","",INDEX(Travi!$A$1:$K$10000,DF20,5))</f>
        <v>Msin</v>
      </c>
      <c r="DI20" s="13">
        <f ca="1">IF(DF20="","",INDEX(Travi!$A$1:$K$10000,DF20,6))</f>
        <v>-21.257999999999999</v>
      </c>
      <c r="DJ20" s="13">
        <f ca="1">IF(DF20="","",INDEX(Travi!$A$1:$K$10000,DF20,7))</f>
        <v>-13.028</v>
      </c>
      <c r="DK20" s="13">
        <f ca="1">IF(DF20="","",INDEX(Travi!$A$1:$K$10000,DF20,8))</f>
        <v>18.088000000000001</v>
      </c>
      <c r="DL20" s="13">
        <f ca="1">IF(DF20="","",INDEX(Travi!$A$1:$K$10000,DF20,9))</f>
        <v>-3.9340000000000002</v>
      </c>
      <c r="DM20" s="13">
        <f ca="1">IF(DF20="","",INDEX(Travi!$A$1:$K$10000,DF20,10))</f>
        <v>-0.55400000000000005</v>
      </c>
      <c r="DN20" s="13">
        <f ca="1">IF(DF20="","",INDEX(Travi!$A$1:$K$10000,DF20,11))</f>
        <v>-0.81499999999999995</v>
      </c>
      <c r="DO20" s="12"/>
      <c r="DP20" s="12"/>
      <c r="DQ20" s="12"/>
      <c r="DR20" s="12"/>
      <c r="DS20" s="13"/>
      <c r="DT20" s="13"/>
      <c r="DU20" s="13"/>
      <c r="DV20" s="67"/>
    </row>
    <row r="21" spans="1:126">
      <c r="A21" s="11"/>
      <c r="B21" s="46">
        <f t="shared" ca="1" si="7"/>
        <v>135</v>
      </c>
      <c r="C21" s="12">
        <f ca="1">IF(B21="","",INDEX(Travi!$A$1:$K$10000,B21,4))</f>
        <v>2</v>
      </c>
      <c r="D21" s="12" t="str">
        <f ca="1">IF(B21="","",INDEX(Travi!$A$1:$K$10000,B21,5))</f>
        <v>Mdes</v>
      </c>
      <c r="E21" s="13">
        <f ca="1">IF(B21="","",INDEX(Travi!$A$1:$K$10000,B21,6))</f>
        <v>-22.393999999999998</v>
      </c>
      <c r="F21" s="13">
        <f ca="1">IF(B21="","",INDEX(Travi!$A$1:$K$10000,B21,7))</f>
        <v>-13.72</v>
      </c>
      <c r="G21" s="13">
        <f ca="1">IF(B21="","",INDEX(Travi!$A$1:$K$10000,B21,8))</f>
        <v>-17.54</v>
      </c>
      <c r="H21" s="13">
        <f ca="1">IF(B21="","",INDEX(Travi!$A$1:$K$10000,B21,9))</f>
        <v>-2.109</v>
      </c>
      <c r="I21" s="13">
        <f ca="1">IF(B21="","",INDEX(Travi!$A$1:$K$10000,B21,10))</f>
        <v>-0.24099999999999999</v>
      </c>
      <c r="J21" s="13">
        <f ca="1">IF(B21="","",INDEX(Travi!$A$1:$K$10000,B21,11))</f>
        <v>-0.35399999999999998</v>
      </c>
      <c r="K21" s="12"/>
      <c r="L21" s="12"/>
      <c r="M21" s="12"/>
      <c r="N21" s="12"/>
      <c r="O21" s="13"/>
      <c r="P21" s="13"/>
      <c r="Q21" s="13"/>
      <c r="R21" s="13"/>
      <c r="S21" s="30"/>
      <c r="T21" s="46">
        <f t="shared" ca="1" si="8"/>
        <v>155</v>
      </c>
      <c r="U21" s="12">
        <f ca="1">IF(T21="","",INDEX(Travi!$A$1:$K$10000,T21,4))</f>
        <v>2</v>
      </c>
      <c r="V21" s="12" t="str">
        <f ca="1">IF(T21="","",INDEX(Travi!$A$1:$K$10000,T21,5))</f>
        <v>Mdes</v>
      </c>
      <c r="W21" s="13">
        <f ca="1">IF(T21="","",INDEX(Travi!$A$1:$K$10000,T21,6))</f>
        <v>-15.106</v>
      </c>
      <c r="X21" s="13">
        <f ca="1">IF(T21="","",INDEX(Travi!$A$1:$K$10000,T21,7))</f>
        <v>-9.2420000000000009</v>
      </c>
      <c r="Y21" s="13">
        <f ca="1">IF(T21="","",INDEX(Travi!$A$1:$K$10000,T21,8))</f>
        <v>-20.437999999999999</v>
      </c>
      <c r="Z21" s="13">
        <f ca="1">IF(T21="","",INDEX(Travi!$A$1:$K$10000,T21,9))</f>
        <v>-2.4580000000000002</v>
      </c>
      <c r="AA21" s="13">
        <f ca="1">IF(T21="","",INDEX(Travi!$A$1:$K$10000,T21,10))</f>
        <v>-0.28100000000000003</v>
      </c>
      <c r="AB21" s="13">
        <f ca="1">IF(T21="","",INDEX(Travi!$A$1:$K$10000,T21,11))</f>
        <v>-0.41299999999999998</v>
      </c>
      <c r="AC21" s="12"/>
      <c r="AD21" s="12"/>
      <c r="AE21" s="12"/>
      <c r="AF21" s="12"/>
      <c r="AG21" s="13"/>
      <c r="AH21" s="13"/>
      <c r="AI21" s="13"/>
      <c r="AJ21" s="67"/>
      <c r="AK21" s="30"/>
      <c r="AL21" s="46">
        <f t="shared" ca="1" si="9"/>
        <v>175</v>
      </c>
      <c r="AM21" s="12">
        <f ca="1">IF(AL21="","",INDEX(Travi!$A$1:$K$10000,AL21,4))</f>
        <v>2</v>
      </c>
      <c r="AN21" s="12" t="str">
        <f ca="1">IF(AL21="","",INDEX(Travi!$A$1:$K$10000,AL21,5))</f>
        <v>Mdes</v>
      </c>
      <c r="AO21" s="13">
        <f ca="1">IF(AL21="","",INDEX(Travi!$A$1:$K$10000,AL21,6))</f>
        <v>-26.948</v>
      </c>
      <c r="AP21" s="13">
        <f ca="1">IF(AL21="","",INDEX(Travi!$A$1:$K$10000,AL21,7))</f>
        <v>-16.238</v>
      </c>
      <c r="AQ21" s="13">
        <f ca="1">IF(AL21="","",INDEX(Travi!$A$1:$K$10000,AL21,8))</f>
        <v>-17.251999999999999</v>
      </c>
      <c r="AR21" s="13">
        <f ca="1">IF(AL21="","",INDEX(Travi!$A$1:$K$10000,AL21,9))</f>
        <v>-2.069</v>
      </c>
      <c r="AS21" s="13">
        <f ca="1">IF(AL21="","",INDEX(Travi!$A$1:$K$10000,AL21,10))</f>
        <v>-0.23899999999999999</v>
      </c>
      <c r="AT21" s="13">
        <f ca="1">IF(AL21="","",INDEX(Travi!$A$1:$K$10000,AL21,11))</f>
        <v>-0.35099999999999998</v>
      </c>
      <c r="AU21" s="12"/>
      <c r="AV21" s="12"/>
      <c r="AW21" s="12"/>
      <c r="AX21" s="12"/>
      <c r="AY21" s="13"/>
      <c r="AZ21" s="13"/>
      <c r="BA21" s="13"/>
      <c r="BB21" s="67"/>
      <c r="BC21" s="30"/>
      <c r="BD21" s="46">
        <f t="shared" ca="1" si="10"/>
        <v>195</v>
      </c>
      <c r="BE21" s="12">
        <f ca="1">IF(BD21="","",INDEX(Travi!$A$1:$K$10000,BD21,4))</f>
        <v>2</v>
      </c>
      <c r="BF21" s="12" t="str">
        <f ca="1">IF(BD21="","",INDEX(Travi!$A$1:$K$10000,BD21,5))</f>
        <v>Mdes</v>
      </c>
      <c r="BG21" s="13">
        <f ca="1">IF(BD21="","",INDEX(Travi!$A$1:$K$10000,BD21,6))</f>
        <v>-40.546999999999997</v>
      </c>
      <c r="BH21" s="13">
        <f ca="1">IF(BD21="","",INDEX(Travi!$A$1:$K$10000,BD21,7))</f>
        <v>-24.425999999999998</v>
      </c>
      <c r="BI21" s="13">
        <f ca="1">IF(BD21="","",INDEX(Travi!$A$1:$K$10000,BD21,8))</f>
        <v>-154.846</v>
      </c>
      <c r="BJ21" s="13">
        <f ca="1">IF(BD21="","",INDEX(Travi!$A$1:$K$10000,BD21,9))</f>
        <v>-18.651</v>
      </c>
      <c r="BK21" s="13">
        <f ca="1">IF(BD21="","",INDEX(Travi!$A$1:$K$10000,BD21,10))</f>
        <v>-2.137</v>
      </c>
      <c r="BL21" s="13">
        <f ca="1">IF(BD21="","",INDEX(Travi!$A$1:$K$10000,BD21,11))</f>
        <v>-3.1440000000000001</v>
      </c>
      <c r="BM21" s="12"/>
      <c r="BN21" s="12"/>
      <c r="BO21" s="12"/>
      <c r="BP21" s="12"/>
      <c r="BQ21" s="13"/>
      <c r="BR21" s="13"/>
      <c r="BS21" s="13"/>
      <c r="BT21" s="67"/>
      <c r="BU21" s="30"/>
      <c r="BV21" s="46">
        <f t="shared" ca="1" si="11"/>
        <v>215</v>
      </c>
      <c r="BW21" s="12">
        <f ca="1">IF(BV21="","",INDEX(Travi!$A$1:$K$10000,BV21,4))</f>
        <v>2</v>
      </c>
      <c r="BX21" s="12" t="str">
        <f ca="1">IF(BV21="","",INDEX(Travi!$A$1:$K$10000,BV21,5))</f>
        <v>Mdes</v>
      </c>
      <c r="BY21" s="13">
        <f ca="1">IF(BV21="","",INDEX(Travi!$A$1:$K$10000,BV21,6))</f>
        <v>-76.260999999999996</v>
      </c>
      <c r="BZ21" s="13">
        <f ca="1">IF(BV21="","",INDEX(Travi!$A$1:$K$10000,BV21,7))</f>
        <v>-45.747999999999998</v>
      </c>
      <c r="CA21" s="13">
        <f ca="1">IF(BV21="","",INDEX(Travi!$A$1:$K$10000,BV21,8))</f>
        <v>-165.01400000000001</v>
      </c>
      <c r="CB21" s="13">
        <f ca="1">IF(BV21="","",INDEX(Travi!$A$1:$K$10000,BV21,9))</f>
        <v>-19.844999999999999</v>
      </c>
      <c r="CC21" s="13">
        <f ca="1">IF(BV21="","",INDEX(Travi!$A$1:$K$10000,BV21,10))</f>
        <v>-2.274</v>
      </c>
      <c r="CD21" s="13">
        <f ca="1">IF(BV21="","",INDEX(Travi!$A$1:$K$10000,BV21,11))</f>
        <v>-3.3450000000000002</v>
      </c>
      <c r="CE21" s="12"/>
      <c r="CF21" s="12"/>
      <c r="CG21" s="12"/>
      <c r="CH21" s="12"/>
      <c r="CI21" s="13"/>
      <c r="CJ21" s="13"/>
      <c r="CK21" s="13"/>
      <c r="CL21" s="67"/>
      <c r="CM21" s="30"/>
      <c r="CN21" s="46">
        <f t="shared" ca="1" si="12"/>
        <v>235</v>
      </c>
      <c r="CO21" s="12">
        <f ca="1">IF(CN21="","",INDEX(Travi!$A$1:$K$10000,CN21,4))</f>
        <v>2</v>
      </c>
      <c r="CP21" s="12" t="str">
        <f ca="1">IF(CN21="","",INDEX(Travi!$A$1:$K$10000,CN21,5))</f>
        <v>Mdes</v>
      </c>
      <c r="CQ21" s="13">
        <f ca="1">IF(CN21="","",INDEX(Travi!$A$1:$K$10000,CN21,6))</f>
        <v>-48.704000000000001</v>
      </c>
      <c r="CR21" s="13">
        <f ca="1">IF(CN21="","",INDEX(Travi!$A$1:$K$10000,CN21,7))</f>
        <v>-29.161999999999999</v>
      </c>
      <c r="CS21" s="13">
        <f ca="1">IF(CN21="","",INDEX(Travi!$A$1:$K$10000,CN21,8))</f>
        <v>-117.73399999999999</v>
      </c>
      <c r="CT21" s="13">
        <f ca="1">IF(CN21="","",INDEX(Travi!$A$1:$K$10000,CN21,9))</f>
        <v>-14.176</v>
      </c>
      <c r="CU21" s="13">
        <f ca="1">IF(CN21="","",INDEX(Travi!$A$1:$K$10000,CN21,10))</f>
        <v>-1.63</v>
      </c>
      <c r="CV21" s="13">
        <f ca="1">IF(CN21="","",INDEX(Travi!$A$1:$K$10000,CN21,11))</f>
        <v>-2.3980000000000001</v>
      </c>
      <c r="CW21" s="12"/>
      <c r="CX21" s="12"/>
      <c r="CY21" s="12"/>
      <c r="CZ21" s="12"/>
      <c r="DA21" s="13"/>
      <c r="DB21" s="13"/>
      <c r="DC21" s="13"/>
      <c r="DD21" s="67"/>
      <c r="DE21" s="30"/>
      <c r="DF21" s="46">
        <f t="shared" ca="1" si="13"/>
        <v>255</v>
      </c>
      <c r="DG21" s="12">
        <f ca="1">IF(DF21="","",INDEX(Travi!$A$1:$K$10000,DF21,4))</f>
        <v>2</v>
      </c>
      <c r="DH21" s="12" t="str">
        <f ca="1">IF(DF21="","",INDEX(Travi!$A$1:$K$10000,DF21,5))</f>
        <v>Mdes</v>
      </c>
      <c r="DI21" s="13">
        <f ca="1">IF(DF21="","",INDEX(Travi!$A$1:$K$10000,DF21,6))</f>
        <v>-22.324000000000002</v>
      </c>
      <c r="DJ21" s="13">
        <f ca="1">IF(DF21="","",INDEX(Travi!$A$1:$K$10000,DF21,7))</f>
        <v>-13.677</v>
      </c>
      <c r="DK21" s="13">
        <f ca="1">IF(DF21="","",INDEX(Travi!$A$1:$K$10000,DF21,8))</f>
        <v>-17.452000000000002</v>
      </c>
      <c r="DL21" s="13">
        <f ca="1">IF(DF21="","",INDEX(Travi!$A$1:$K$10000,DF21,9))</f>
        <v>3.7919999999999998</v>
      </c>
      <c r="DM21" s="13">
        <f ca="1">IF(DF21="","",INDEX(Travi!$A$1:$K$10000,DF21,10))</f>
        <v>0.53400000000000003</v>
      </c>
      <c r="DN21" s="13">
        <f ca="1">IF(DF21="","",INDEX(Travi!$A$1:$K$10000,DF21,11))</f>
        <v>0.78600000000000003</v>
      </c>
      <c r="DO21" s="12"/>
      <c r="DP21" s="12"/>
      <c r="DQ21" s="12"/>
      <c r="DR21" s="12"/>
      <c r="DS21" s="13"/>
      <c r="DT21" s="13"/>
      <c r="DU21" s="13"/>
      <c r="DV21" s="67"/>
    </row>
    <row r="22" spans="1:126">
      <c r="A22" s="11"/>
      <c r="B22" s="46">
        <f t="shared" ca="1" si="7"/>
        <v>136</v>
      </c>
      <c r="C22" s="12">
        <f ca="1">IF(B22="","",INDEX(Travi!$A$1:$K$10000,B22,4))</f>
        <v>2</v>
      </c>
      <c r="D22" s="12" t="str">
        <f ca="1">IF(B22="","",INDEX(Travi!$A$1:$K$10000,B22,5))</f>
        <v>Vsin</v>
      </c>
      <c r="E22" s="13">
        <f ca="1">IF(B22="","",INDEX(Travi!$A$1:$K$10000,B22,6))</f>
        <v>28.204000000000001</v>
      </c>
      <c r="F22" s="13">
        <f ca="1">IF(B22="","",INDEX(Travi!$A$1:$K$10000,B22,7))</f>
        <v>17.282</v>
      </c>
      <c r="G22" s="13">
        <f ca="1">IF(B22="","",INDEX(Travi!$A$1:$K$10000,B22,8))</f>
        <v>-7.6150000000000002</v>
      </c>
      <c r="H22" s="13">
        <f ca="1">IF(B22="","",INDEX(Travi!$A$1:$K$10000,B22,9))</f>
        <v>-0.91600000000000004</v>
      </c>
      <c r="I22" s="13">
        <f ca="1">IF(B22="","",INDEX(Travi!$A$1:$K$10000,B22,10))</f>
        <v>-0.105</v>
      </c>
      <c r="J22" s="13">
        <f ca="1">IF(B22="","",INDEX(Travi!$A$1:$K$10000,B22,11))</f>
        <v>-0.154</v>
      </c>
      <c r="K22" s="12"/>
      <c r="L22" s="12"/>
      <c r="M22" s="12"/>
      <c r="N22" s="12"/>
      <c r="O22" s="13"/>
      <c r="P22" s="13"/>
      <c r="Q22" s="13"/>
      <c r="R22" s="13"/>
      <c r="S22" s="30"/>
      <c r="T22" s="46">
        <f t="shared" ca="1" si="8"/>
        <v>156</v>
      </c>
      <c r="U22" s="12">
        <f ca="1">IF(T22="","",INDEX(Travi!$A$1:$K$10000,T22,4))</f>
        <v>2</v>
      </c>
      <c r="V22" s="12" t="str">
        <f ca="1">IF(T22="","",INDEX(Travi!$A$1:$K$10000,T22,5))</f>
        <v>Vsin</v>
      </c>
      <c r="W22" s="13">
        <f ca="1">IF(T22="","",INDEX(Travi!$A$1:$K$10000,T22,6))</f>
        <v>22.954999999999998</v>
      </c>
      <c r="X22" s="13">
        <f ca="1">IF(T22="","",INDEX(Travi!$A$1:$K$10000,T22,7))</f>
        <v>14.069000000000001</v>
      </c>
      <c r="Y22" s="13">
        <f ca="1">IF(T22="","",INDEX(Travi!$A$1:$K$10000,T22,8))</f>
        <v>-10.819000000000001</v>
      </c>
      <c r="Z22" s="13">
        <f ca="1">IF(T22="","",INDEX(Travi!$A$1:$K$10000,T22,9))</f>
        <v>-1.3009999999999999</v>
      </c>
      <c r="AA22" s="13">
        <f ca="1">IF(T22="","",INDEX(Travi!$A$1:$K$10000,T22,10))</f>
        <v>-0.14899999999999999</v>
      </c>
      <c r="AB22" s="13">
        <f ca="1">IF(T22="","",INDEX(Travi!$A$1:$K$10000,T22,11))</f>
        <v>-0.219</v>
      </c>
      <c r="AC22" s="12"/>
      <c r="AD22" s="12"/>
      <c r="AE22" s="12"/>
      <c r="AF22" s="12"/>
      <c r="AG22" s="13"/>
      <c r="AH22" s="13"/>
      <c r="AI22" s="13"/>
      <c r="AJ22" s="67"/>
      <c r="AK22" s="30"/>
      <c r="AL22" s="46">
        <f t="shared" ca="1" si="9"/>
        <v>176</v>
      </c>
      <c r="AM22" s="12">
        <f ca="1">IF(AL22="","",INDEX(Travi!$A$1:$K$10000,AL22,4))</f>
        <v>2</v>
      </c>
      <c r="AN22" s="12" t="str">
        <f ca="1">IF(AL22="","",INDEX(Travi!$A$1:$K$10000,AL22,5))</f>
        <v>Vsin</v>
      </c>
      <c r="AO22" s="13">
        <f ca="1">IF(AL22="","",INDEX(Travi!$A$1:$K$10000,AL22,6))</f>
        <v>53.850999999999999</v>
      </c>
      <c r="AP22" s="13">
        <f ca="1">IF(AL22="","",INDEX(Travi!$A$1:$K$10000,AL22,7))</f>
        <v>32.432000000000002</v>
      </c>
      <c r="AQ22" s="13">
        <f ca="1">IF(AL22="","",INDEX(Travi!$A$1:$K$10000,AL22,8))</f>
        <v>-13.254</v>
      </c>
      <c r="AR22" s="13">
        <f ca="1">IF(AL22="","",INDEX(Travi!$A$1:$K$10000,AL22,9))</f>
        <v>-1.59</v>
      </c>
      <c r="AS22" s="13">
        <f ca="1">IF(AL22="","",INDEX(Travi!$A$1:$K$10000,AL22,10))</f>
        <v>-0.183</v>
      </c>
      <c r="AT22" s="13">
        <f ca="1">IF(AL22="","",INDEX(Travi!$A$1:$K$10000,AL22,11))</f>
        <v>-0.26900000000000002</v>
      </c>
      <c r="AU22" s="12"/>
      <c r="AV22" s="12"/>
      <c r="AW22" s="12"/>
      <c r="AX22" s="12"/>
      <c r="AY22" s="13"/>
      <c r="AZ22" s="13"/>
      <c r="BA22" s="13"/>
      <c r="BB22" s="67"/>
      <c r="BC22" s="30"/>
      <c r="BD22" s="46">
        <f t="shared" ca="1" si="10"/>
        <v>196</v>
      </c>
      <c r="BE22" s="12">
        <f ca="1">IF(BD22="","",INDEX(Travi!$A$1:$K$10000,BD22,4))</f>
        <v>2</v>
      </c>
      <c r="BF22" s="12" t="str">
        <f ca="1">IF(BD22="","",INDEX(Travi!$A$1:$K$10000,BD22,5))</f>
        <v>Vsin</v>
      </c>
      <c r="BG22" s="13">
        <f ca="1">IF(BD22="","",INDEX(Travi!$A$1:$K$10000,BD22,6))</f>
        <v>85.353999999999999</v>
      </c>
      <c r="BH22" s="13">
        <f ca="1">IF(BD22="","",INDEX(Travi!$A$1:$K$10000,BD22,7))</f>
        <v>51.116</v>
      </c>
      <c r="BI22" s="13">
        <f ca="1">IF(BD22="","",INDEX(Travi!$A$1:$K$10000,BD22,8))</f>
        <v>-83.881</v>
      </c>
      <c r="BJ22" s="13">
        <f ca="1">IF(BD22="","",INDEX(Travi!$A$1:$K$10000,BD22,9))</f>
        <v>-10.103999999999999</v>
      </c>
      <c r="BK22" s="13">
        <f ca="1">IF(BD22="","",INDEX(Travi!$A$1:$K$10000,BD22,10))</f>
        <v>-1.1599999999999999</v>
      </c>
      <c r="BL22" s="13">
        <f ca="1">IF(BD22="","",INDEX(Travi!$A$1:$K$10000,BD22,11))</f>
        <v>-1.706</v>
      </c>
      <c r="BM22" s="12"/>
      <c r="BN22" s="12"/>
      <c r="BO22" s="12"/>
      <c r="BP22" s="12"/>
      <c r="BQ22" s="13"/>
      <c r="BR22" s="13"/>
      <c r="BS22" s="13"/>
      <c r="BT22" s="67"/>
      <c r="BU22" s="30"/>
      <c r="BV22" s="46">
        <f t="shared" ca="1" si="11"/>
        <v>216</v>
      </c>
      <c r="BW22" s="12">
        <f ca="1">IF(BV22="","",INDEX(Travi!$A$1:$K$10000,BV22,4))</f>
        <v>2</v>
      </c>
      <c r="BX22" s="12" t="str">
        <f ca="1">IF(BV22="","",INDEX(Travi!$A$1:$K$10000,BV22,5))</f>
        <v>Vsin</v>
      </c>
      <c r="BY22" s="13">
        <f ca="1">IF(BV22="","",INDEX(Travi!$A$1:$K$10000,BV22,6))</f>
        <v>110.187</v>
      </c>
      <c r="BZ22" s="13">
        <f ca="1">IF(BV22="","",INDEX(Travi!$A$1:$K$10000,BV22,7))</f>
        <v>66.046999999999997</v>
      </c>
      <c r="CA22" s="13">
        <f ca="1">IF(BV22="","",INDEX(Travi!$A$1:$K$10000,BV22,8))</f>
        <v>-78.462999999999994</v>
      </c>
      <c r="CB22" s="13">
        <f ca="1">IF(BV22="","",INDEX(Travi!$A$1:$K$10000,BV22,9))</f>
        <v>-9.4359999999999999</v>
      </c>
      <c r="CC22" s="13">
        <f ca="1">IF(BV22="","",INDEX(Travi!$A$1:$K$10000,BV22,10))</f>
        <v>-1.081</v>
      </c>
      <c r="CD22" s="13">
        <f ca="1">IF(BV22="","",INDEX(Travi!$A$1:$K$10000,BV22,11))</f>
        <v>-1.591</v>
      </c>
      <c r="CE22" s="12"/>
      <c r="CF22" s="12"/>
      <c r="CG22" s="12"/>
      <c r="CH22" s="12"/>
      <c r="CI22" s="13"/>
      <c r="CJ22" s="13"/>
      <c r="CK22" s="13"/>
      <c r="CL22" s="67"/>
      <c r="CM22" s="30"/>
      <c r="CN22" s="46">
        <f t="shared" ca="1" si="12"/>
        <v>236</v>
      </c>
      <c r="CO22" s="12">
        <f ca="1">IF(CN22="","",INDEX(Travi!$A$1:$K$10000,CN22,4))</f>
        <v>2</v>
      </c>
      <c r="CP22" s="12" t="str">
        <f ca="1">IF(CN22="","",INDEX(Travi!$A$1:$K$10000,CN22,5))</f>
        <v>Vsin</v>
      </c>
      <c r="CQ22" s="13">
        <f ca="1">IF(CN22="","",INDEX(Travi!$A$1:$K$10000,CN22,6))</f>
        <v>93.683000000000007</v>
      </c>
      <c r="CR22" s="13">
        <f ca="1">IF(CN22="","",INDEX(Travi!$A$1:$K$10000,CN22,7))</f>
        <v>56.186</v>
      </c>
      <c r="CS22" s="13">
        <f ca="1">IF(CN22="","",INDEX(Travi!$A$1:$K$10000,CN22,8))</f>
        <v>-73.869</v>
      </c>
      <c r="CT22" s="13">
        <f ca="1">IF(CN22="","",INDEX(Travi!$A$1:$K$10000,CN22,9))</f>
        <v>-8.8949999999999996</v>
      </c>
      <c r="CU22" s="13">
        <f ca="1">IF(CN22="","",INDEX(Travi!$A$1:$K$10000,CN22,10))</f>
        <v>-1.0209999999999999</v>
      </c>
      <c r="CV22" s="13">
        <f ca="1">IF(CN22="","",INDEX(Travi!$A$1:$K$10000,CN22,11))</f>
        <v>-1.502</v>
      </c>
      <c r="CW22" s="12"/>
      <c r="CX22" s="12"/>
      <c r="CY22" s="12"/>
      <c r="CZ22" s="12"/>
      <c r="DA22" s="13"/>
      <c r="DB22" s="13"/>
      <c r="DC22" s="13"/>
      <c r="DD22" s="67"/>
      <c r="DE22" s="30"/>
      <c r="DF22" s="46">
        <f t="shared" ca="1" si="13"/>
        <v>256</v>
      </c>
      <c r="DG22" s="12">
        <f ca="1">IF(DF22="","",INDEX(Travi!$A$1:$K$10000,DF22,4))</f>
        <v>2</v>
      </c>
      <c r="DH22" s="12" t="str">
        <f ca="1">IF(DF22="","",INDEX(Travi!$A$1:$K$10000,DF22,5))</f>
        <v>Vsin</v>
      </c>
      <c r="DI22" s="13">
        <f ca="1">IF(DF22="","",INDEX(Travi!$A$1:$K$10000,DF22,6))</f>
        <v>28.231999999999999</v>
      </c>
      <c r="DJ22" s="13">
        <f ca="1">IF(DF22="","",INDEX(Travi!$A$1:$K$10000,DF22,7))</f>
        <v>17.298999999999999</v>
      </c>
      <c r="DK22" s="13">
        <f ca="1">IF(DF22="","",INDEX(Travi!$A$1:$K$10000,DF22,8))</f>
        <v>-7.5620000000000003</v>
      </c>
      <c r="DL22" s="13">
        <f ca="1">IF(DF22="","",INDEX(Travi!$A$1:$K$10000,DF22,9))</f>
        <v>1.6439999999999999</v>
      </c>
      <c r="DM22" s="13">
        <f ca="1">IF(DF22="","",INDEX(Travi!$A$1:$K$10000,DF22,10))</f>
        <v>0.23200000000000001</v>
      </c>
      <c r="DN22" s="13">
        <f ca="1">IF(DF22="","",INDEX(Travi!$A$1:$K$10000,DF22,11))</f>
        <v>0.34100000000000003</v>
      </c>
      <c r="DO22" s="12"/>
      <c r="DP22" s="12"/>
      <c r="DQ22" s="12"/>
      <c r="DR22" s="12"/>
      <c r="DS22" s="13"/>
      <c r="DT22" s="13"/>
      <c r="DU22" s="13"/>
      <c r="DV22" s="67"/>
    </row>
    <row r="23" spans="1:126">
      <c r="A23" s="11"/>
      <c r="B23" s="46">
        <f t="shared" ca="1" si="7"/>
        <v>137</v>
      </c>
      <c r="C23" s="12">
        <f ca="1">IF(B23="","",INDEX(Travi!$A$1:$K$10000,B23,4))</f>
        <v>2</v>
      </c>
      <c r="D23" s="12" t="str">
        <f ca="1">IF(B23="","",INDEX(Travi!$A$1:$K$10000,B23,5))</f>
        <v>Vdes</v>
      </c>
      <c r="E23" s="13">
        <f ca="1">IF(B23="","",INDEX(Travi!$A$1:$K$10000,B23,6))</f>
        <v>-28.713000000000001</v>
      </c>
      <c r="F23" s="13">
        <f ca="1">IF(B23="","",INDEX(Travi!$A$1:$K$10000,B23,7))</f>
        <v>-17.591999999999999</v>
      </c>
      <c r="G23" s="13">
        <f ca="1">IF(B23="","",INDEX(Travi!$A$1:$K$10000,B23,8))</f>
        <v>-7.6150000000000002</v>
      </c>
      <c r="H23" s="13">
        <f ca="1">IF(B23="","",INDEX(Travi!$A$1:$K$10000,B23,9))</f>
        <v>-0.91600000000000004</v>
      </c>
      <c r="I23" s="13">
        <f ca="1">IF(B23="","",INDEX(Travi!$A$1:$K$10000,B23,10))</f>
        <v>-0.105</v>
      </c>
      <c r="J23" s="13">
        <f ca="1">IF(B23="","",INDEX(Travi!$A$1:$K$10000,B23,11))</f>
        <v>-0.154</v>
      </c>
      <c r="K23" s="12"/>
      <c r="L23" s="12"/>
      <c r="M23" s="12"/>
      <c r="N23" s="12"/>
      <c r="O23" s="13"/>
      <c r="P23" s="13"/>
      <c r="Q23" s="13"/>
      <c r="R23" s="13"/>
      <c r="S23" s="30"/>
      <c r="T23" s="46">
        <f t="shared" ca="1" si="8"/>
        <v>157</v>
      </c>
      <c r="U23" s="12">
        <f ca="1">IF(T23="","",INDEX(Travi!$A$1:$K$10000,T23,4))</f>
        <v>2</v>
      </c>
      <c r="V23" s="12" t="str">
        <f ca="1">IF(T23="","",INDEX(Travi!$A$1:$K$10000,T23,5))</f>
        <v>Vdes</v>
      </c>
      <c r="W23" s="13">
        <f ca="1">IF(T23="","",INDEX(Travi!$A$1:$K$10000,T23,6))</f>
        <v>-23.062999999999999</v>
      </c>
      <c r="X23" s="13">
        <f ca="1">IF(T23="","",INDEX(Travi!$A$1:$K$10000,T23,7))</f>
        <v>-14.127000000000001</v>
      </c>
      <c r="Y23" s="13">
        <f ca="1">IF(T23="","",INDEX(Travi!$A$1:$K$10000,T23,8))</f>
        <v>-10.819000000000001</v>
      </c>
      <c r="Z23" s="13">
        <f ca="1">IF(T23="","",INDEX(Travi!$A$1:$K$10000,T23,9))</f>
        <v>-1.3009999999999999</v>
      </c>
      <c r="AA23" s="13">
        <f ca="1">IF(T23="","",INDEX(Travi!$A$1:$K$10000,T23,10))</f>
        <v>-0.14899999999999999</v>
      </c>
      <c r="AB23" s="13">
        <f ca="1">IF(T23="","",INDEX(Travi!$A$1:$K$10000,T23,11))</f>
        <v>-0.219</v>
      </c>
      <c r="AC23" s="12"/>
      <c r="AD23" s="12"/>
      <c r="AE23" s="12"/>
      <c r="AF23" s="12"/>
      <c r="AG23" s="13"/>
      <c r="AH23" s="13"/>
      <c r="AI23" s="13"/>
      <c r="AJ23" s="67"/>
      <c r="AK23" s="30"/>
      <c r="AL23" s="46">
        <f t="shared" ca="1" si="9"/>
        <v>177</v>
      </c>
      <c r="AM23" s="12">
        <f ca="1">IF(AL23="","",INDEX(Travi!$A$1:$K$10000,AL23,4))</f>
        <v>2</v>
      </c>
      <c r="AN23" s="12" t="str">
        <f ca="1">IF(AL23="","",INDEX(Travi!$A$1:$K$10000,AL23,5))</f>
        <v>Vdes</v>
      </c>
      <c r="AO23" s="13">
        <f ca="1">IF(AL23="","",INDEX(Travi!$A$1:$K$10000,AL23,6))</f>
        <v>-53.728999999999999</v>
      </c>
      <c r="AP23" s="13">
        <f ca="1">IF(AL23="","",INDEX(Travi!$A$1:$K$10000,AL23,7))</f>
        <v>-32.368000000000002</v>
      </c>
      <c r="AQ23" s="13">
        <f ca="1">IF(AL23="","",INDEX(Travi!$A$1:$K$10000,AL23,8))</f>
        <v>-13.254</v>
      </c>
      <c r="AR23" s="13">
        <f ca="1">IF(AL23="","",INDEX(Travi!$A$1:$K$10000,AL23,9))</f>
        <v>-1.59</v>
      </c>
      <c r="AS23" s="13">
        <f ca="1">IF(AL23="","",INDEX(Travi!$A$1:$K$10000,AL23,10))</f>
        <v>-0.183</v>
      </c>
      <c r="AT23" s="13">
        <f ca="1">IF(AL23="","",INDEX(Travi!$A$1:$K$10000,AL23,11))</f>
        <v>-0.26900000000000002</v>
      </c>
      <c r="AU23" s="12"/>
      <c r="AV23" s="12"/>
      <c r="AW23" s="12"/>
      <c r="AX23" s="12"/>
      <c r="AY23" s="13"/>
      <c r="AZ23" s="13"/>
      <c r="BA23" s="13"/>
      <c r="BB23" s="67"/>
      <c r="BC23" s="30"/>
      <c r="BD23" s="46">
        <f t="shared" ca="1" si="10"/>
        <v>197</v>
      </c>
      <c r="BE23" s="12">
        <f ca="1">IF(BD23="","",INDEX(Travi!$A$1:$K$10000,BD23,4))</f>
        <v>2</v>
      </c>
      <c r="BF23" s="12" t="str">
        <f ca="1">IF(BD23="","",INDEX(Travi!$A$1:$K$10000,BD23,5))</f>
        <v>Vdes</v>
      </c>
      <c r="BG23" s="13">
        <f ca="1">IF(BD23="","",INDEX(Travi!$A$1:$K$10000,BD23,6))</f>
        <v>-83.477999999999994</v>
      </c>
      <c r="BH23" s="13">
        <f ca="1">IF(BD23="","",INDEX(Travi!$A$1:$K$10000,BD23,7))</f>
        <v>-50.1</v>
      </c>
      <c r="BI23" s="13">
        <f ca="1">IF(BD23="","",INDEX(Travi!$A$1:$K$10000,BD23,8))</f>
        <v>-83.881</v>
      </c>
      <c r="BJ23" s="13">
        <f ca="1">IF(BD23="","",INDEX(Travi!$A$1:$K$10000,BD23,9))</f>
        <v>-10.103999999999999</v>
      </c>
      <c r="BK23" s="13">
        <f ca="1">IF(BD23="","",INDEX(Travi!$A$1:$K$10000,BD23,10))</f>
        <v>-1.1599999999999999</v>
      </c>
      <c r="BL23" s="13">
        <f ca="1">IF(BD23="","",INDEX(Travi!$A$1:$K$10000,BD23,11))</f>
        <v>-1.706</v>
      </c>
      <c r="BM23" s="12"/>
      <c r="BN23" s="12"/>
      <c r="BO23" s="12"/>
      <c r="BP23" s="12"/>
      <c r="BQ23" s="13"/>
      <c r="BR23" s="13"/>
      <c r="BS23" s="13"/>
      <c r="BT23" s="67"/>
      <c r="BU23" s="30"/>
      <c r="BV23" s="46">
        <f t="shared" ca="1" si="11"/>
        <v>217</v>
      </c>
      <c r="BW23" s="12">
        <f ca="1">IF(BV23="","",INDEX(Travi!$A$1:$K$10000,BV23,4))</f>
        <v>2</v>
      </c>
      <c r="BX23" s="12" t="str">
        <f ca="1">IF(BV23="","",INDEX(Travi!$A$1:$K$10000,BV23,5))</f>
        <v>Vdes</v>
      </c>
      <c r="BY23" s="13">
        <f ca="1">IF(BV23="","",INDEX(Travi!$A$1:$K$10000,BV23,6))</f>
        <v>-111.405</v>
      </c>
      <c r="BZ23" s="13">
        <f ca="1">IF(BV23="","",INDEX(Travi!$A$1:$K$10000,BV23,7))</f>
        <v>-66.799000000000007</v>
      </c>
      <c r="CA23" s="13">
        <f ca="1">IF(BV23="","",INDEX(Travi!$A$1:$K$10000,BV23,8))</f>
        <v>-78.462999999999994</v>
      </c>
      <c r="CB23" s="13">
        <f ca="1">IF(BV23="","",INDEX(Travi!$A$1:$K$10000,BV23,9))</f>
        <v>-9.4359999999999999</v>
      </c>
      <c r="CC23" s="13">
        <f ca="1">IF(BV23="","",INDEX(Travi!$A$1:$K$10000,BV23,10))</f>
        <v>-1.081</v>
      </c>
      <c r="CD23" s="13">
        <f ca="1">IF(BV23="","",INDEX(Travi!$A$1:$K$10000,BV23,11))</f>
        <v>-1.591</v>
      </c>
      <c r="CE23" s="12"/>
      <c r="CF23" s="12"/>
      <c r="CG23" s="12"/>
      <c r="CH23" s="12"/>
      <c r="CI23" s="13"/>
      <c r="CJ23" s="13"/>
      <c r="CK23" s="13"/>
      <c r="CL23" s="67"/>
      <c r="CM23" s="30"/>
      <c r="CN23" s="46">
        <f t="shared" ca="1" si="12"/>
        <v>237</v>
      </c>
      <c r="CO23" s="12">
        <f ca="1">IF(CN23="","",INDEX(Travi!$A$1:$K$10000,CN23,4))</f>
        <v>2</v>
      </c>
      <c r="CP23" s="12" t="str">
        <f ca="1">IF(CN23="","",INDEX(Travi!$A$1:$K$10000,CN23,5))</f>
        <v>Vdes</v>
      </c>
      <c r="CQ23" s="13">
        <f ca="1">IF(CN23="","",INDEX(Travi!$A$1:$K$10000,CN23,6))</f>
        <v>-96.253</v>
      </c>
      <c r="CR23" s="13">
        <f ca="1">IF(CN23="","",INDEX(Travi!$A$1:$K$10000,CN23,7))</f>
        <v>-57.682000000000002</v>
      </c>
      <c r="CS23" s="13">
        <f ca="1">IF(CN23="","",INDEX(Travi!$A$1:$K$10000,CN23,8))</f>
        <v>-73.869</v>
      </c>
      <c r="CT23" s="13">
        <f ca="1">IF(CN23="","",INDEX(Travi!$A$1:$K$10000,CN23,9))</f>
        <v>-8.8949999999999996</v>
      </c>
      <c r="CU23" s="13">
        <f ca="1">IF(CN23="","",INDEX(Travi!$A$1:$K$10000,CN23,10))</f>
        <v>-1.0209999999999999</v>
      </c>
      <c r="CV23" s="13">
        <f ca="1">IF(CN23="","",INDEX(Travi!$A$1:$K$10000,CN23,11))</f>
        <v>-1.502</v>
      </c>
      <c r="CW23" s="12"/>
      <c r="CX23" s="12"/>
      <c r="CY23" s="12"/>
      <c r="CZ23" s="12"/>
      <c r="DA23" s="13"/>
      <c r="DB23" s="13"/>
      <c r="DC23" s="13"/>
      <c r="DD23" s="67"/>
      <c r="DE23" s="30"/>
      <c r="DF23" s="46">
        <f t="shared" ca="1" si="13"/>
        <v>257</v>
      </c>
      <c r="DG23" s="12">
        <f ca="1">IF(DF23="","",INDEX(Travi!$A$1:$K$10000,DF23,4))</f>
        <v>2</v>
      </c>
      <c r="DH23" s="12" t="str">
        <f ca="1">IF(DF23="","",INDEX(Travi!$A$1:$K$10000,DF23,5))</f>
        <v>Vdes</v>
      </c>
      <c r="DI23" s="13">
        <f ca="1">IF(DF23="","",INDEX(Travi!$A$1:$K$10000,DF23,6))</f>
        <v>-28.684999999999999</v>
      </c>
      <c r="DJ23" s="13">
        <f ca="1">IF(DF23="","",INDEX(Travi!$A$1:$K$10000,DF23,7))</f>
        <v>-17.574999999999999</v>
      </c>
      <c r="DK23" s="13">
        <f ca="1">IF(DF23="","",INDEX(Travi!$A$1:$K$10000,DF23,8))</f>
        <v>-7.5620000000000003</v>
      </c>
      <c r="DL23" s="13">
        <f ca="1">IF(DF23="","",INDEX(Travi!$A$1:$K$10000,DF23,9))</f>
        <v>1.6439999999999999</v>
      </c>
      <c r="DM23" s="13">
        <f ca="1">IF(DF23="","",INDEX(Travi!$A$1:$K$10000,DF23,10))</f>
        <v>0.23200000000000001</v>
      </c>
      <c r="DN23" s="13">
        <f ca="1">IF(DF23="","",INDEX(Travi!$A$1:$K$10000,DF23,11))</f>
        <v>0.34100000000000003</v>
      </c>
      <c r="DO23" s="12"/>
      <c r="DP23" s="12"/>
      <c r="DQ23" s="12"/>
      <c r="DR23" s="12"/>
      <c r="DS23" s="13"/>
      <c r="DT23" s="13"/>
      <c r="DU23" s="13"/>
      <c r="DV23" s="67"/>
    </row>
    <row r="24" spans="1:126">
      <c r="A24" s="11"/>
      <c r="B24" s="46">
        <f t="shared" ca="1" si="7"/>
        <v>138</v>
      </c>
      <c r="C24" s="12">
        <f ca="1">IF(B24="","",INDEX(Travi!$A$1:$K$10000,B24,4))</f>
        <v>1</v>
      </c>
      <c r="D24" s="12" t="str">
        <f ca="1">IF(B24="","",INDEX(Travi!$A$1:$K$10000,B24,5))</f>
        <v>Msin</v>
      </c>
      <c r="E24" s="13">
        <f ca="1">IF(B24="","",INDEX(Travi!$A$1:$K$10000,B24,6))</f>
        <v>-20.584</v>
      </c>
      <c r="F24" s="13">
        <f ca="1">IF(B24="","",INDEX(Travi!$A$1:$K$10000,B24,7))</f>
        <v>-12.612</v>
      </c>
      <c r="G24" s="13">
        <f ca="1">IF(B24="","",INDEX(Travi!$A$1:$K$10000,B24,8))</f>
        <v>20.466999999999999</v>
      </c>
      <c r="H24" s="13">
        <f ca="1">IF(B24="","",INDEX(Travi!$A$1:$K$10000,B24,9))</f>
        <v>2.4940000000000002</v>
      </c>
      <c r="I24" s="13">
        <f ca="1">IF(B24="","",INDEX(Travi!$A$1:$K$10000,B24,10))</f>
        <v>0.3</v>
      </c>
      <c r="J24" s="13">
        <f ca="1">IF(B24="","",INDEX(Travi!$A$1:$K$10000,B24,11))</f>
        <v>0.442</v>
      </c>
      <c r="K24" s="12"/>
      <c r="L24" s="12"/>
      <c r="M24" s="12"/>
      <c r="N24" s="12"/>
      <c r="O24" s="13"/>
      <c r="P24" s="13"/>
      <c r="Q24" s="13"/>
      <c r="R24" s="13"/>
      <c r="S24" s="30"/>
      <c r="T24" s="46">
        <f t="shared" ca="1" si="8"/>
        <v>158</v>
      </c>
      <c r="U24" s="12">
        <f ca="1">IF(T24="","",INDEX(Travi!$A$1:$K$10000,T24,4))</f>
        <v>1</v>
      </c>
      <c r="V24" s="12" t="str">
        <f ca="1">IF(T24="","",INDEX(Travi!$A$1:$K$10000,T24,5))</f>
        <v>Msin</v>
      </c>
      <c r="W24" s="13">
        <f ca="1">IF(T24="","",INDEX(Travi!$A$1:$K$10000,T24,6))</f>
        <v>-14.974</v>
      </c>
      <c r="X24" s="13">
        <f ca="1">IF(T24="","",INDEX(Travi!$A$1:$K$10000,T24,7))</f>
        <v>-9.18</v>
      </c>
      <c r="Y24" s="13">
        <f ca="1">IF(T24="","",INDEX(Travi!$A$1:$K$10000,T24,8))</f>
        <v>22.440999999999999</v>
      </c>
      <c r="Z24" s="13">
        <f ca="1">IF(T24="","",INDEX(Travi!$A$1:$K$10000,T24,9))</f>
        <v>2.7330000000000001</v>
      </c>
      <c r="AA24" s="13">
        <f ca="1">IF(T24="","",INDEX(Travi!$A$1:$K$10000,T24,10))</f>
        <v>0.32900000000000001</v>
      </c>
      <c r="AB24" s="13">
        <f ca="1">IF(T24="","",INDEX(Travi!$A$1:$K$10000,T24,11))</f>
        <v>0.48399999999999999</v>
      </c>
      <c r="AC24" s="12"/>
      <c r="AD24" s="12"/>
      <c r="AE24" s="12"/>
      <c r="AF24" s="12"/>
      <c r="AG24" s="13"/>
      <c r="AH24" s="13"/>
      <c r="AI24" s="13"/>
      <c r="AJ24" s="67"/>
      <c r="AK24" s="30"/>
      <c r="AL24" s="46">
        <f t="shared" ca="1" si="9"/>
        <v>178</v>
      </c>
      <c r="AM24" s="12">
        <f ca="1">IF(AL24="","",INDEX(Travi!$A$1:$K$10000,AL24,4))</f>
        <v>1</v>
      </c>
      <c r="AN24" s="12" t="str">
        <f ca="1">IF(AL24="","",INDEX(Travi!$A$1:$K$10000,AL24,5))</f>
        <v>Msin</v>
      </c>
      <c r="AO24" s="13">
        <f ca="1">IF(AL24="","",INDEX(Travi!$A$1:$K$10000,AL24,6))</f>
        <v>-25.815999999999999</v>
      </c>
      <c r="AP24" s="13">
        <f ca="1">IF(AL24="","",INDEX(Travi!$A$1:$K$10000,AL24,7))</f>
        <v>-15.557</v>
      </c>
      <c r="AQ24" s="13">
        <f ca="1">IF(AL24="","",INDEX(Travi!$A$1:$K$10000,AL24,8))</f>
        <v>22.675000000000001</v>
      </c>
      <c r="AR24" s="13">
        <f ca="1">IF(AL24="","",INDEX(Travi!$A$1:$K$10000,AL24,9))</f>
        <v>2.7559999999999998</v>
      </c>
      <c r="AS24" s="13">
        <f ca="1">IF(AL24="","",INDEX(Travi!$A$1:$K$10000,AL24,10))</f>
        <v>0.33100000000000002</v>
      </c>
      <c r="AT24" s="13">
        <f ca="1">IF(AL24="","",INDEX(Travi!$A$1:$K$10000,AL24,11))</f>
        <v>0.48699999999999999</v>
      </c>
      <c r="AU24" s="12"/>
      <c r="AV24" s="12"/>
      <c r="AW24" s="12"/>
      <c r="AX24" s="12"/>
      <c r="AY24" s="13"/>
      <c r="AZ24" s="13"/>
      <c r="BA24" s="13"/>
      <c r="BB24" s="67"/>
      <c r="BC24" s="30"/>
      <c r="BD24" s="46">
        <f t="shared" ca="1" si="10"/>
        <v>198</v>
      </c>
      <c r="BE24" s="12">
        <f ca="1">IF(BD24="","",INDEX(Travi!$A$1:$K$10000,BD24,4))</f>
        <v>1</v>
      </c>
      <c r="BF24" s="12" t="str">
        <f ca="1">IF(BD24="","",INDEX(Travi!$A$1:$K$10000,BD24,5))</f>
        <v>Msin</v>
      </c>
      <c r="BG24" s="13">
        <f ca="1">IF(BD24="","",INDEX(Travi!$A$1:$K$10000,BD24,6))</f>
        <v>-39.970999999999997</v>
      </c>
      <c r="BH24" s="13">
        <f ca="1">IF(BD24="","",INDEX(Travi!$A$1:$K$10000,BD24,7))</f>
        <v>-23.917000000000002</v>
      </c>
      <c r="BI24" s="13">
        <f ca="1">IF(BD24="","",INDEX(Travi!$A$1:$K$10000,BD24,8))</f>
        <v>113.29600000000001</v>
      </c>
      <c r="BJ24" s="13">
        <f ca="1">IF(BD24="","",INDEX(Travi!$A$1:$K$10000,BD24,9))</f>
        <v>13.804</v>
      </c>
      <c r="BK24" s="13">
        <f ca="1">IF(BD24="","",INDEX(Travi!$A$1:$K$10000,BD24,10))</f>
        <v>1.6539999999999999</v>
      </c>
      <c r="BL24" s="13">
        <f ca="1">IF(BD24="","",INDEX(Travi!$A$1:$K$10000,BD24,11))</f>
        <v>2.4340000000000002</v>
      </c>
      <c r="BM24" s="12"/>
      <c r="BN24" s="12"/>
      <c r="BO24" s="12"/>
      <c r="BP24" s="12"/>
      <c r="BQ24" s="13"/>
      <c r="BR24" s="13"/>
      <c r="BS24" s="13"/>
      <c r="BT24" s="67"/>
      <c r="BU24" s="30"/>
      <c r="BV24" s="46">
        <f t="shared" ca="1" si="11"/>
        <v>218</v>
      </c>
      <c r="BW24" s="12">
        <f ca="1">IF(BV24="","",INDEX(Travi!$A$1:$K$10000,BV24,4))</f>
        <v>1</v>
      </c>
      <c r="BX24" s="12" t="str">
        <f ca="1">IF(BV24="","",INDEX(Travi!$A$1:$K$10000,BV24,5))</f>
        <v>Msin</v>
      </c>
      <c r="BY24" s="13">
        <f ca="1">IF(BV24="","",INDEX(Travi!$A$1:$K$10000,BV24,6))</f>
        <v>-79.090999999999994</v>
      </c>
      <c r="BZ24" s="13">
        <f ca="1">IF(BV24="","",INDEX(Travi!$A$1:$K$10000,BV24,7))</f>
        <v>-47.277000000000001</v>
      </c>
      <c r="CA24" s="13">
        <f ca="1">IF(BV24="","",INDEX(Travi!$A$1:$K$10000,BV24,8))</f>
        <v>172.95599999999999</v>
      </c>
      <c r="CB24" s="13">
        <f ca="1">IF(BV24="","",INDEX(Travi!$A$1:$K$10000,BV24,9))</f>
        <v>21.059000000000001</v>
      </c>
      <c r="CC24" s="13">
        <f ca="1">IF(BV24="","",INDEX(Travi!$A$1:$K$10000,BV24,10))</f>
        <v>2.5299999999999998</v>
      </c>
      <c r="CD24" s="13">
        <f ca="1">IF(BV24="","",INDEX(Travi!$A$1:$K$10000,BV24,11))</f>
        <v>3.7229999999999999</v>
      </c>
      <c r="CE24" s="12"/>
      <c r="CF24" s="12"/>
      <c r="CG24" s="12"/>
      <c r="CH24" s="12"/>
      <c r="CI24" s="13"/>
      <c r="CJ24" s="13"/>
      <c r="CK24" s="13"/>
      <c r="CL24" s="67"/>
      <c r="CM24" s="30"/>
      <c r="CN24" s="46">
        <f t="shared" ca="1" si="12"/>
        <v>238</v>
      </c>
      <c r="CO24" s="12">
        <f ca="1">IF(CN24="","",INDEX(Travi!$A$1:$K$10000,CN24,4))</f>
        <v>1</v>
      </c>
      <c r="CP24" s="12" t="str">
        <f ca="1">IF(CN24="","",INDEX(Travi!$A$1:$K$10000,CN24,5))</f>
        <v>Msin</v>
      </c>
      <c r="CQ24" s="13">
        <f ca="1">IF(CN24="","",INDEX(Travi!$A$1:$K$10000,CN24,6))</f>
        <v>-63.588000000000001</v>
      </c>
      <c r="CR24" s="13">
        <f ca="1">IF(CN24="","",INDEX(Travi!$A$1:$K$10000,CN24,7))</f>
        <v>-38.018000000000001</v>
      </c>
      <c r="CS24" s="13">
        <f ca="1">IF(CN24="","",INDEX(Travi!$A$1:$K$10000,CN24,8))</f>
        <v>156.24799999999999</v>
      </c>
      <c r="CT24" s="13">
        <f ca="1">IF(CN24="","",INDEX(Travi!$A$1:$K$10000,CN24,9))</f>
        <v>19.042000000000002</v>
      </c>
      <c r="CU24" s="13">
        <f ca="1">IF(CN24="","",INDEX(Travi!$A$1:$K$10000,CN24,10))</f>
        <v>2.2869999999999999</v>
      </c>
      <c r="CV24" s="13">
        <f ca="1">IF(CN24="","",INDEX(Travi!$A$1:$K$10000,CN24,11))</f>
        <v>3.3650000000000002</v>
      </c>
      <c r="CW24" s="12"/>
      <c r="CX24" s="12"/>
      <c r="CY24" s="12"/>
      <c r="CZ24" s="12"/>
      <c r="DA24" s="13"/>
      <c r="DB24" s="13"/>
      <c r="DC24" s="13"/>
      <c r="DD24" s="67"/>
      <c r="DE24" s="30"/>
      <c r="DF24" s="46">
        <f t="shared" ca="1" si="13"/>
        <v>258</v>
      </c>
      <c r="DG24" s="12">
        <f ca="1">IF(DF24="","",INDEX(Travi!$A$1:$K$10000,DF24,4))</f>
        <v>1</v>
      </c>
      <c r="DH24" s="12" t="str">
        <f ca="1">IF(DF24="","",INDEX(Travi!$A$1:$K$10000,DF24,5))</f>
        <v>Msin</v>
      </c>
      <c r="DI24" s="13">
        <f ca="1">IF(DF24="","",INDEX(Travi!$A$1:$K$10000,DF24,6))</f>
        <v>-20.605</v>
      </c>
      <c r="DJ24" s="13">
        <f ca="1">IF(DF24="","",INDEX(Travi!$A$1:$K$10000,DF24,7))</f>
        <v>-12.625999999999999</v>
      </c>
      <c r="DK24" s="13">
        <f ca="1">IF(DF24="","",INDEX(Travi!$A$1:$K$10000,DF24,8))</f>
        <v>20.213999999999999</v>
      </c>
      <c r="DL24" s="13">
        <f ca="1">IF(DF24="","",INDEX(Travi!$A$1:$K$10000,DF24,9))</f>
        <v>-3.99</v>
      </c>
      <c r="DM24" s="13">
        <f ca="1">IF(DF24="","",INDEX(Travi!$A$1:$K$10000,DF24,10))</f>
        <v>-0.55500000000000005</v>
      </c>
      <c r="DN24" s="13">
        <f ca="1">IF(DF24="","",INDEX(Travi!$A$1:$K$10000,DF24,11))</f>
        <v>-0.81699999999999995</v>
      </c>
      <c r="DO24" s="12"/>
      <c r="DP24" s="12"/>
      <c r="DQ24" s="12"/>
      <c r="DR24" s="12"/>
      <c r="DS24" s="13"/>
      <c r="DT24" s="13"/>
      <c r="DU24" s="13"/>
      <c r="DV24" s="67"/>
    </row>
    <row r="25" spans="1:126">
      <c r="A25" s="11"/>
      <c r="B25" s="46">
        <f t="shared" ca="1" si="7"/>
        <v>139</v>
      </c>
      <c r="C25" s="12">
        <f ca="1">IF(B25="","",INDEX(Travi!$A$1:$K$10000,B25,4))</f>
        <v>1</v>
      </c>
      <c r="D25" s="12" t="str">
        <f ca="1">IF(B25="","",INDEX(Travi!$A$1:$K$10000,B25,5))</f>
        <v>Mdes</v>
      </c>
      <c r="E25" s="13">
        <f ca="1">IF(B25="","",INDEX(Travi!$A$1:$K$10000,B25,6))</f>
        <v>-22.547999999999998</v>
      </c>
      <c r="F25" s="13">
        <f ca="1">IF(B25="","",INDEX(Travi!$A$1:$K$10000,B25,7))</f>
        <v>-13.817</v>
      </c>
      <c r="G25" s="13">
        <f ca="1">IF(B25="","",INDEX(Travi!$A$1:$K$10000,B25,8))</f>
        <v>-19.353999999999999</v>
      </c>
      <c r="H25" s="13">
        <f ca="1">IF(B25="","",INDEX(Travi!$A$1:$K$10000,B25,9))</f>
        <v>-2.3580000000000001</v>
      </c>
      <c r="I25" s="13">
        <f ca="1">IF(B25="","",INDEX(Travi!$A$1:$K$10000,B25,10))</f>
        <v>-0.28399999999999997</v>
      </c>
      <c r="J25" s="13">
        <f ca="1">IF(B25="","",INDEX(Travi!$A$1:$K$10000,B25,11))</f>
        <v>-0.41799999999999998</v>
      </c>
      <c r="K25" s="12"/>
      <c r="L25" s="12"/>
      <c r="M25" s="12"/>
      <c r="N25" s="12"/>
      <c r="O25" s="13"/>
      <c r="P25" s="13"/>
      <c r="Q25" s="13"/>
      <c r="R25" s="13"/>
      <c r="S25" s="30"/>
      <c r="T25" s="46">
        <f t="shared" ca="1" si="8"/>
        <v>159</v>
      </c>
      <c r="U25" s="12">
        <f ca="1">IF(T25="","",INDEX(Travi!$A$1:$K$10000,T25,4))</f>
        <v>1</v>
      </c>
      <c r="V25" s="12" t="str">
        <f ca="1">IF(T25="","",INDEX(Travi!$A$1:$K$10000,T25,5))</f>
        <v>Mdes</v>
      </c>
      <c r="W25" s="13">
        <f ca="1">IF(T25="","",INDEX(Travi!$A$1:$K$10000,T25,6))</f>
        <v>-15.305999999999999</v>
      </c>
      <c r="X25" s="13">
        <f ca="1">IF(T25="","",INDEX(Travi!$A$1:$K$10000,T25,7))</f>
        <v>-9.3580000000000005</v>
      </c>
      <c r="Y25" s="13">
        <f ca="1">IF(T25="","",INDEX(Travi!$A$1:$K$10000,T25,8))</f>
        <v>-22.265999999999998</v>
      </c>
      <c r="Z25" s="13">
        <f ca="1">IF(T25="","",INDEX(Travi!$A$1:$K$10000,T25,9))</f>
        <v>-2.7120000000000002</v>
      </c>
      <c r="AA25" s="13">
        <f ca="1">IF(T25="","",INDEX(Travi!$A$1:$K$10000,T25,10))</f>
        <v>-0.32600000000000001</v>
      </c>
      <c r="AB25" s="13">
        <f ca="1">IF(T25="","",INDEX(Travi!$A$1:$K$10000,T25,11))</f>
        <v>-0.48</v>
      </c>
      <c r="AC25" s="12"/>
      <c r="AD25" s="12"/>
      <c r="AE25" s="12"/>
      <c r="AF25" s="12"/>
      <c r="AG25" s="13"/>
      <c r="AH25" s="13"/>
      <c r="AI25" s="13"/>
      <c r="AJ25" s="67"/>
      <c r="AK25" s="30"/>
      <c r="AL25" s="46">
        <f t="shared" ca="1" si="9"/>
        <v>179</v>
      </c>
      <c r="AM25" s="12">
        <f ca="1">IF(AL25="","",INDEX(Travi!$A$1:$K$10000,AL25,4))</f>
        <v>1</v>
      </c>
      <c r="AN25" s="12" t="str">
        <f ca="1">IF(AL25="","",INDEX(Travi!$A$1:$K$10000,AL25,5))</f>
        <v>Mdes</v>
      </c>
      <c r="AO25" s="13">
        <f ca="1">IF(AL25="","",INDEX(Travi!$A$1:$K$10000,AL25,6))</f>
        <v>-28.033000000000001</v>
      </c>
      <c r="AP25" s="13">
        <f ca="1">IF(AL25="","",INDEX(Travi!$A$1:$K$10000,AL25,7))</f>
        <v>-16.878</v>
      </c>
      <c r="AQ25" s="13">
        <f ca="1">IF(AL25="","",INDEX(Travi!$A$1:$K$10000,AL25,8))</f>
        <v>-16.010000000000002</v>
      </c>
      <c r="AR25" s="13">
        <f ca="1">IF(AL25="","",INDEX(Travi!$A$1:$K$10000,AL25,9))</f>
        <v>-1.9430000000000001</v>
      </c>
      <c r="AS25" s="13">
        <f ca="1">IF(AL25="","",INDEX(Travi!$A$1:$K$10000,AL25,10))</f>
        <v>-0.23300000000000001</v>
      </c>
      <c r="AT25" s="13">
        <f ca="1">IF(AL25="","",INDEX(Travi!$A$1:$K$10000,AL25,11))</f>
        <v>-0.34200000000000003</v>
      </c>
      <c r="AU25" s="12"/>
      <c r="AV25" s="12"/>
      <c r="AW25" s="12"/>
      <c r="AX25" s="12"/>
      <c r="AY25" s="13"/>
      <c r="AZ25" s="13"/>
      <c r="BA25" s="13"/>
      <c r="BB25" s="67"/>
      <c r="BC25" s="30"/>
      <c r="BD25" s="46">
        <f t="shared" ca="1" si="10"/>
        <v>199</v>
      </c>
      <c r="BE25" s="12">
        <f ca="1">IF(BD25="","",INDEX(Travi!$A$1:$K$10000,BD25,4))</f>
        <v>1</v>
      </c>
      <c r="BF25" s="12" t="str">
        <f ca="1">IF(BD25="","",INDEX(Travi!$A$1:$K$10000,BD25,5))</f>
        <v>Mdes</v>
      </c>
      <c r="BG25" s="13">
        <f ca="1">IF(BD25="","",INDEX(Travi!$A$1:$K$10000,BD25,6))</f>
        <v>-52.573</v>
      </c>
      <c r="BH25" s="13">
        <f ca="1">IF(BD25="","",INDEX(Travi!$A$1:$K$10000,BD25,7))</f>
        <v>-31.5</v>
      </c>
      <c r="BI25" s="13">
        <f ca="1">IF(BD25="","",INDEX(Travi!$A$1:$K$10000,BD25,8))</f>
        <v>-163.66200000000001</v>
      </c>
      <c r="BJ25" s="13">
        <f ca="1">IF(BD25="","",INDEX(Travi!$A$1:$K$10000,BD25,9))</f>
        <v>-19.949000000000002</v>
      </c>
      <c r="BK25" s="13">
        <f ca="1">IF(BD25="","",INDEX(Travi!$A$1:$K$10000,BD25,10))</f>
        <v>-2.3959999999999999</v>
      </c>
      <c r="BL25" s="13">
        <f ca="1">IF(BD25="","",INDEX(Travi!$A$1:$K$10000,BD25,11))</f>
        <v>-3.5249999999999999</v>
      </c>
      <c r="BM25" s="12"/>
      <c r="BN25" s="12"/>
      <c r="BO25" s="12"/>
      <c r="BP25" s="12"/>
      <c r="BQ25" s="13"/>
      <c r="BR25" s="13"/>
      <c r="BS25" s="13"/>
      <c r="BT25" s="67"/>
      <c r="BU25" s="30"/>
      <c r="BV25" s="46">
        <f t="shared" ca="1" si="11"/>
        <v>219</v>
      </c>
      <c r="BW25" s="12">
        <f ca="1">IF(BV25="","",INDEX(Travi!$A$1:$K$10000,BV25,4))</f>
        <v>1</v>
      </c>
      <c r="BX25" s="12" t="str">
        <f ca="1">IF(BV25="","",INDEX(Travi!$A$1:$K$10000,BV25,5))</f>
        <v>Mdes</v>
      </c>
      <c r="BY25" s="13">
        <f ca="1">IF(BV25="","",INDEX(Travi!$A$1:$K$10000,BV25,6))</f>
        <v>-84.061000000000007</v>
      </c>
      <c r="BZ25" s="13">
        <f ca="1">IF(BV25="","",INDEX(Travi!$A$1:$K$10000,BV25,7))</f>
        <v>-50.314</v>
      </c>
      <c r="CA25" s="13">
        <f ca="1">IF(BV25="","",INDEX(Travi!$A$1:$K$10000,BV25,8))</f>
        <v>-173.678</v>
      </c>
      <c r="CB25" s="13">
        <f ca="1">IF(BV25="","",INDEX(Travi!$A$1:$K$10000,BV25,9))</f>
        <v>-21.148</v>
      </c>
      <c r="CC25" s="13">
        <f ca="1">IF(BV25="","",INDEX(Travi!$A$1:$K$10000,BV25,10))</f>
        <v>-2.5409999999999999</v>
      </c>
      <c r="CD25" s="13">
        <f ca="1">IF(BV25="","",INDEX(Travi!$A$1:$K$10000,BV25,11))</f>
        <v>-3.738</v>
      </c>
      <c r="CE25" s="12"/>
      <c r="CF25" s="12"/>
      <c r="CG25" s="12"/>
      <c r="CH25" s="12"/>
      <c r="CI25" s="13"/>
      <c r="CJ25" s="13"/>
      <c r="CK25" s="13"/>
      <c r="CL25" s="67"/>
      <c r="CM25" s="30"/>
      <c r="CN25" s="46">
        <f t="shared" ca="1" si="12"/>
        <v>239</v>
      </c>
      <c r="CO25" s="12">
        <f ca="1">IF(CN25="","",INDEX(Travi!$A$1:$K$10000,CN25,4))</f>
        <v>1</v>
      </c>
      <c r="CP25" s="12" t="str">
        <f ca="1">IF(CN25="","",INDEX(Travi!$A$1:$K$10000,CN25,5))</f>
        <v>Mdes</v>
      </c>
      <c r="CQ25" s="13">
        <f ca="1">IF(CN25="","",INDEX(Travi!$A$1:$K$10000,CN25,6))</f>
        <v>-37.804000000000002</v>
      </c>
      <c r="CR25" s="13">
        <f ca="1">IF(CN25="","",INDEX(Travi!$A$1:$K$10000,CN25,7))</f>
        <v>-22.629000000000001</v>
      </c>
      <c r="CS25" s="13">
        <f ca="1">IF(CN25="","",INDEX(Travi!$A$1:$K$10000,CN25,8))</f>
        <v>-117.98099999999999</v>
      </c>
      <c r="CT25" s="13">
        <f ca="1">IF(CN25="","",INDEX(Travi!$A$1:$K$10000,CN25,9))</f>
        <v>-14.371</v>
      </c>
      <c r="CU25" s="13">
        <f ca="1">IF(CN25="","",INDEX(Travi!$A$1:$K$10000,CN25,10))</f>
        <v>-1.7230000000000001</v>
      </c>
      <c r="CV25" s="13">
        <f ca="1">IF(CN25="","",INDEX(Travi!$A$1:$K$10000,CN25,11))</f>
        <v>-2.5339999999999998</v>
      </c>
      <c r="CW25" s="12"/>
      <c r="CX25" s="12"/>
      <c r="CY25" s="12"/>
      <c r="CZ25" s="12"/>
      <c r="DA25" s="13"/>
      <c r="DB25" s="13"/>
      <c r="DC25" s="13"/>
      <c r="DD25" s="67"/>
      <c r="DE25" s="30"/>
      <c r="DF25" s="46">
        <f t="shared" ca="1" si="13"/>
        <v>259</v>
      </c>
      <c r="DG25" s="12">
        <f ca="1">IF(DF25="","",INDEX(Travi!$A$1:$K$10000,DF25,4))</f>
        <v>1</v>
      </c>
      <c r="DH25" s="12" t="str">
        <f ca="1">IF(DF25="","",INDEX(Travi!$A$1:$K$10000,DF25,5))</f>
        <v>Mdes</v>
      </c>
      <c r="DI25" s="13">
        <f ca="1">IF(DF25="","",INDEX(Travi!$A$1:$K$10000,DF25,6))</f>
        <v>-22.541</v>
      </c>
      <c r="DJ25" s="13">
        <f ca="1">IF(DF25="","",INDEX(Travi!$A$1:$K$10000,DF25,7))</f>
        <v>-13.81</v>
      </c>
      <c r="DK25" s="13">
        <f ca="1">IF(DF25="","",INDEX(Travi!$A$1:$K$10000,DF25,8))</f>
        <v>-19.318999999999999</v>
      </c>
      <c r="DL25" s="13">
        <f ca="1">IF(DF25="","",INDEX(Travi!$A$1:$K$10000,DF25,9))</f>
        <v>3.8149999999999999</v>
      </c>
      <c r="DM25" s="13">
        <f ca="1">IF(DF25="","",INDEX(Travi!$A$1:$K$10000,DF25,10))</f>
        <v>0.53100000000000003</v>
      </c>
      <c r="DN25" s="13">
        <f ca="1">IF(DF25="","",INDEX(Travi!$A$1:$K$10000,DF25,11))</f>
        <v>0.78100000000000003</v>
      </c>
      <c r="DO25" s="12"/>
      <c r="DP25" s="12"/>
      <c r="DQ25" s="12"/>
      <c r="DR25" s="12"/>
      <c r="DS25" s="13"/>
      <c r="DT25" s="13"/>
      <c r="DU25" s="13"/>
      <c r="DV25" s="67"/>
    </row>
    <row r="26" spans="1:126">
      <c r="A26" s="11"/>
      <c r="B26" s="46">
        <f t="shared" ca="1" si="7"/>
        <v>140</v>
      </c>
      <c r="C26" s="12">
        <f ca="1">IF(B26="","",INDEX(Travi!$A$1:$K$10000,B26,4))</f>
        <v>1</v>
      </c>
      <c r="D26" s="12" t="str">
        <f ca="1">IF(B26="","",INDEX(Travi!$A$1:$K$10000,B26,5))</f>
        <v>Vsin</v>
      </c>
      <c r="E26" s="13">
        <f ca="1">IF(B26="","",INDEX(Travi!$A$1:$K$10000,B26,6))</f>
        <v>28.041</v>
      </c>
      <c r="F26" s="13">
        <f ca="1">IF(B26="","",INDEX(Travi!$A$1:$K$10000,B26,7))</f>
        <v>17.181000000000001</v>
      </c>
      <c r="G26" s="13">
        <f ca="1">IF(B26="","",INDEX(Travi!$A$1:$K$10000,B26,8))</f>
        <v>-8.4730000000000008</v>
      </c>
      <c r="H26" s="13">
        <f ca="1">IF(B26="","",INDEX(Travi!$A$1:$K$10000,B26,9))</f>
        <v>-1.032</v>
      </c>
      <c r="I26" s="13">
        <f ca="1">IF(B26="","",INDEX(Travi!$A$1:$K$10000,B26,10))</f>
        <v>-0.124</v>
      </c>
      <c r="J26" s="13">
        <f ca="1">IF(B26="","",INDEX(Travi!$A$1:$K$10000,B26,11))</f>
        <v>-0.183</v>
      </c>
      <c r="K26" s="12"/>
      <c r="L26" s="12"/>
      <c r="M26" s="12"/>
      <c r="N26" s="12"/>
      <c r="O26" s="13"/>
      <c r="P26" s="13"/>
      <c r="Q26" s="13"/>
      <c r="R26" s="13"/>
      <c r="S26" s="30"/>
      <c r="T26" s="46">
        <f t="shared" ca="1" si="8"/>
        <v>160</v>
      </c>
      <c r="U26" s="12">
        <f ca="1">IF(T26="","",INDEX(Travi!$A$1:$K$10000,T26,4))</f>
        <v>1</v>
      </c>
      <c r="V26" s="12" t="str">
        <f ca="1">IF(T26="","",INDEX(Travi!$A$1:$K$10000,T26,5))</f>
        <v>Vsin</v>
      </c>
      <c r="W26" s="13">
        <f ca="1">IF(T26="","",INDEX(Travi!$A$1:$K$10000,T26,6))</f>
        <v>22.922000000000001</v>
      </c>
      <c r="X26" s="13">
        <f ca="1">IF(T26="","",INDEX(Travi!$A$1:$K$10000,T26,7))</f>
        <v>14.051</v>
      </c>
      <c r="Y26" s="13">
        <f ca="1">IF(T26="","",INDEX(Travi!$A$1:$K$10000,T26,8))</f>
        <v>-11.765000000000001</v>
      </c>
      <c r="Z26" s="13">
        <f ca="1">IF(T26="","",INDEX(Travi!$A$1:$K$10000,T26,9))</f>
        <v>-1.4330000000000001</v>
      </c>
      <c r="AA26" s="13">
        <f ca="1">IF(T26="","",INDEX(Travi!$A$1:$K$10000,T26,10))</f>
        <v>-0.17199999999999999</v>
      </c>
      <c r="AB26" s="13">
        <f ca="1">IF(T26="","",INDEX(Travi!$A$1:$K$10000,T26,11))</f>
        <v>-0.254</v>
      </c>
      <c r="AC26" s="12"/>
      <c r="AD26" s="12"/>
      <c r="AE26" s="12"/>
      <c r="AF26" s="12"/>
      <c r="AG26" s="13"/>
      <c r="AH26" s="13"/>
      <c r="AI26" s="13"/>
      <c r="AJ26" s="67"/>
      <c r="AK26" s="30"/>
      <c r="AL26" s="46">
        <f t="shared" ca="1" si="9"/>
        <v>180</v>
      </c>
      <c r="AM26" s="12">
        <f ca="1">IF(AL26="","",INDEX(Travi!$A$1:$K$10000,AL26,4))</f>
        <v>1</v>
      </c>
      <c r="AN26" s="12" t="str">
        <f ca="1">IF(AL26="","",INDEX(Travi!$A$1:$K$10000,AL26,5))</f>
        <v>Vsin</v>
      </c>
      <c r="AO26" s="13">
        <f ca="1">IF(AL26="","",INDEX(Travi!$A$1:$K$10000,AL26,6))</f>
        <v>53.051000000000002</v>
      </c>
      <c r="AP26" s="13">
        <f ca="1">IF(AL26="","",INDEX(Travi!$A$1:$K$10000,AL26,7))</f>
        <v>31.96</v>
      </c>
      <c r="AQ26" s="13">
        <f ca="1">IF(AL26="","",INDEX(Travi!$A$1:$K$10000,AL26,8))</f>
        <v>-12.895</v>
      </c>
      <c r="AR26" s="13">
        <f ca="1">IF(AL26="","",INDEX(Travi!$A$1:$K$10000,AL26,9))</f>
        <v>-1.5660000000000001</v>
      </c>
      <c r="AS26" s="13">
        <f ca="1">IF(AL26="","",INDEX(Travi!$A$1:$K$10000,AL26,10))</f>
        <v>-0.188</v>
      </c>
      <c r="AT26" s="13">
        <f ca="1">IF(AL26="","",INDEX(Travi!$A$1:$K$10000,AL26,11))</f>
        <v>-0.27600000000000002</v>
      </c>
      <c r="AU26" s="12"/>
      <c r="AV26" s="12"/>
      <c r="AW26" s="12"/>
      <c r="AX26" s="12"/>
      <c r="AY26" s="13"/>
      <c r="AZ26" s="13"/>
      <c r="BA26" s="13"/>
      <c r="BB26" s="67"/>
      <c r="BC26" s="30"/>
      <c r="BD26" s="46">
        <f t="shared" ca="1" si="10"/>
        <v>200</v>
      </c>
      <c r="BE26" s="12">
        <f ca="1">IF(BD26="","",INDEX(Travi!$A$1:$K$10000,BD26,4))</f>
        <v>1</v>
      </c>
      <c r="BF26" s="12" t="str">
        <f ca="1">IF(BD26="","",INDEX(Travi!$A$1:$K$10000,BD26,5))</f>
        <v>Vsin</v>
      </c>
      <c r="BG26" s="13">
        <f ca="1">IF(BD26="","",INDEX(Travi!$A$1:$K$10000,BD26,6))</f>
        <v>87.358000000000004</v>
      </c>
      <c r="BH26" s="13">
        <f ca="1">IF(BD26="","",INDEX(Travi!$A$1:$K$10000,BD26,7))</f>
        <v>52.238</v>
      </c>
      <c r="BI26" s="13">
        <f ca="1">IF(BD26="","",INDEX(Travi!$A$1:$K$10000,BD26,8))</f>
        <v>-86.549000000000007</v>
      </c>
      <c r="BJ26" s="13">
        <f ca="1">IF(BD26="","",INDEX(Travi!$A$1:$K$10000,BD26,9))</f>
        <v>-10.548</v>
      </c>
      <c r="BK26" s="13">
        <f ca="1">IF(BD26="","",INDEX(Travi!$A$1:$K$10000,BD26,10))</f>
        <v>-1.266</v>
      </c>
      <c r="BL26" s="13">
        <f ca="1">IF(BD26="","",INDEX(Travi!$A$1:$K$10000,BD26,11))</f>
        <v>-1.8620000000000001</v>
      </c>
      <c r="BM26" s="12"/>
      <c r="BN26" s="12"/>
      <c r="BO26" s="12"/>
      <c r="BP26" s="12"/>
      <c r="BQ26" s="13"/>
      <c r="BR26" s="13"/>
      <c r="BS26" s="13"/>
      <c r="BT26" s="67"/>
      <c r="BU26" s="30"/>
      <c r="BV26" s="46">
        <f t="shared" ca="1" si="11"/>
        <v>220</v>
      </c>
      <c r="BW26" s="12">
        <f ca="1">IF(BV26="","",INDEX(Travi!$A$1:$K$10000,BV26,4))</f>
        <v>1</v>
      </c>
      <c r="BX26" s="12" t="str">
        <f ca="1">IF(BV26="","",INDEX(Travi!$A$1:$K$10000,BV26,5))</f>
        <v>Vsin</v>
      </c>
      <c r="BY26" s="13">
        <f ca="1">IF(BV26="","",INDEX(Travi!$A$1:$K$10000,BV26,6))</f>
        <v>118.643</v>
      </c>
      <c r="BZ26" s="13">
        <f ca="1">IF(BV26="","",INDEX(Travi!$A$1:$K$10000,BV26,7))</f>
        <v>70.95</v>
      </c>
      <c r="CA26" s="13">
        <f ca="1">IF(BV26="","",INDEX(Travi!$A$1:$K$10000,BV26,8))</f>
        <v>-82.531999999999996</v>
      </c>
      <c r="CB26" s="13">
        <f ca="1">IF(BV26="","",INDEX(Travi!$A$1:$K$10000,BV26,9))</f>
        <v>-10.048999999999999</v>
      </c>
      <c r="CC26" s="13">
        <f ca="1">IF(BV26="","",INDEX(Travi!$A$1:$K$10000,BV26,10))</f>
        <v>-1.2070000000000001</v>
      </c>
      <c r="CD26" s="13">
        <f ca="1">IF(BV26="","",INDEX(Travi!$A$1:$K$10000,BV26,11))</f>
        <v>-1.776</v>
      </c>
      <c r="CE26" s="12"/>
      <c r="CF26" s="12"/>
      <c r="CG26" s="12"/>
      <c r="CH26" s="12"/>
      <c r="CI26" s="13"/>
      <c r="CJ26" s="13"/>
      <c r="CK26" s="13"/>
      <c r="CL26" s="67"/>
      <c r="CM26" s="30"/>
      <c r="CN26" s="46">
        <f t="shared" ca="1" si="12"/>
        <v>240</v>
      </c>
      <c r="CO26" s="12">
        <f ca="1">IF(CN26="","",INDEX(Travi!$A$1:$K$10000,CN26,4))</f>
        <v>1</v>
      </c>
      <c r="CP26" s="12" t="str">
        <f ca="1">IF(CN26="","",INDEX(Travi!$A$1:$K$10000,CN26,5))</f>
        <v>Vsin</v>
      </c>
      <c r="CQ26" s="13">
        <f ca="1">IF(CN26="","",INDEX(Travi!$A$1:$K$10000,CN26,6))</f>
        <v>109.87</v>
      </c>
      <c r="CR26" s="13">
        <f ca="1">IF(CN26="","",INDEX(Travi!$A$1:$K$10000,CN26,7))</f>
        <v>65.709000000000003</v>
      </c>
      <c r="CS26" s="13">
        <f ca="1">IF(CN26="","",INDEX(Travi!$A$1:$K$10000,CN26,8))</f>
        <v>-76.174999999999997</v>
      </c>
      <c r="CT26" s="13">
        <f ca="1">IF(CN26="","",INDEX(Travi!$A$1:$K$10000,CN26,9))</f>
        <v>-9.2810000000000006</v>
      </c>
      <c r="CU26" s="13">
        <f ca="1">IF(CN26="","",INDEX(Travi!$A$1:$K$10000,CN26,10))</f>
        <v>-1.1140000000000001</v>
      </c>
      <c r="CV26" s="13">
        <f ca="1">IF(CN26="","",INDEX(Travi!$A$1:$K$10000,CN26,11))</f>
        <v>-1.639</v>
      </c>
      <c r="CW26" s="12"/>
      <c r="CX26" s="12"/>
      <c r="CY26" s="12"/>
      <c r="CZ26" s="12"/>
      <c r="DA26" s="13"/>
      <c r="DB26" s="13"/>
      <c r="DC26" s="13"/>
      <c r="DD26" s="67"/>
      <c r="DE26" s="30"/>
      <c r="DF26" s="46">
        <f t="shared" ca="1" si="13"/>
        <v>260</v>
      </c>
      <c r="DG26" s="12">
        <f ca="1">IF(DF26="","",INDEX(Travi!$A$1:$K$10000,DF26,4))</f>
        <v>1</v>
      </c>
      <c r="DH26" s="12" t="str">
        <f ca="1">IF(DF26="","",INDEX(Travi!$A$1:$K$10000,DF26,5))</f>
        <v>Vsin</v>
      </c>
      <c r="DI26" s="13">
        <f ca="1">IF(DF26="","",INDEX(Travi!$A$1:$K$10000,DF26,6))</f>
        <v>28.047000000000001</v>
      </c>
      <c r="DJ26" s="13">
        <f ca="1">IF(DF26="","",INDEX(Travi!$A$1:$K$10000,DF26,7))</f>
        <v>17.184999999999999</v>
      </c>
      <c r="DK26" s="13">
        <f ca="1">IF(DF26="","",INDEX(Travi!$A$1:$K$10000,DF26,8))</f>
        <v>-8.4109999999999996</v>
      </c>
      <c r="DL26" s="13">
        <f ca="1">IF(DF26="","",INDEX(Travi!$A$1:$K$10000,DF26,9))</f>
        <v>1.661</v>
      </c>
      <c r="DM26" s="13">
        <f ca="1">IF(DF26="","",INDEX(Travi!$A$1:$K$10000,DF26,10))</f>
        <v>0.23100000000000001</v>
      </c>
      <c r="DN26" s="13">
        <f ca="1">IF(DF26="","",INDEX(Travi!$A$1:$K$10000,DF26,11))</f>
        <v>0.34</v>
      </c>
      <c r="DO26" s="12"/>
      <c r="DP26" s="12"/>
      <c r="DQ26" s="12"/>
      <c r="DR26" s="12"/>
      <c r="DS26" s="13"/>
      <c r="DT26" s="13"/>
      <c r="DU26" s="13"/>
      <c r="DV26" s="67"/>
    </row>
    <row r="27" spans="1:126">
      <c r="A27" s="11"/>
      <c r="B27" s="46">
        <f t="shared" ca="1" si="7"/>
        <v>141</v>
      </c>
      <c r="C27" s="12">
        <f ca="1">IF(B27="","",INDEX(Travi!$A$1:$K$10000,B27,4))</f>
        <v>1</v>
      </c>
      <c r="D27" s="12" t="str">
        <f ca="1">IF(B27="","",INDEX(Travi!$A$1:$K$10000,B27,5))</f>
        <v>Vdes</v>
      </c>
      <c r="E27" s="13">
        <f ca="1">IF(B27="","",INDEX(Travi!$A$1:$K$10000,B27,6))</f>
        <v>-28.876000000000001</v>
      </c>
      <c r="F27" s="13">
        <f ca="1">IF(B27="","",INDEX(Travi!$A$1:$K$10000,B27,7))</f>
        <v>-17.693000000000001</v>
      </c>
      <c r="G27" s="13">
        <f ca="1">IF(B27="","",INDEX(Travi!$A$1:$K$10000,B27,8))</f>
        <v>-8.4730000000000008</v>
      </c>
      <c r="H27" s="13">
        <f ca="1">IF(B27="","",INDEX(Travi!$A$1:$K$10000,B27,9))</f>
        <v>-1.032</v>
      </c>
      <c r="I27" s="13">
        <f ca="1">IF(B27="","",INDEX(Travi!$A$1:$K$10000,B27,10))</f>
        <v>-0.124</v>
      </c>
      <c r="J27" s="13">
        <f ca="1">IF(B27="","",INDEX(Travi!$A$1:$K$10000,B27,11))</f>
        <v>-0.183</v>
      </c>
      <c r="K27" s="12"/>
      <c r="L27" s="12"/>
      <c r="M27" s="12"/>
      <c r="N27" s="12"/>
      <c r="O27" s="13"/>
      <c r="P27" s="13"/>
      <c r="Q27" s="13"/>
      <c r="R27" s="13"/>
      <c r="S27" s="30"/>
      <c r="T27" s="46">
        <f t="shared" ca="1" si="8"/>
        <v>161</v>
      </c>
      <c r="U27" s="12">
        <f ca="1">IF(T27="","",INDEX(Travi!$A$1:$K$10000,T27,4))</f>
        <v>1</v>
      </c>
      <c r="V27" s="12" t="str">
        <f ca="1">IF(T27="","",INDEX(Travi!$A$1:$K$10000,T27,5))</f>
        <v>Vdes</v>
      </c>
      <c r="W27" s="13">
        <f ca="1">IF(T27="","",INDEX(Travi!$A$1:$K$10000,T27,6))</f>
        <v>-23.096</v>
      </c>
      <c r="X27" s="13">
        <f ca="1">IF(T27="","",INDEX(Travi!$A$1:$K$10000,T27,7))</f>
        <v>-14.145</v>
      </c>
      <c r="Y27" s="13">
        <f ca="1">IF(T27="","",INDEX(Travi!$A$1:$K$10000,T27,8))</f>
        <v>-11.765000000000001</v>
      </c>
      <c r="Z27" s="13">
        <f ca="1">IF(T27="","",INDEX(Travi!$A$1:$K$10000,T27,9))</f>
        <v>-1.4330000000000001</v>
      </c>
      <c r="AA27" s="13">
        <f ca="1">IF(T27="","",INDEX(Travi!$A$1:$K$10000,T27,10))</f>
        <v>-0.17199999999999999</v>
      </c>
      <c r="AB27" s="13">
        <f ca="1">IF(T27="","",INDEX(Travi!$A$1:$K$10000,T27,11))</f>
        <v>-0.254</v>
      </c>
      <c r="AC27" s="12"/>
      <c r="AD27" s="12"/>
      <c r="AE27" s="12"/>
      <c r="AF27" s="12"/>
      <c r="AG27" s="13"/>
      <c r="AH27" s="13"/>
      <c r="AI27" s="13"/>
      <c r="AJ27" s="67"/>
      <c r="AK27" s="30"/>
      <c r="AL27" s="46">
        <f t="shared" ca="1" si="9"/>
        <v>181</v>
      </c>
      <c r="AM27" s="12">
        <f ca="1">IF(AL27="","",INDEX(Travi!$A$1:$K$10000,AL27,4))</f>
        <v>1</v>
      </c>
      <c r="AN27" s="12" t="str">
        <f ca="1">IF(AL27="","",INDEX(Travi!$A$1:$K$10000,AL27,5))</f>
        <v>Vdes</v>
      </c>
      <c r="AO27" s="13">
        <f ca="1">IF(AL27="","",INDEX(Travi!$A$1:$K$10000,AL27,6))</f>
        <v>-54.529000000000003</v>
      </c>
      <c r="AP27" s="13">
        <f ca="1">IF(AL27="","",INDEX(Travi!$A$1:$K$10000,AL27,7))</f>
        <v>-32.840000000000003</v>
      </c>
      <c r="AQ27" s="13">
        <f ca="1">IF(AL27="","",INDEX(Travi!$A$1:$K$10000,AL27,8))</f>
        <v>-12.895</v>
      </c>
      <c r="AR27" s="13">
        <f ca="1">IF(AL27="","",INDEX(Travi!$A$1:$K$10000,AL27,9))</f>
        <v>-1.5660000000000001</v>
      </c>
      <c r="AS27" s="13">
        <f ca="1">IF(AL27="","",INDEX(Travi!$A$1:$K$10000,AL27,10))</f>
        <v>-0.188</v>
      </c>
      <c r="AT27" s="13">
        <f ca="1">IF(AL27="","",INDEX(Travi!$A$1:$K$10000,AL27,11))</f>
        <v>-0.27600000000000002</v>
      </c>
      <c r="AU27" s="12"/>
      <c r="AV27" s="12"/>
      <c r="AW27" s="12"/>
      <c r="AX27" s="12"/>
      <c r="AY27" s="13"/>
      <c r="AZ27" s="13"/>
      <c r="BA27" s="13"/>
      <c r="BB27" s="67"/>
      <c r="BC27" s="30"/>
      <c r="BD27" s="46">
        <f t="shared" ca="1" si="10"/>
        <v>201</v>
      </c>
      <c r="BE27" s="12">
        <f ca="1">IF(BD27="","",INDEX(Travi!$A$1:$K$10000,BD27,4))</f>
        <v>1</v>
      </c>
      <c r="BF27" s="12" t="str">
        <f ca="1">IF(BD27="","",INDEX(Travi!$A$1:$K$10000,BD27,5))</f>
        <v>Vdes</v>
      </c>
      <c r="BG27" s="13">
        <f ca="1">IF(BD27="","",INDEX(Travi!$A$1:$K$10000,BD27,6))</f>
        <v>-95.233999999999995</v>
      </c>
      <c r="BH27" s="13">
        <f ca="1">IF(BD27="","",INDEX(Travi!$A$1:$K$10000,BD27,7))</f>
        <v>-56.978000000000002</v>
      </c>
      <c r="BI27" s="13">
        <f ca="1">IF(BD27="","",INDEX(Travi!$A$1:$K$10000,BD27,8))</f>
        <v>-86.549000000000007</v>
      </c>
      <c r="BJ27" s="13">
        <f ca="1">IF(BD27="","",INDEX(Travi!$A$1:$K$10000,BD27,9))</f>
        <v>-10.548</v>
      </c>
      <c r="BK27" s="13">
        <f ca="1">IF(BD27="","",INDEX(Travi!$A$1:$K$10000,BD27,10))</f>
        <v>-1.266</v>
      </c>
      <c r="BL27" s="13">
        <f ca="1">IF(BD27="","",INDEX(Travi!$A$1:$K$10000,BD27,11))</f>
        <v>-1.8620000000000001</v>
      </c>
      <c r="BM27" s="12"/>
      <c r="BN27" s="12"/>
      <c r="BO27" s="12"/>
      <c r="BP27" s="12"/>
      <c r="BQ27" s="13"/>
      <c r="BR27" s="13"/>
      <c r="BS27" s="13"/>
      <c r="BT27" s="67"/>
      <c r="BU27" s="30"/>
      <c r="BV27" s="46">
        <f t="shared" ca="1" si="11"/>
        <v>221</v>
      </c>
      <c r="BW27" s="12">
        <f ca="1">IF(BV27="","",INDEX(Travi!$A$1:$K$10000,BV27,4))</f>
        <v>1</v>
      </c>
      <c r="BX27" s="12" t="str">
        <f ca="1">IF(BV27="","",INDEX(Travi!$A$1:$K$10000,BV27,5))</f>
        <v>Vdes</v>
      </c>
      <c r="BY27" s="13">
        <f ca="1">IF(BV27="","",INDEX(Travi!$A$1:$K$10000,BV27,6))</f>
        <v>-121.009</v>
      </c>
      <c r="BZ27" s="13">
        <f ca="1">IF(BV27="","",INDEX(Travi!$A$1:$K$10000,BV27,7))</f>
        <v>-72.396000000000001</v>
      </c>
      <c r="CA27" s="13">
        <f ca="1">IF(BV27="","",INDEX(Travi!$A$1:$K$10000,BV27,8))</f>
        <v>-82.531999999999996</v>
      </c>
      <c r="CB27" s="13">
        <f ca="1">IF(BV27="","",INDEX(Travi!$A$1:$K$10000,BV27,9))</f>
        <v>-10.048999999999999</v>
      </c>
      <c r="CC27" s="13">
        <f ca="1">IF(BV27="","",INDEX(Travi!$A$1:$K$10000,BV27,10))</f>
        <v>-1.2070000000000001</v>
      </c>
      <c r="CD27" s="13">
        <f ca="1">IF(BV27="","",INDEX(Travi!$A$1:$K$10000,BV27,11))</f>
        <v>-1.776</v>
      </c>
      <c r="CE27" s="12"/>
      <c r="CF27" s="12"/>
      <c r="CG27" s="12"/>
      <c r="CH27" s="12"/>
      <c r="CI27" s="13"/>
      <c r="CJ27" s="13"/>
      <c r="CK27" s="13"/>
      <c r="CL27" s="67"/>
      <c r="CM27" s="30"/>
      <c r="CN27" s="46">
        <f t="shared" ca="1" si="12"/>
        <v>241</v>
      </c>
      <c r="CO27" s="12">
        <f ca="1">IF(CN27="","",INDEX(Travi!$A$1:$K$10000,CN27,4))</f>
        <v>1</v>
      </c>
      <c r="CP27" s="12" t="str">
        <f ca="1">IF(CN27="","",INDEX(Travi!$A$1:$K$10000,CN27,5))</f>
        <v>Vdes</v>
      </c>
      <c r="CQ27" s="13">
        <f ca="1">IF(CN27="","",INDEX(Travi!$A$1:$K$10000,CN27,6))</f>
        <v>-95.546000000000006</v>
      </c>
      <c r="CR27" s="13">
        <f ca="1">IF(CN27="","",INDEX(Travi!$A$1:$K$10000,CN27,7))</f>
        <v>-57.158999999999999</v>
      </c>
      <c r="CS27" s="13">
        <f ca="1">IF(CN27="","",INDEX(Travi!$A$1:$K$10000,CN27,8))</f>
        <v>-76.174999999999997</v>
      </c>
      <c r="CT27" s="13">
        <f ca="1">IF(CN27="","",INDEX(Travi!$A$1:$K$10000,CN27,9))</f>
        <v>-9.2810000000000006</v>
      </c>
      <c r="CU27" s="13">
        <f ca="1">IF(CN27="","",INDEX(Travi!$A$1:$K$10000,CN27,10))</f>
        <v>-1.1140000000000001</v>
      </c>
      <c r="CV27" s="13">
        <f ca="1">IF(CN27="","",INDEX(Travi!$A$1:$K$10000,CN27,11))</f>
        <v>-1.639</v>
      </c>
      <c r="CW27" s="12"/>
      <c r="CX27" s="12"/>
      <c r="CY27" s="12"/>
      <c r="CZ27" s="12"/>
      <c r="DA27" s="13"/>
      <c r="DB27" s="13"/>
      <c r="DC27" s="13"/>
      <c r="DD27" s="67"/>
      <c r="DE27" s="30"/>
      <c r="DF27" s="46">
        <f t="shared" ca="1" si="13"/>
        <v>261</v>
      </c>
      <c r="DG27" s="12">
        <f ca="1">IF(DF27="","",INDEX(Travi!$A$1:$K$10000,DF27,4))</f>
        <v>1</v>
      </c>
      <c r="DH27" s="12" t="str">
        <f ca="1">IF(DF27="","",INDEX(Travi!$A$1:$K$10000,DF27,5))</f>
        <v>Vdes</v>
      </c>
      <c r="DI27" s="13">
        <f ca="1">IF(DF27="","",INDEX(Travi!$A$1:$K$10000,DF27,6))</f>
        <v>-28.87</v>
      </c>
      <c r="DJ27" s="13">
        <f ca="1">IF(DF27="","",INDEX(Travi!$A$1:$K$10000,DF27,7))</f>
        <v>-17.689</v>
      </c>
      <c r="DK27" s="13">
        <f ca="1">IF(DF27="","",INDEX(Travi!$A$1:$K$10000,DF27,8))</f>
        <v>-8.4109999999999996</v>
      </c>
      <c r="DL27" s="13">
        <f ca="1">IF(DF27="","",INDEX(Travi!$A$1:$K$10000,DF27,9))</f>
        <v>1.661</v>
      </c>
      <c r="DM27" s="13">
        <f ca="1">IF(DF27="","",INDEX(Travi!$A$1:$K$10000,DF27,10))</f>
        <v>0.23100000000000001</v>
      </c>
      <c r="DN27" s="13">
        <f ca="1">IF(DF27="","",INDEX(Travi!$A$1:$K$10000,DF27,11))</f>
        <v>0.34</v>
      </c>
      <c r="DO27" s="12"/>
      <c r="DP27" s="12"/>
      <c r="DQ27" s="12"/>
      <c r="DR27" s="12"/>
      <c r="DS27" s="13"/>
      <c r="DT27" s="13"/>
      <c r="DU27" s="13"/>
      <c r="DV27" s="67"/>
    </row>
    <row r="28" spans="1:126">
      <c r="A28" s="11"/>
      <c r="B28" s="46" t="str">
        <f t="shared" ca="1" si="7"/>
        <v/>
      </c>
      <c r="C28" s="12" t="str">
        <f ca="1">IF(B28="","",INDEX(Travi!$A$1:$K$10000,B28,4))</f>
        <v/>
      </c>
      <c r="D28" s="12" t="str">
        <f ca="1">IF(B28="","",INDEX(Travi!$A$1:$K$10000,B28,5))</f>
        <v/>
      </c>
      <c r="E28" s="12" t="str">
        <f ca="1">IF(B28="","",INDEX(Travi!$A$1:$K$10000,B28,6))</f>
        <v/>
      </c>
      <c r="F28" s="12" t="str">
        <f ca="1">IF(B28="","",INDEX(Travi!$A$1:$K$10000,B28,7))</f>
        <v/>
      </c>
      <c r="G28" s="12" t="str">
        <f ca="1">IF(B28="","",INDEX(Travi!$A$1:$K$10000,B28,8))</f>
        <v/>
      </c>
      <c r="H28" s="12" t="str">
        <f ca="1">IF(B28="","",INDEX(Travi!$A$1:$K$10000,B28,9))</f>
        <v/>
      </c>
      <c r="I28" s="12" t="str">
        <f ca="1">IF(B28="","",INDEX(Travi!$A$1:$K$10000,B28,10))</f>
        <v/>
      </c>
      <c r="J28" s="12" t="str">
        <f ca="1">IF(B28="","",INDEX(Travi!$A$1:$K$10000,B28,11))</f>
        <v/>
      </c>
      <c r="K28" s="12"/>
      <c r="L28" s="12"/>
      <c r="M28" s="12"/>
      <c r="N28" s="12"/>
      <c r="O28" s="13"/>
      <c r="P28" s="13"/>
      <c r="Q28" s="13"/>
      <c r="R28" s="13"/>
      <c r="S28" s="30"/>
      <c r="T28" s="46" t="str">
        <f t="shared" ca="1" si="8"/>
        <v/>
      </c>
      <c r="U28" s="12" t="str">
        <f ca="1">IF(T28="","",INDEX(Travi!$A$1:$K$10000,T28,4))</f>
        <v/>
      </c>
      <c r="V28" s="12" t="str">
        <f ca="1">IF(T28="","",INDEX(Travi!$A$1:$K$10000,T28,5))</f>
        <v/>
      </c>
      <c r="W28" s="12" t="str">
        <f ca="1">IF(T28="","",INDEX(Travi!$A$1:$K$10000,T28,6))</f>
        <v/>
      </c>
      <c r="X28" s="12" t="str">
        <f ca="1">IF(T28="","",INDEX(Travi!$A$1:$K$10000,T28,7))</f>
        <v/>
      </c>
      <c r="Y28" s="12" t="str">
        <f ca="1">IF(T28="","",INDEX(Travi!$A$1:$K$10000,T28,8))</f>
        <v/>
      </c>
      <c r="Z28" s="12" t="str">
        <f ca="1">IF(T28="","",INDEX(Travi!$A$1:$K$10000,T28,9))</f>
        <v/>
      </c>
      <c r="AA28" s="12" t="str">
        <f ca="1">IF(T28="","",INDEX(Travi!$A$1:$K$10000,T28,10))</f>
        <v/>
      </c>
      <c r="AB28" s="12" t="str">
        <f ca="1">IF(T28="","",INDEX(Travi!$A$1:$K$10000,T28,11))</f>
        <v/>
      </c>
      <c r="AC28" s="12"/>
      <c r="AD28" s="12"/>
      <c r="AE28" s="12"/>
      <c r="AF28" s="12"/>
      <c r="AG28" s="13"/>
      <c r="AH28" s="13"/>
      <c r="AI28" s="13"/>
      <c r="AJ28" s="67"/>
      <c r="AK28" s="30"/>
      <c r="AL28" s="46" t="str">
        <f t="shared" ca="1" si="9"/>
        <v/>
      </c>
      <c r="AM28" s="12" t="str">
        <f ca="1">IF(AL28="","",INDEX(Travi!$A$1:$K$10000,AL28,4))</f>
        <v/>
      </c>
      <c r="AN28" s="12" t="str">
        <f ca="1">IF(AL28="","",INDEX(Travi!$A$1:$K$10000,AL28,5))</f>
        <v/>
      </c>
      <c r="AO28" s="12" t="str">
        <f ca="1">IF(AL28="","",INDEX(Travi!$A$1:$K$10000,AL28,6))</f>
        <v/>
      </c>
      <c r="AP28" s="12" t="str">
        <f ca="1">IF(AL28="","",INDEX(Travi!$A$1:$K$10000,AL28,7))</f>
        <v/>
      </c>
      <c r="AQ28" s="12" t="str">
        <f ca="1">IF(AL28="","",INDEX(Travi!$A$1:$K$10000,AL28,8))</f>
        <v/>
      </c>
      <c r="AR28" s="12" t="str">
        <f ca="1">IF(AL28="","",INDEX(Travi!$A$1:$K$10000,AL28,9))</f>
        <v/>
      </c>
      <c r="AS28" s="12" t="str">
        <f ca="1">IF(AL28="","",INDEX(Travi!$A$1:$K$10000,AL28,10))</f>
        <v/>
      </c>
      <c r="AT28" s="12" t="str">
        <f ca="1">IF(AL28="","",INDEX(Travi!$A$1:$K$10000,AL28,11))</f>
        <v/>
      </c>
      <c r="AU28" s="12"/>
      <c r="AV28" s="12"/>
      <c r="AW28" s="12"/>
      <c r="AX28" s="12"/>
      <c r="AY28" s="13"/>
      <c r="AZ28" s="13"/>
      <c r="BA28" s="13"/>
      <c r="BB28" s="67"/>
      <c r="BC28" s="30"/>
      <c r="BD28" s="46" t="str">
        <f t="shared" ca="1" si="10"/>
        <v/>
      </c>
      <c r="BE28" s="12" t="str">
        <f ca="1">IF(BD28="","",INDEX(Travi!$A$1:$K$10000,BD28,4))</f>
        <v/>
      </c>
      <c r="BF28" s="12" t="str">
        <f ca="1">IF(BD28="","",INDEX(Travi!$A$1:$K$10000,BD28,5))</f>
        <v/>
      </c>
      <c r="BG28" s="12" t="str">
        <f ca="1">IF(BD28="","",INDEX(Travi!$A$1:$K$10000,BD28,6))</f>
        <v/>
      </c>
      <c r="BH28" s="12" t="str">
        <f ca="1">IF(BD28="","",INDEX(Travi!$A$1:$K$10000,BD28,7))</f>
        <v/>
      </c>
      <c r="BI28" s="12" t="str">
        <f ca="1">IF(BD28="","",INDEX(Travi!$A$1:$K$10000,BD28,8))</f>
        <v/>
      </c>
      <c r="BJ28" s="12" t="str">
        <f ca="1">IF(BD28="","",INDEX(Travi!$A$1:$K$10000,BD28,9))</f>
        <v/>
      </c>
      <c r="BK28" s="12" t="str">
        <f ca="1">IF(BD28="","",INDEX(Travi!$A$1:$K$10000,BD28,10))</f>
        <v/>
      </c>
      <c r="BL28" s="12" t="str">
        <f ca="1">IF(BD28="","",INDEX(Travi!$A$1:$K$10000,BD28,11))</f>
        <v/>
      </c>
      <c r="BM28" s="12"/>
      <c r="BN28" s="12"/>
      <c r="BO28" s="12"/>
      <c r="BP28" s="12"/>
      <c r="BQ28" s="13"/>
      <c r="BR28" s="13"/>
      <c r="BS28" s="13"/>
      <c r="BT28" s="67"/>
      <c r="BU28" s="30"/>
      <c r="BV28" s="46" t="str">
        <f t="shared" ca="1" si="11"/>
        <v/>
      </c>
      <c r="BW28" s="12" t="str">
        <f ca="1">IF(BV28="","",INDEX(Travi!$A$1:$K$10000,BV28,4))</f>
        <v/>
      </c>
      <c r="BX28" s="12" t="str">
        <f ca="1">IF(BV28="","",INDEX(Travi!$A$1:$K$10000,BV28,5))</f>
        <v/>
      </c>
      <c r="BY28" s="12" t="str">
        <f ca="1">IF(BV28="","",INDEX(Travi!$A$1:$K$10000,BV28,6))</f>
        <v/>
      </c>
      <c r="BZ28" s="12" t="str">
        <f ca="1">IF(BV28="","",INDEX(Travi!$A$1:$K$10000,BV28,7))</f>
        <v/>
      </c>
      <c r="CA28" s="12" t="str">
        <f ca="1">IF(BV28="","",INDEX(Travi!$A$1:$K$10000,BV28,8))</f>
        <v/>
      </c>
      <c r="CB28" s="12" t="str">
        <f ca="1">IF(BV28="","",INDEX(Travi!$A$1:$K$10000,BV28,9))</f>
        <v/>
      </c>
      <c r="CC28" s="12" t="str">
        <f ca="1">IF(BV28="","",INDEX(Travi!$A$1:$K$10000,BV28,10))</f>
        <v/>
      </c>
      <c r="CD28" s="12" t="str">
        <f ca="1">IF(BV28="","",INDEX(Travi!$A$1:$K$10000,BV28,11))</f>
        <v/>
      </c>
      <c r="CE28" s="12"/>
      <c r="CF28" s="12"/>
      <c r="CG28" s="12"/>
      <c r="CH28" s="12"/>
      <c r="CI28" s="13"/>
      <c r="CJ28" s="13"/>
      <c r="CK28" s="13"/>
      <c r="CL28" s="67"/>
      <c r="CM28" s="30"/>
      <c r="CN28" s="46" t="str">
        <f t="shared" ca="1" si="12"/>
        <v/>
      </c>
      <c r="CO28" s="12" t="str">
        <f ca="1">IF(CN28="","",INDEX(Travi!$A$1:$K$10000,CN28,4))</f>
        <v/>
      </c>
      <c r="CP28" s="12" t="str">
        <f ca="1">IF(CN28="","",INDEX(Travi!$A$1:$K$10000,CN28,5))</f>
        <v/>
      </c>
      <c r="CQ28" s="12" t="str">
        <f ca="1">IF(CN28="","",INDEX(Travi!$A$1:$K$10000,CN28,6))</f>
        <v/>
      </c>
      <c r="CR28" s="12" t="str">
        <f ca="1">IF(CN28="","",INDEX(Travi!$A$1:$K$10000,CN28,7))</f>
        <v/>
      </c>
      <c r="CS28" s="12" t="str">
        <f ca="1">IF(CN28="","",INDEX(Travi!$A$1:$K$10000,CN28,8))</f>
        <v/>
      </c>
      <c r="CT28" s="12" t="str">
        <f ca="1">IF(CN28="","",INDEX(Travi!$A$1:$K$10000,CN28,9))</f>
        <v/>
      </c>
      <c r="CU28" s="12" t="str">
        <f ca="1">IF(CN28="","",INDEX(Travi!$A$1:$K$10000,CN28,10))</f>
        <v/>
      </c>
      <c r="CV28" s="12" t="str">
        <f ca="1">IF(CN28="","",INDEX(Travi!$A$1:$K$10000,CN28,11))</f>
        <v/>
      </c>
      <c r="CW28" s="12"/>
      <c r="CX28" s="12"/>
      <c r="CY28" s="12"/>
      <c r="CZ28" s="12"/>
      <c r="DA28" s="13"/>
      <c r="DB28" s="13"/>
      <c r="DC28" s="13"/>
      <c r="DD28" s="67"/>
      <c r="DE28" s="30"/>
      <c r="DF28" s="46" t="str">
        <f t="shared" ca="1" si="13"/>
        <v/>
      </c>
      <c r="DG28" s="12" t="str">
        <f ca="1">IF(DF28="","",INDEX(Travi!$A$1:$K$10000,DF28,4))</f>
        <v/>
      </c>
      <c r="DH28" s="12" t="str">
        <f ca="1">IF(DF28="","",INDEX(Travi!$A$1:$K$10000,DF28,5))</f>
        <v/>
      </c>
      <c r="DI28" s="12" t="str">
        <f ca="1">IF(DF28="","",INDEX(Travi!$A$1:$K$10000,DF28,6))</f>
        <v/>
      </c>
      <c r="DJ28" s="12" t="str">
        <f ca="1">IF(DF28="","",INDEX(Travi!$A$1:$K$10000,DF28,7))</f>
        <v/>
      </c>
      <c r="DK28" s="12" t="str">
        <f ca="1">IF(DF28="","",INDEX(Travi!$A$1:$K$10000,DF28,8))</f>
        <v/>
      </c>
      <c r="DL28" s="12" t="str">
        <f ca="1">IF(DF28="","",INDEX(Travi!$A$1:$K$10000,DF28,9))</f>
        <v/>
      </c>
      <c r="DM28" s="12" t="str">
        <f ca="1">IF(DF28="","",INDEX(Travi!$A$1:$K$10000,DF28,10))</f>
        <v/>
      </c>
      <c r="DN28" s="12" t="str">
        <f ca="1">IF(DF28="","",INDEX(Travi!$A$1:$K$10000,DF28,11))</f>
        <v/>
      </c>
      <c r="DO28" s="12"/>
      <c r="DP28" s="12"/>
      <c r="DQ28" s="12"/>
      <c r="DR28" s="12"/>
      <c r="DS28" s="13"/>
      <c r="DT28" s="13"/>
      <c r="DU28" s="13"/>
      <c r="DV28" s="67"/>
    </row>
    <row r="29" spans="1:126">
      <c r="A29" s="11"/>
      <c r="B29" s="46" t="str">
        <f t="shared" ca="1" si="7"/>
        <v/>
      </c>
      <c r="C29" s="12" t="str">
        <f ca="1">IF(B29="","",INDEX(Travi!$A$1:$K$10000,B29,4))</f>
        <v/>
      </c>
      <c r="D29" s="12" t="str">
        <f ca="1">IF(B29="","",INDEX(Travi!$A$1:$K$10000,B29,5))</f>
        <v/>
      </c>
      <c r="E29" s="12" t="str">
        <f ca="1">IF(B29="","",INDEX(Travi!$A$1:$K$10000,B29,6))</f>
        <v/>
      </c>
      <c r="F29" s="12" t="str">
        <f ca="1">IF(B29="","",INDEX(Travi!$A$1:$K$10000,B29,7))</f>
        <v/>
      </c>
      <c r="G29" s="12" t="str">
        <f ca="1">IF(B29="","",INDEX(Travi!$A$1:$K$10000,B29,8))</f>
        <v/>
      </c>
      <c r="H29" s="12" t="str">
        <f ca="1">IF(B29="","",INDEX(Travi!$A$1:$K$10000,B29,9))</f>
        <v/>
      </c>
      <c r="I29" s="12" t="str">
        <f ca="1">IF(B29="","",INDEX(Travi!$A$1:$K$10000,B29,10))</f>
        <v/>
      </c>
      <c r="J29" s="12" t="str">
        <f ca="1">IF(B29="","",INDEX(Travi!$A$1:$K$10000,B29,11))</f>
        <v/>
      </c>
      <c r="L29" s="12"/>
      <c r="M29" s="12"/>
      <c r="N29" s="12"/>
      <c r="O29" s="13"/>
      <c r="P29" s="13"/>
      <c r="Q29" s="13"/>
      <c r="R29" s="13"/>
      <c r="S29" s="30"/>
      <c r="T29" s="46" t="str">
        <f t="shared" ca="1" si="8"/>
        <v/>
      </c>
      <c r="U29" s="12" t="str">
        <f ca="1">IF(T29="","",INDEX(Travi!$A$1:$K$10000,T29,4))</f>
        <v/>
      </c>
      <c r="V29" s="12" t="str">
        <f ca="1">IF(T29="","",INDEX(Travi!$A$1:$K$10000,T29,5))</f>
        <v/>
      </c>
      <c r="W29" s="12" t="str">
        <f ca="1">IF(T29="","",INDEX(Travi!$A$1:$K$10000,T29,6))</f>
        <v/>
      </c>
      <c r="X29" s="12" t="str">
        <f ca="1">IF(T29="","",INDEX(Travi!$A$1:$K$10000,T29,7))</f>
        <v/>
      </c>
      <c r="Y29" s="12" t="str">
        <f ca="1">IF(T29="","",INDEX(Travi!$A$1:$K$10000,T29,8))</f>
        <v/>
      </c>
      <c r="Z29" s="12" t="str">
        <f ca="1">IF(T29="","",INDEX(Travi!$A$1:$K$10000,T29,9))</f>
        <v/>
      </c>
      <c r="AA29" s="12" t="str">
        <f ca="1">IF(T29="","",INDEX(Travi!$A$1:$K$10000,T29,10))</f>
        <v/>
      </c>
      <c r="AB29" s="12" t="str">
        <f ca="1">IF(T29="","",INDEX(Travi!$A$1:$K$10000,T29,11))</f>
        <v/>
      </c>
      <c r="AD29" s="12"/>
      <c r="AE29" s="12"/>
      <c r="AF29" s="12"/>
      <c r="AG29" s="13"/>
      <c r="AH29" s="13"/>
      <c r="AI29" s="13"/>
      <c r="AJ29" s="67"/>
      <c r="AK29" s="30"/>
      <c r="AL29" s="46" t="str">
        <f t="shared" ca="1" si="9"/>
        <v/>
      </c>
      <c r="AM29" s="12" t="str">
        <f ca="1">IF(AL29="","",INDEX(Travi!$A$1:$K$10000,AL29,4))</f>
        <v/>
      </c>
      <c r="AN29" s="12" t="str">
        <f ca="1">IF(AL29="","",INDEX(Travi!$A$1:$K$10000,AL29,5))</f>
        <v/>
      </c>
      <c r="AO29" s="12" t="str">
        <f ca="1">IF(AL29="","",INDEX(Travi!$A$1:$K$10000,AL29,6))</f>
        <v/>
      </c>
      <c r="AP29" s="12" t="str">
        <f ca="1">IF(AL29="","",INDEX(Travi!$A$1:$K$10000,AL29,7))</f>
        <v/>
      </c>
      <c r="AQ29" s="12" t="str">
        <f ca="1">IF(AL29="","",INDEX(Travi!$A$1:$K$10000,AL29,8))</f>
        <v/>
      </c>
      <c r="AR29" s="12" t="str">
        <f ca="1">IF(AL29="","",INDEX(Travi!$A$1:$K$10000,AL29,9))</f>
        <v/>
      </c>
      <c r="AS29" s="12" t="str">
        <f ca="1">IF(AL29="","",INDEX(Travi!$A$1:$K$10000,AL29,10))</f>
        <v/>
      </c>
      <c r="AT29" s="12" t="str">
        <f ca="1">IF(AL29="","",INDEX(Travi!$A$1:$K$10000,AL29,11))</f>
        <v/>
      </c>
      <c r="AV29" s="12"/>
      <c r="AW29" s="12"/>
      <c r="AX29" s="12"/>
      <c r="AY29" s="13"/>
      <c r="AZ29" s="13"/>
      <c r="BA29" s="13"/>
      <c r="BB29" s="67"/>
      <c r="BC29" s="30"/>
      <c r="BD29" s="46" t="str">
        <f t="shared" ca="1" si="10"/>
        <v/>
      </c>
      <c r="BE29" s="12" t="str">
        <f ca="1">IF(BD29="","",INDEX(Travi!$A$1:$K$10000,BD29,4))</f>
        <v/>
      </c>
      <c r="BF29" s="12" t="str">
        <f ca="1">IF(BD29="","",INDEX(Travi!$A$1:$K$10000,BD29,5))</f>
        <v/>
      </c>
      <c r="BG29" s="12" t="str">
        <f ca="1">IF(BD29="","",INDEX(Travi!$A$1:$K$10000,BD29,6))</f>
        <v/>
      </c>
      <c r="BH29" s="12" t="str">
        <f ca="1">IF(BD29="","",INDEX(Travi!$A$1:$K$10000,BD29,7))</f>
        <v/>
      </c>
      <c r="BI29" s="12" t="str">
        <f ca="1">IF(BD29="","",INDEX(Travi!$A$1:$K$10000,BD29,8))</f>
        <v/>
      </c>
      <c r="BJ29" s="12" t="str">
        <f ca="1">IF(BD29="","",INDEX(Travi!$A$1:$K$10000,BD29,9))</f>
        <v/>
      </c>
      <c r="BK29" s="12" t="str">
        <f ca="1">IF(BD29="","",INDEX(Travi!$A$1:$K$10000,BD29,10))</f>
        <v/>
      </c>
      <c r="BL29" s="12" t="str">
        <f ca="1">IF(BD29="","",INDEX(Travi!$A$1:$K$10000,BD29,11))</f>
        <v/>
      </c>
      <c r="BN29" s="12"/>
      <c r="BO29" s="12"/>
      <c r="BP29" s="12"/>
      <c r="BQ29" s="13"/>
      <c r="BR29" s="13"/>
      <c r="BS29" s="13"/>
      <c r="BT29" s="67"/>
      <c r="BU29" s="30"/>
      <c r="BV29" s="46" t="str">
        <f t="shared" ca="1" si="11"/>
        <v/>
      </c>
      <c r="BW29" s="12" t="str">
        <f ca="1">IF(BV29="","",INDEX(Travi!$A$1:$K$10000,BV29,4))</f>
        <v/>
      </c>
      <c r="BX29" s="12" t="str">
        <f ca="1">IF(BV29="","",INDEX(Travi!$A$1:$K$10000,BV29,5))</f>
        <v/>
      </c>
      <c r="BY29" s="12" t="str">
        <f ca="1">IF(BV29="","",INDEX(Travi!$A$1:$K$10000,BV29,6))</f>
        <v/>
      </c>
      <c r="BZ29" s="12" t="str">
        <f ca="1">IF(BV29="","",INDEX(Travi!$A$1:$K$10000,BV29,7))</f>
        <v/>
      </c>
      <c r="CA29" s="12" t="str">
        <f ca="1">IF(BV29="","",INDEX(Travi!$A$1:$K$10000,BV29,8))</f>
        <v/>
      </c>
      <c r="CB29" s="12" t="str">
        <f ca="1">IF(BV29="","",INDEX(Travi!$A$1:$K$10000,BV29,9))</f>
        <v/>
      </c>
      <c r="CC29" s="12" t="str">
        <f ca="1">IF(BV29="","",INDEX(Travi!$A$1:$K$10000,BV29,10))</f>
        <v/>
      </c>
      <c r="CD29" s="12" t="str">
        <f ca="1">IF(BV29="","",INDEX(Travi!$A$1:$K$10000,BV29,11))</f>
        <v/>
      </c>
      <c r="CF29" s="12"/>
      <c r="CG29" s="12"/>
      <c r="CH29" s="12"/>
      <c r="CI29" s="13"/>
      <c r="CJ29" s="13"/>
      <c r="CK29" s="13"/>
      <c r="CL29" s="67"/>
      <c r="CM29" s="30"/>
      <c r="CN29" s="46" t="str">
        <f t="shared" ca="1" si="12"/>
        <v/>
      </c>
      <c r="CO29" s="12" t="str">
        <f ca="1">IF(CN29="","",INDEX(Travi!$A$1:$K$10000,CN29,4))</f>
        <v/>
      </c>
      <c r="CP29" s="12" t="str">
        <f ca="1">IF(CN29="","",INDEX(Travi!$A$1:$K$10000,CN29,5))</f>
        <v/>
      </c>
      <c r="CQ29" s="12" t="str">
        <f ca="1">IF(CN29="","",INDEX(Travi!$A$1:$K$10000,CN29,6))</f>
        <v/>
      </c>
      <c r="CR29" s="12" t="str">
        <f ca="1">IF(CN29="","",INDEX(Travi!$A$1:$K$10000,CN29,7))</f>
        <v/>
      </c>
      <c r="CS29" s="12" t="str">
        <f ca="1">IF(CN29="","",INDEX(Travi!$A$1:$K$10000,CN29,8))</f>
        <v/>
      </c>
      <c r="CT29" s="12" t="str">
        <f ca="1">IF(CN29="","",INDEX(Travi!$A$1:$K$10000,CN29,9))</f>
        <v/>
      </c>
      <c r="CU29" s="12" t="str">
        <f ca="1">IF(CN29="","",INDEX(Travi!$A$1:$K$10000,CN29,10))</f>
        <v/>
      </c>
      <c r="CV29" s="12" t="str">
        <f ca="1">IF(CN29="","",INDEX(Travi!$A$1:$K$10000,CN29,11))</f>
        <v/>
      </c>
      <c r="CX29" s="12"/>
      <c r="CY29" s="12"/>
      <c r="CZ29" s="12"/>
      <c r="DA29" s="13"/>
      <c r="DB29" s="13"/>
      <c r="DC29" s="13"/>
      <c r="DD29" s="67"/>
      <c r="DE29" s="30"/>
      <c r="DF29" s="46" t="str">
        <f t="shared" ca="1" si="13"/>
        <v/>
      </c>
      <c r="DG29" s="12" t="str">
        <f ca="1">IF(DF29="","",INDEX(Travi!$A$1:$K$10000,DF29,4))</f>
        <v/>
      </c>
      <c r="DH29" s="12" t="str">
        <f ca="1">IF(DF29="","",INDEX(Travi!$A$1:$K$10000,DF29,5))</f>
        <v/>
      </c>
      <c r="DI29" s="12" t="str">
        <f ca="1">IF(DF29="","",INDEX(Travi!$A$1:$K$10000,DF29,6))</f>
        <v/>
      </c>
      <c r="DJ29" s="12" t="str">
        <f ca="1">IF(DF29="","",INDEX(Travi!$A$1:$K$10000,DF29,7))</f>
        <v/>
      </c>
      <c r="DK29" s="12" t="str">
        <f ca="1">IF(DF29="","",INDEX(Travi!$A$1:$K$10000,DF29,8))</f>
        <v/>
      </c>
      <c r="DL29" s="12" t="str">
        <f ca="1">IF(DF29="","",INDEX(Travi!$A$1:$K$10000,DF29,9))</f>
        <v/>
      </c>
      <c r="DM29" s="12" t="str">
        <f ca="1">IF(DF29="","",INDEX(Travi!$A$1:$K$10000,DF29,10))</f>
        <v/>
      </c>
      <c r="DN29" s="12" t="str">
        <f ca="1">IF(DF29="","",INDEX(Travi!$A$1:$K$10000,DF29,11))</f>
        <v/>
      </c>
      <c r="DP29" s="12"/>
      <c r="DQ29" s="12"/>
      <c r="DR29" s="12"/>
      <c r="DS29" s="13"/>
      <c r="DT29" s="13"/>
      <c r="DU29" s="13"/>
      <c r="DV29" s="67"/>
    </row>
    <row r="30" spans="1:126">
      <c r="A30" s="11"/>
      <c r="B30" s="46" t="str">
        <f t="shared" ca="1" si="7"/>
        <v/>
      </c>
      <c r="C30" s="12" t="str">
        <f ca="1">IF(B30="","",INDEX(Travi!$A$1:$K$10000,B30,4))</f>
        <v/>
      </c>
      <c r="D30" s="12" t="str">
        <f ca="1">IF(B30="","",INDEX(Travi!$A$1:$K$10000,B30,5))</f>
        <v/>
      </c>
      <c r="E30" s="12" t="str">
        <f ca="1">IF(B30="","",INDEX(Travi!$A$1:$K$10000,B30,6))</f>
        <v/>
      </c>
      <c r="F30" s="12" t="str">
        <f ca="1">IF(B30="","",INDEX(Travi!$A$1:$K$10000,B30,7))</f>
        <v/>
      </c>
      <c r="G30" s="12" t="str">
        <f ca="1">IF(B30="","",INDEX(Travi!$A$1:$K$10000,B30,8))</f>
        <v/>
      </c>
      <c r="H30" s="12" t="str">
        <f ca="1">IF(B30="","",INDEX(Travi!$A$1:$K$10000,B30,9))</f>
        <v/>
      </c>
      <c r="I30" s="12" t="str">
        <f ca="1">IF(B30="","",INDEX(Travi!$A$1:$K$10000,B30,10))</f>
        <v/>
      </c>
      <c r="J30" s="12" t="str">
        <f ca="1">IF(B30="","",INDEX(Travi!$A$1:$K$10000,B30,11))</f>
        <v/>
      </c>
      <c r="K30" s="12"/>
      <c r="L30" s="12"/>
      <c r="M30" s="12"/>
      <c r="N30" s="12"/>
      <c r="O30" s="13"/>
      <c r="P30" s="13"/>
      <c r="Q30" s="13"/>
      <c r="R30" s="13"/>
      <c r="S30" s="30"/>
      <c r="T30" s="46" t="str">
        <f t="shared" ca="1" si="8"/>
        <v/>
      </c>
      <c r="U30" s="12" t="str">
        <f ca="1">IF(T30="","",INDEX(Travi!$A$1:$K$10000,T30,4))</f>
        <v/>
      </c>
      <c r="V30" s="12" t="str">
        <f ca="1">IF(T30="","",INDEX(Travi!$A$1:$K$10000,T30,5))</f>
        <v/>
      </c>
      <c r="W30" s="12" t="str">
        <f ca="1">IF(T30="","",INDEX(Travi!$A$1:$K$10000,T30,6))</f>
        <v/>
      </c>
      <c r="X30" s="12" t="str">
        <f ca="1">IF(T30="","",INDEX(Travi!$A$1:$K$10000,T30,7))</f>
        <v/>
      </c>
      <c r="Y30" s="12" t="str">
        <f ca="1">IF(T30="","",INDEX(Travi!$A$1:$K$10000,T30,8))</f>
        <v/>
      </c>
      <c r="Z30" s="12" t="str">
        <f ca="1">IF(T30="","",INDEX(Travi!$A$1:$K$10000,T30,9))</f>
        <v/>
      </c>
      <c r="AA30" s="12" t="str">
        <f ca="1">IF(T30="","",INDEX(Travi!$A$1:$K$10000,T30,10))</f>
        <v/>
      </c>
      <c r="AB30" s="12" t="str">
        <f ca="1">IF(T30="","",INDEX(Travi!$A$1:$K$10000,T30,11))</f>
        <v/>
      </c>
      <c r="AC30" s="12"/>
      <c r="AD30" s="12"/>
      <c r="AE30" s="12"/>
      <c r="AF30" s="12"/>
      <c r="AG30" s="13"/>
      <c r="AH30" s="13"/>
      <c r="AI30" s="13"/>
      <c r="AJ30" s="67"/>
      <c r="AK30" s="30"/>
      <c r="AL30" s="46" t="str">
        <f t="shared" ca="1" si="9"/>
        <v/>
      </c>
      <c r="AM30" s="12" t="str">
        <f ca="1">IF(AL30="","",INDEX(Travi!$A$1:$K$10000,AL30,4))</f>
        <v/>
      </c>
      <c r="AN30" s="12" t="str">
        <f ca="1">IF(AL30="","",INDEX(Travi!$A$1:$K$10000,AL30,5))</f>
        <v/>
      </c>
      <c r="AO30" s="12" t="str">
        <f ca="1">IF(AL30="","",INDEX(Travi!$A$1:$K$10000,AL30,6))</f>
        <v/>
      </c>
      <c r="AP30" s="12" t="str">
        <f ca="1">IF(AL30="","",INDEX(Travi!$A$1:$K$10000,AL30,7))</f>
        <v/>
      </c>
      <c r="AQ30" s="12" t="str">
        <f ca="1">IF(AL30="","",INDEX(Travi!$A$1:$K$10000,AL30,8))</f>
        <v/>
      </c>
      <c r="AR30" s="12" t="str">
        <f ca="1">IF(AL30="","",INDEX(Travi!$A$1:$K$10000,AL30,9))</f>
        <v/>
      </c>
      <c r="AS30" s="12" t="str">
        <f ca="1">IF(AL30="","",INDEX(Travi!$A$1:$K$10000,AL30,10))</f>
        <v/>
      </c>
      <c r="AT30" s="12" t="str">
        <f ca="1">IF(AL30="","",INDEX(Travi!$A$1:$K$10000,AL30,11))</f>
        <v/>
      </c>
      <c r="AU30" s="12"/>
      <c r="AV30" s="12"/>
      <c r="AW30" s="12"/>
      <c r="AX30" s="12"/>
      <c r="AY30" s="13"/>
      <c r="AZ30" s="13"/>
      <c r="BA30" s="13"/>
      <c r="BB30" s="67"/>
      <c r="BC30" s="30"/>
      <c r="BD30" s="46" t="str">
        <f t="shared" ca="1" si="10"/>
        <v/>
      </c>
      <c r="BE30" s="12" t="str">
        <f ca="1">IF(BD30="","",INDEX(Travi!$A$1:$K$10000,BD30,4))</f>
        <v/>
      </c>
      <c r="BF30" s="12" t="str">
        <f ca="1">IF(BD30="","",INDEX(Travi!$A$1:$K$10000,BD30,5))</f>
        <v/>
      </c>
      <c r="BG30" s="12" t="str">
        <f ca="1">IF(BD30="","",INDEX(Travi!$A$1:$K$10000,BD30,6))</f>
        <v/>
      </c>
      <c r="BH30" s="12" t="str">
        <f ca="1">IF(BD30="","",INDEX(Travi!$A$1:$K$10000,BD30,7))</f>
        <v/>
      </c>
      <c r="BI30" s="12" t="str">
        <f ca="1">IF(BD30="","",INDEX(Travi!$A$1:$K$10000,BD30,8))</f>
        <v/>
      </c>
      <c r="BJ30" s="12" t="str">
        <f ca="1">IF(BD30="","",INDEX(Travi!$A$1:$K$10000,BD30,9))</f>
        <v/>
      </c>
      <c r="BK30" s="12" t="str">
        <f ca="1">IF(BD30="","",INDEX(Travi!$A$1:$K$10000,BD30,10))</f>
        <v/>
      </c>
      <c r="BL30" s="12" t="str">
        <f ca="1">IF(BD30="","",INDEX(Travi!$A$1:$K$10000,BD30,11))</f>
        <v/>
      </c>
      <c r="BM30" s="12"/>
      <c r="BN30" s="12"/>
      <c r="BO30" s="12"/>
      <c r="BP30" s="12"/>
      <c r="BQ30" s="13"/>
      <c r="BR30" s="13"/>
      <c r="BS30" s="13"/>
      <c r="BT30" s="67"/>
      <c r="BU30" s="30"/>
      <c r="BV30" s="46" t="str">
        <f t="shared" ca="1" si="11"/>
        <v/>
      </c>
      <c r="BW30" s="12" t="str">
        <f ca="1">IF(BV30="","",INDEX(Travi!$A$1:$K$10000,BV30,4))</f>
        <v/>
      </c>
      <c r="BX30" s="12" t="str">
        <f ca="1">IF(BV30="","",INDEX(Travi!$A$1:$K$10000,BV30,5))</f>
        <v/>
      </c>
      <c r="BY30" s="12" t="str">
        <f ca="1">IF(BV30="","",INDEX(Travi!$A$1:$K$10000,BV30,6))</f>
        <v/>
      </c>
      <c r="BZ30" s="12" t="str">
        <f ca="1">IF(BV30="","",INDEX(Travi!$A$1:$K$10000,BV30,7))</f>
        <v/>
      </c>
      <c r="CA30" s="12" t="str">
        <f ca="1">IF(BV30="","",INDEX(Travi!$A$1:$K$10000,BV30,8))</f>
        <v/>
      </c>
      <c r="CB30" s="12" t="str">
        <f ca="1">IF(BV30="","",INDEX(Travi!$A$1:$K$10000,BV30,9))</f>
        <v/>
      </c>
      <c r="CC30" s="12" t="str">
        <f ca="1">IF(BV30="","",INDEX(Travi!$A$1:$K$10000,BV30,10))</f>
        <v/>
      </c>
      <c r="CD30" s="12" t="str">
        <f ca="1">IF(BV30="","",INDEX(Travi!$A$1:$K$10000,BV30,11))</f>
        <v/>
      </c>
      <c r="CE30" s="12"/>
      <c r="CF30" s="12"/>
      <c r="CG30" s="12"/>
      <c r="CH30" s="12"/>
      <c r="CI30" s="13"/>
      <c r="CJ30" s="13"/>
      <c r="CK30" s="13"/>
      <c r="CL30" s="67"/>
      <c r="CM30" s="30"/>
      <c r="CN30" s="46" t="str">
        <f t="shared" ca="1" si="12"/>
        <v/>
      </c>
      <c r="CO30" s="12" t="str">
        <f ca="1">IF(CN30="","",INDEX(Travi!$A$1:$K$10000,CN30,4))</f>
        <v/>
      </c>
      <c r="CP30" s="12" t="str">
        <f ca="1">IF(CN30="","",INDEX(Travi!$A$1:$K$10000,CN30,5))</f>
        <v/>
      </c>
      <c r="CQ30" s="12" t="str">
        <f ca="1">IF(CN30="","",INDEX(Travi!$A$1:$K$10000,CN30,6))</f>
        <v/>
      </c>
      <c r="CR30" s="12" t="str">
        <f ca="1">IF(CN30="","",INDEX(Travi!$A$1:$K$10000,CN30,7))</f>
        <v/>
      </c>
      <c r="CS30" s="12" t="str">
        <f ca="1">IF(CN30="","",INDEX(Travi!$A$1:$K$10000,CN30,8))</f>
        <v/>
      </c>
      <c r="CT30" s="12" t="str">
        <f ca="1">IF(CN30="","",INDEX(Travi!$A$1:$K$10000,CN30,9))</f>
        <v/>
      </c>
      <c r="CU30" s="12" t="str">
        <f ca="1">IF(CN30="","",INDEX(Travi!$A$1:$K$10000,CN30,10))</f>
        <v/>
      </c>
      <c r="CV30" s="12" t="str">
        <f ca="1">IF(CN30="","",INDEX(Travi!$A$1:$K$10000,CN30,11))</f>
        <v/>
      </c>
      <c r="CW30" s="12"/>
      <c r="CX30" s="12"/>
      <c r="CY30" s="12"/>
      <c r="CZ30" s="12"/>
      <c r="DA30" s="13"/>
      <c r="DB30" s="13"/>
      <c r="DC30" s="13"/>
      <c r="DD30" s="67"/>
      <c r="DE30" s="30"/>
      <c r="DF30" s="46" t="str">
        <f t="shared" ca="1" si="13"/>
        <v/>
      </c>
      <c r="DG30" s="12" t="str">
        <f ca="1">IF(DF30="","",INDEX(Travi!$A$1:$K$10000,DF30,4))</f>
        <v/>
      </c>
      <c r="DH30" s="12" t="str">
        <f ca="1">IF(DF30="","",INDEX(Travi!$A$1:$K$10000,DF30,5))</f>
        <v/>
      </c>
      <c r="DI30" s="12" t="str">
        <f ca="1">IF(DF30="","",INDEX(Travi!$A$1:$K$10000,DF30,6))</f>
        <v/>
      </c>
      <c r="DJ30" s="12" t="str">
        <f ca="1">IF(DF30="","",INDEX(Travi!$A$1:$K$10000,DF30,7))</f>
        <v/>
      </c>
      <c r="DK30" s="12" t="str">
        <f ca="1">IF(DF30="","",INDEX(Travi!$A$1:$K$10000,DF30,8))</f>
        <v/>
      </c>
      <c r="DL30" s="12" t="str">
        <f ca="1">IF(DF30="","",INDEX(Travi!$A$1:$K$10000,DF30,9))</f>
        <v/>
      </c>
      <c r="DM30" s="12" t="str">
        <f ca="1">IF(DF30="","",INDEX(Travi!$A$1:$K$10000,DF30,10))</f>
        <v/>
      </c>
      <c r="DN30" s="12" t="str">
        <f ca="1">IF(DF30="","",INDEX(Travi!$A$1:$K$10000,DF30,11))</f>
        <v/>
      </c>
      <c r="DO30" s="12"/>
      <c r="DP30" s="12"/>
      <c r="DQ30" s="12"/>
      <c r="DR30" s="12"/>
      <c r="DS30" s="13"/>
      <c r="DT30" s="13"/>
      <c r="DU30" s="13"/>
      <c r="DV30" s="67"/>
    </row>
    <row r="31" spans="1:126">
      <c r="A31" s="47"/>
      <c r="B31" s="48" t="str">
        <f t="shared" ca="1" si="7"/>
        <v/>
      </c>
      <c r="C31" s="23" t="str">
        <f ca="1">IF(B31="","",INDEX(Travi!$A$1:$K$10000,B31,4))</f>
        <v/>
      </c>
      <c r="D31" s="23" t="str">
        <f ca="1">IF(B31="","",INDEX(Travi!$A$1:$K$10000,B31,5))</f>
        <v/>
      </c>
      <c r="E31" s="23" t="str">
        <f ca="1">IF(B31="","",INDEX(Travi!$A$1:$K$10000,B31,6))</f>
        <v/>
      </c>
      <c r="F31" s="23" t="str">
        <f ca="1">IF(B31="","",INDEX(Travi!$A$1:$K$10000,B31,7))</f>
        <v/>
      </c>
      <c r="G31" s="23" t="str">
        <f ca="1">IF(B31="","",INDEX(Travi!$A$1:$K$10000,B31,8))</f>
        <v/>
      </c>
      <c r="H31" s="23" t="str">
        <f ca="1">IF(B31="","",INDEX(Travi!$A$1:$K$10000,B31,9))</f>
        <v/>
      </c>
      <c r="I31" s="23" t="str">
        <f ca="1">IF(B31="","",INDEX(Travi!$A$1:$K$10000,B31,10))</f>
        <v/>
      </c>
      <c r="J31" s="23" t="str">
        <f ca="1">IF(B31="","",INDEX(Travi!$A$1:$K$10000,B31,11))</f>
        <v/>
      </c>
      <c r="K31" s="23"/>
      <c r="L31" s="23"/>
      <c r="M31" s="23"/>
      <c r="N31" s="23"/>
      <c r="O31" s="51"/>
      <c r="P31" s="51"/>
      <c r="Q31" s="51"/>
      <c r="R31" s="51"/>
      <c r="S31" s="50"/>
      <c r="T31" s="48" t="str">
        <f t="shared" ca="1" si="8"/>
        <v/>
      </c>
      <c r="U31" s="23" t="str">
        <f ca="1">IF(T31="","",INDEX(Travi!$A$1:$K$10000,T31,4))</f>
        <v/>
      </c>
      <c r="V31" s="23" t="str">
        <f ca="1">IF(T31="","",INDEX(Travi!$A$1:$K$10000,T31,5))</f>
        <v/>
      </c>
      <c r="W31" s="23" t="str">
        <f ca="1">IF(T31="","",INDEX(Travi!$A$1:$K$10000,T31,6))</f>
        <v/>
      </c>
      <c r="X31" s="23" t="str">
        <f ca="1">IF(T31="","",INDEX(Travi!$A$1:$K$10000,T31,7))</f>
        <v/>
      </c>
      <c r="Y31" s="23" t="str">
        <f ca="1">IF(T31="","",INDEX(Travi!$A$1:$K$10000,T31,8))</f>
        <v/>
      </c>
      <c r="Z31" s="23" t="str">
        <f ca="1">IF(T31="","",INDEX(Travi!$A$1:$K$10000,T31,9))</f>
        <v/>
      </c>
      <c r="AA31" s="23" t="str">
        <f ca="1">IF(T31="","",INDEX(Travi!$A$1:$K$10000,T31,10))</f>
        <v/>
      </c>
      <c r="AB31" s="23" t="str">
        <f ca="1">IF(T31="","",INDEX(Travi!$A$1:$K$10000,T31,11))</f>
        <v/>
      </c>
      <c r="AC31" s="23"/>
      <c r="AD31" s="23"/>
      <c r="AE31" s="23"/>
      <c r="AF31" s="23"/>
      <c r="AG31" s="51"/>
      <c r="AH31" s="51"/>
      <c r="AI31" s="51"/>
      <c r="AJ31" s="52"/>
      <c r="AK31" s="50"/>
      <c r="AL31" s="48" t="str">
        <f t="shared" ca="1" si="9"/>
        <v/>
      </c>
      <c r="AM31" s="23" t="str">
        <f ca="1">IF(AL31="","",INDEX(Travi!$A$1:$K$10000,AL31,4))</f>
        <v/>
      </c>
      <c r="AN31" s="23" t="str">
        <f ca="1">IF(AL31="","",INDEX(Travi!$A$1:$K$10000,AL31,5))</f>
        <v/>
      </c>
      <c r="AO31" s="23" t="str">
        <f ca="1">IF(AL31="","",INDEX(Travi!$A$1:$K$10000,AL31,6))</f>
        <v/>
      </c>
      <c r="AP31" s="23" t="str">
        <f ca="1">IF(AL31="","",INDEX(Travi!$A$1:$K$10000,AL31,7))</f>
        <v/>
      </c>
      <c r="AQ31" s="23" t="str">
        <f ca="1">IF(AL31="","",INDEX(Travi!$A$1:$K$10000,AL31,8))</f>
        <v/>
      </c>
      <c r="AR31" s="23" t="str">
        <f ca="1">IF(AL31="","",INDEX(Travi!$A$1:$K$10000,AL31,9))</f>
        <v/>
      </c>
      <c r="AS31" s="23" t="str">
        <f ca="1">IF(AL31="","",INDEX(Travi!$A$1:$K$10000,AL31,10))</f>
        <v/>
      </c>
      <c r="AT31" s="23" t="str">
        <f ca="1">IF(AL31="","",INDEX(Travi!$A$1:$K$10000,AL31,11))</f>
        <v/>
      </c>
      <c r="AU31" s="23"/>
      <c r="AV31" s="23"/>
      <c r="AW31" s="23"/>
      <c r="AX31" s="23"/>
      <c r="AY31" s="51"/>
      <c r="AZ31" s="51"/>
      <c r="BA31" s="51"/>
      <c r="BB31" s="52"/>
      <c r="BC31" s="50"/>
      <c r="BD31" s="48" t="str">
        <f t="shared" ca="1" si="10"/>
        <v/>
      </c>
      <c r="BE31" s="23" t="str">
        <f ca="1">IF(BD31="","",INDEX(Travi!$A$1:$K$10000,BD31,4))</f>
        <v/>
      </c>
      <c r="BF31" s="23" t="str">
        <f ca="1">IF(BD31="","",INDEX(Travi!$A$1:$K$10000,BD31,5))</f>
        <v/>
      </c>
      <c r="BG31" s="23" t="str">
        <f ca="1">IF(BD31="","",INDEX(Travi!$A$1:$K$10000,BD31,6))</f>
        <v/>
      </c>
      <c r="BH31" s="23" t="str">
        <f ca="1">IF(BD31="","",INDEX(Travi!$A$1:$K$10000,BD31,7))</f>
        <v/>
      </c>
      <c r="BI31" s="23" t="str">
        <f ca="1">IF(BD31="","",INDEX(Travi!$A$1:$K$10000,BD31,8))</f>
        <v/>
      </c>
      <c r="BJ31" s="23" t="str">
        <f ca="1">IF(BD31="","",INDEX(Travi!$A$1:$K$10000,BD31,9))</f>
        <v/>
      </c>
      <c r="BK31" s="23" t="str">
        <f ca="1">IF(BD31="","",INDEX(Travi!$A$1:$K$10000,BD31,10))</f>
        <v/>
      </c>
      <c r="BL31" s="23" t="str">
        <f ca="1">IF(BD31="","",INDEX(Travi!$A$1:$K$10000,BD31,11))</f>
        <v/>
      </c>
      <c r="BM31" s="23"/>
      <c r="BN31" s="23"/>
      <c r="BO31" s="23"/>
      <c r="BP31" s="23"/>
      <c r="BQ31" s="51"/>
      <c r="BR31" s="51"/>
      <c r="BS31" s="51"/>
      <c r="BT31" s="52"/>
      <c r="BU31" s="50"/>
      <c r="BV31" s="48" t="str">
        <f t="shared" ca="1" si="11"/>
        <v/>
      </c>
      <c r="BW31" s="23" t="str">
        <f ca="1">IF(BV31="","",INDEX(Travi!$A$1:$K$10000,BV31,4))</f>
        <v/>
      </c>
      <c r="BX31" s="23" t="str">
        <f ca="1">IF(BV31="","",INDEX(Travi!$A$1:$K$10000,BV31,5))</f>
        <v/>
      </c>
      <c r="BY31" s="23" t="str">
        <f ca="1">IF(BV31="","",INDEX(Travi!$A$1:$K$10000,BV31,6))</f>
        <v/>
      </c>
      <c r="BZ31" s="23" t="str">
        <f ca="1">IF(BV31="","",INDEX(Travi!$A$1:$K$10000,BV31,7))</f>
        <v/>
      </c>
      <c r="CA31" s="23" t="str">
        <f ca="1">IF(BV31="","",INDEX(Travi!$A$1:$K$10000,BV31,8))</f>
        <v/>
      </c>
      <c r="CB31" s="23" t="str">
        <f ca="1">IF(BV31="","",INDEX(Travi!$A$1:$K$10000,BV31,9))</f>
        <v/>
      </c>
      <c r="CC31" s="23" t="str">
        <f ca="1">IF(BV31="","",INDEX(Travi!$A$1:$K$10000,BV31,10))</f>
        <v/>
      </c>
      <c r="CD31" s="23" t="str">
        <f ca="1">IF(BV31="","",INDEX(Travi!$A$1:$K$10000,BV31,11))</f>
        <v/>
      </c>
      <c r="CE31" s="23"/>
      <c r="CF31" s="23"/>
      <c r="CG31" s="23"/>
      <c r="CH31" s="23"/>
      <c r="CI31" s="51"/>
      <c r="CJ31" s="51"/>
      <c r="CK31" s="51"/>
      <c r="CL31" s="52"/>
      <c r="CM31" s="50"/>
      <c r="CN31" s="48" t="str">
        <f t="shared" ca="1" si="12"/>
        <v/>
      </c>
      <c r="CO31" s="23" t="str">
        <f ca="1">IF(CN31="","",INDEX(Travi!$A$1:$K$10000,CN31,4))</f>
        <v/>
      </c>
      <c r="CP31" s="23" t="str">
        <f ca="1">IF(CN31="","",INDEX(Travi!$A$1:$K$10000,CN31,5))</f>
        <v/>
      </c>
      <c r="CQ31" s="23" t="str">
        <f ca="1">IF(CN31="","",INDEX(Travi!$A$1:$K$10000,CN31,6))</f>
        <v/>
      </c>
      <c r="CR31" s="23" t="str">
        <f ca="1">IF(CN31="","",INDEX(Travi!$A$1:$K$10000,CN31,7))</f>
        <v/>
      </c>
      <c r="CS31" s="23" t="str">
        <f ca="1">IF(CN31="","",INDEX(Travi!$A$1:$K$10000,CN31,8))</f>
        <v/>
      </c>
      <c r="CT31" s="23" t="str">
        <f ca="1">IF(CN31="","",INDEX(Travi!$A$1:$K$10000,CN31,9))</f>
        <v/>
      </c>
      <c r="CU31" s="23" t="str">
        <f ca="1">IF(CN31="","",INDEX(Travi!$A$1:$K$10000,CN31,10))</f>
        <v/>
      </c>
      <c r="CV31" s="23" t="str">
        <f ca="1">IF(CN31="","",INDEX(Travi!$A$1:$K$10000,CN31,11))</f>
        <v/>
      </c>
      <c r="CW31" s="23"/>
      <c r="CX31" s="23"/>
      <c r="CY31" s="23"/>
      <c r="CZ31" s="23"/>
      <c r="DA31" s="51"/>
      <c r="DB31" s="51"/>
      <c r="DC31" s="51"/>
      <c r="DD31" s="52"/>
      <c r="DE31" s="50"/>
      <c r="DF31" s="48" t="str">
        <f t="shared" ca="1" si="13"/>
        <v/>
      </c>
      <c r="DG31" s="23" t="str">
        <f ca="1">IF(DF31="","",INDEX(Travi!$A$1:$K$10000,DF31,4))</f>
        <v/>
      </c>
      <c r="DH31" s="23" t="str">
        <f ca="1">IF(DF31="","",INDEX(Travi!$A$1:$K$10000,DF31,5))</f>
        <v/>
      </c>
      <c r="DI31" s="23" t="str">
        <f ca="1">IF(DF31="","",INDEX(Travi!$A$1:$K$10000,DF31,6))</f>
        <v/>
      </c>
      <c r="DJ31" s="23" t="str">
        <f ca="1">IF(DF31="","",INDEX(Travi!$A$1:$K$10000,DF31,7))</f>
        <v/>
      </c>
      <c r="DK31" s="23" t="str">
        <f ca="1">IF(DF31="","",INDEX(Travi!$A$1:$K$10000,DF31,8))</f>
        <v/>
      </c>
      <c r="DL31" s="23" t="str">
        <f ca="1">IF(DF31="","",INDEX(Travi!$A$1:$K$10000,DF31,9))</f>
        <v/>
      </c>
      <c r="DM31" s="23" t="str">
        <f ca="1">IF(DF31="","",INDEX(Travi!$A$1:$K$10000,DF31,10))</f>
        <v/>
      </c>
      <c r="DN31" s="23" t="str">
        <f ca="1">IF(DF31="","",INDEX(Travi!$A$1:$K$10000,DF31,11))</f>
        <v/>
      </c>
      <c r="DO31" s="23"/>
      <c r="DP31" s="23"/>
      <c r="DQ31" s="23"/>
      <c r="DR31" s="23"/>
      <c r="DS31" s="51"/>
      <c r="DT31" s="51"/>
      <c r="DU31" s="51"/>
      <c r="DV31" s="52"/>
    </row>
    <row r="32" spans="1:126">
      <c r="R32" s="59"/>
      <c r="S32" s="56"/>
      <c r="AJ32" s="60"/>
      <c r="AK32" s="56"/>
      <c r="BB32" s="60"/>
      <c r="BC32" s="56"/>
      <c r="BT32" s="60"/>
      <c r="BU32" s="56"/>
      <c r="CL32" s="60"/>
      <c r="CM32" s="56"/>
      <c r="DD32" s="60"/>
      <c r="DE32" s="56"/>
      <c r="DV32" s="60"/>
    </row>
    <row r="33" spans="1:126">
      <c r="A33" s="2" t="s">
        <v>44</v>
      </c>
      <c r="B33" s="16" t="str">
        <f ca="1">A$8</f>
        <v>14-15</v>
      </c>
      <c r="D33" s="2" t="s">
        <v>24</v>
      </c>
      <c r="E33" s="8" t="s">
        <v>56</v>
      </c>
      <c r="F33" s="9"/>
      <c r="G33" s="2" t="s">
        <v>25</v>
      </c>
      <c r="H33" s="2" t="s">
        <v>26</v>
      </c>
      <c r="N33" s="2" t="s">
        <v>54</v>
      </c>
      <c r="O33" s="8"/>
      <c r="P33" s="37">
        <f ca="1">ROUND(ABS(IF($C$2&lt;=$C$3,(F40-F41)/F42,(G40-G41)/G42)),2)</f>
        <v>4.7</v>
      </c>
      <c r="Q33" s="2" t="s">
        <v>25</v>
      </c>
      <c r="R33" s="60"/>
      <c r="S33" s="39" t="s">
        <v>44</v>
      </c>
      <c r="T33" s="16" t="str">
        <f ca="1">S8</f>
        <v>15-16</v>
      </c>
      <c r="V33" s="2" t="s">
        <v>24</v>
      </c>
      <c r="W33" s="8" t="s">
        <v>56</v>
      </c>
      <c r="X33" s="9"/>
      <c r="Y33" s="2" t="s">
        <v>25</v>
      </c>
      <c r="Z33" s="2" t="s">
        <v>26</v>
      </c>
      <c r="AF33" s="2" t="s">
        <v>54</v>
      </c>
      <c r="AG33" s="8"/>
      <c r="AH33" s="37">
        <f ca="1">ROUND(ABS(IF($C$2&lt;=$C$3,(X40-X41)/X42,(Y40-Y41)/Y42)),2)</f>
        <v>3.8</v>
      </c>
      <c r="AI33" s="2" t="s">
        <v>25</v>
      </c>
      <c r="AJ33" s="60"/>
      <c r="AK33" s="39" t="s">
        <v>44</v>
      </c>
      <c r="AL33" s="16" t="str">
        <f ca="1">AK8</f>
        <v>16-17</v>
      </c>
      <c r="AN33" s="2" t="s">
        <v>24</v>
      </c>
      <c r="AO33" s="8" t="s">
        <v>56</v>
      </c>
      <c r="AP33" s="9"/>
      <c r="AQ33" s="2" t="s">
        <v>25</v>
      </c>
      <c r="AR33" s="2" t="s">
        <v>26</v>
      </c>
      <c r="AX33" s="2" t="s">
        <v>54</v>
      </c>
      <c r="AY33" s="8"/>
      <c r="AZ33" s="37">
        <f ca="1">ROUND(ABS(IF($C$2&lt;=$C$3,(AP40-AP41)/AP42,(AQ40-AQ41)/AQ42)),2)</f>
        <v>3</v>
      </c>
      <c r="BA33" s="2" t="s">
        <v>25</v>
      </c>
      <c r="BB33" s="60"/>
      <c r="BC33" s="39" t="s">
        <v>44</v>
      </c>
      <c r="BD33" s="16" t="str">
        <f ca="1">BC8</f>
        <v>17-18</v>
      </c>
      <c r="BF33" s="2" t="s">
        <v>24</v>
      </c>
      <c r="BG33" s="8" t="s">
        <v>56</v>
      </c>
      <c r="BH33" s="9"/>
      <c r="BI33" s="2" t="s">
        <v>25</v>
      </c>
      <c r="BJ33" s="2" t="s">
        <v>26</v>
      </c>
      <c r="BP33" s="2" t="s">
        <v>54</v>
      </c>
      <c r="BQ33" s="8"/>
      <c r="BR33" s="37">
        <f ca="1">ROUND(ABS(IF($C$2&lt;=$C$3,(BH40-BH41)/BH42,(BI40-BI41)/BI42)),2)</f>
        <v>3.2</v>
      </c>
      <c r="BS33" s="2" t="s">
        <v>25</v>
      </c>
      <c r="BT33" s="60"/>
      <c r="BU33" s="39" t="s">
        <v>44</v>
      </c>
      <c r="BV33" s="16" t="str">
        <f ca="1">BU8</f>
        <v>18-19</v>
      </c>
      <c r="BX33" s="2" t="s">
        <v>24</v>
      </c>
      <c r="BY33" s="8" t="s">
        <v>56</v>
      </c>
      <c r="BZ33" s="9"/>
      <c r="CA33" s="2" t="s">
        <v>25</v>
      </c>
      <c r="CB33" s="2" t="s">
        <v>26</v>
      </c>
      <c r="CH33" s="2" t="s">
        <v>54</v>
      </c>
      <c r="CI33" s="8"/>
      <c r="CJ33" s="37">
        <f ca="1">ROUND(ABS(IF($C$2&lt;=$C$3,(BZ40-BZ41)/BZ42,(CA40-CA41)/CA42)),2)</f>
        <v>4.2</v>
      </c>
      <c r="CK33" s="2" t="s">
        <v>25</v>
      </c>
      <c r="CL33" s="60"/>
      <c r="CM33" s="39" t="s">
        <v>44</v>
      </c>
      <c r="CN33" s="16" t="str">
        <f ca="1">CM8</f>
        <v>19-20</v>
      </c>
      <c r="CP33" s="2" t="s">
        <v>24</v>
      </c>
      <c r="CQ33" s="8" t="s">
        <v>56</v>
      </c>
      <c r="CR33" s="9"/>
      <c r="CS33" s="2" t="s">
        <v>25</v>
      </c>
      <c r="CT33" s="2" t="s">
        <v>26</v>
      </c>
      <c r="CZ33" s="2" t="s">
        <v>54</v>
      </c>
      <c r="DA33" s="8"/>
      <c r="DB33" s="37">
        <f ca="1">ROUND(ABS(IF($C$2&lt;=$C$3,(CR40-CR41)/CR42,(CS40-CS41)/CS42)),2)</f>
        <v>3.6</v>
      </c>
      <c r="DC33" s="2" t="s">
        <v>25</v>
      </c>
      <c r="DD33" s="60"/>
      <c r="DE33" s="39" t="s">
        <v>44</v>
      </c>
      <c r="DF33" s="16" t="str">
        <f ca="1">DE8</f>
        <v>-</v>
      </c>
      <c r="DH33" s="2" t="s">
        <v>24</v>
      </c>
      <c r="DI33" s="8" t="s">
        <v>56</v>
      </c>
      <c r="DJ33" s="9"/>
      <c r="DK33" s="2" t="s">
        <v>25</v>
      </c>
      <c r="DL33" s="2" t="s">
        <v>26</v>
      </c>
      <c r="DR33" s="2" t="s">
        <v>54</v>
      </c>
      <c r="DS33" s="8"/>
      <c r="DT33" s="37">
        <f ca="1">ROUND(ABS(IF($C$2&lt;=$C$3,(DJ40-DJ41)/DJ42,(DK40-DK41)/DK42)),2)</f>
        <v>4.7</v>
      </c>
      <c r="DU33" s="2" t="s">
        <v>25</v>
      </c>
      <c r="DV33" s="60"/>
    </row>
    <row r="34" spans="1:126">
      <c r="A34" s="2" t="s">
        <v>66</v>
      </c>
      <c r="B34" s="16">
        <f>H2</f>
        <v>5</v>
      </c>
      <c r="E34" s="8" t="s">
        <v>57</v>
      </c>
      <c r="F34" s="9"/>
      <c r="G34" s="2" t="s">
        <v>25</v>
      </c>
      <c r="H34" s="2" t="s">
        <v>27</v>
      </c>
      <c r="O34" s="8" t="s">
        <v>32</v>
      </c>
      <c r="P34" s="16">
        <f ca="1">ROUND(ABS((D42-D43)/P33),2)</f>
        <v>10.57</v>
      </c>
      <c r="Q34" s="14" t="s">
        <v>55</v>
      </c>
      <c r="R34" s="60"/>
      <c r="S34" s="39" t="s">
        <v>23</v>
      </c>
      <c r="T34" s="16">
        <f>B34</f>
        <v>5</v>
      </c>
      <c r="W34" s="8" t="s">
        <v>57</v>
      </c>
      <c r="X34" s="9"/>
      <c r="Y34" s="2" t="s">
        <v>25</v>
      </c>
      <c r="Z34" s="2" t="s">
        <v>27</v>
      </c>
      <c r="AG34" s="8" t="s">
        <v>32</v>
      </c>
      <c r="AH34" s="16">
        <f ca="1">ROUND(ABS((V42-V43)/AH33),2)</f>
        <v>10.57</v>
      </c>
      <c r="AI34" s="14" t="s">
        <v>55</v>
      </c>
      <c r="AJ34" s="60"/>
      <c r="AK34" s="39" t="s">
        <v>23</v>
      </c>
      <c r="AL34" s="16">
        <f>T34</f>
        <v>5</v>
      </c>
      <c r="AO34" s="8" t="s">
        <v>57</v>
      </c>
      <c r="AP34" s="9"/>
      <c r="AQ34" s="2" t="s">
        <v>25</v>
      </c>
      <c r="AR34" s="2" t="s">
        <v>27</v>
      </c>
      <c r="AY34" s="8" t="s">
        <v>32</v>
      </c>
      <c r="AZ34" s="16">
        <f ca="1">ROUND(ABS((AN42-AN43)/AZ33),2)</f>
        <v>22.11</v>
      </c>
      <c r="BA34" s="14" t="s">
        <v>55</v>
      </c>
      <c r="BB34" s="60"/>
      <c r="BC34" s="39" t="s">
        <v>23</v>
      </c>
      <c r="BD34" s="16">
        <f>AL34</f>
        <v>5</v>
      </c>
      <c r="BG34" s="8" t="s">
        <v>57</v>
      </c>
      <c r="BH34" s="9"/>
      <c r="BI34" s="2" t="s">
        <v>25</v>
      </c>
      <c r="BJ34" s="2" t="s">
        <v>27</v>
      </c>
      <c r="BQ34" s="8" t="s">
        <v>32</v>
      </c>
      <c r="BR34" s="16">
        <f ca="1">ROUND(ABS((BF42-BF43)/BR33),2)</f>
        <v>44.5</v>
      </c>
      <c r="BS34" s="14" t="s">
        <v>55</v>
      </c>
      <c r="BT34" s="60"/>
      <c r="BU34" s="39" t="s">
        <v>23</v>
      </c>
      <c r="BV34" s="16">
        <f>BD34</f>
        <v>5</v>
      </c>
      <c r="BY34" s="8" t="s">
        <v>57</v>
      </c>
      <c r="BZ34" s="9"/>
      <c r="CA34" s="2" t="s">
        <v>25</v>
      </c>
      <c r="CB34" s="2" t="s">
        <v>27</v>
      </c>
      <c r="CI34" s="8" t="s">
        <v>32</v>
      </c>
      <c r="CJ34" s="16">
        <f ca="1">ROUND(ABS((BX42-BX43)/CJ33),2)</f>
        <v>44.5</v>
      </c>
      <c r="CK34" s="14" t="s">
        <v>55</v>
      </c>
      <c r="CL34" s="60"/>
      <c r="CM34" s="39" t="s">
        <v>23</v>
      </c>
      <c r="CN34" s="16">
        <f>BV34</f>
        <v>5</v>
      </c>
      <c r="CQ34" s="8" t="s">
        <v>57</v>
      </c>
      <c r="CR34" s="9"/>
      <c r="CS34" s="2" t="s">
        <v>25</v>
      </c>
      <c r="CT34" s="2" t="s">
        <v>27</v>
      </c>
      <c r="DA34" s="8" t="s">
        <v>32</v>
      </c>
      <c r="DB34" s="16">
        <f ca="1">ROUND(ABS((CP42-CP43)/DB33),2)</f>
        <v>44.5</v>
      </c>
      <c r="DC34" s="14" t="s">
        <v>55</v>
      </c>
      <c r="DD34" s="60"/>
      <c r="DE34" s="39" t="s">
        <v>23</v>
      </c>
      <c r="DF34" s="16">
        <f>CN34</f>
        <v>5</v>
      </c>
      <c r="DI34" s="8" t="s">
        <v>57</v>
      </c>
      <c r="DJ34" s="9"/>
      <c r="DK34" s="2" t="s">
        <v>25</v>
      </c>
      <c r="DL34" s="2" t="s">
        <v>27</v>
      </c>
      <c r="DS34" s="8" t="s">
        <v>32</v>
      </c>
      <c r="DT34" s="16">
        <f ca="1">ROUND(ABS((DH42-DH43)/DT33),2)</f>
        <v>10.57</v>
      </c>
      <c r="DU34" s="14" t="s">
        <v>55</v>
      </c>
      <c r="DV34" s="60"/>
    </row>
    <row r="35" spans="1:126">
      <c r="E35" s="8" t="s">
        <v>28</v>
      </c>
      <c r="F35" s="32">
        <f>$N$4</f>
        <v>4</v>
      </c>
      <c r="G35" s="2" t="s">
        <v>25</v>
      </c>
      <c r="H35" s="2" t="s">
        <v>29</v>
      </c>
      <c r="O35" s="8" t="s">
        <v>33</v>
      </c>
      <c r="P35" s="16">
        <f ca="1">ROUND(ABS((E42-E43)/P33),2)</f>
        <v>6.42</v>
      </c>
      <c r="Q35" s="14" t="s">
        <v>55</v>
      </c>
      <c r="R35" s="60"/>
      <c r="S35" s="39"/>
      <c r="W35" s="8" t="s">
        <v>28</v>
      </c>
      <c r="X35" s="32">
        <f>$N$4</f>
        <v>4</v>
      </c>
      <c r="Y35" s="2" t="s">
        <v>25</v>
      </c>
      <c r="Z35" s="2" t="s">
        <v>29</v>
      </c>
      <c r="AG35" s="8" t="s">
        <v>33</v>
      </c>
      <c r="AH35" s="16">
        <f ca="1">ROUND(ABS((W42-W43)/AH33),2)</f>
        <v>6.42</v>
      </c>
      <c r="AI35" s="14" t="s">
        <v>55</v>
      </c>
      <c r="AJ35" s="60"/>
      <c r="AK35" s="39"/>
      <c r="AO35" s="8" t="s">
        <v>28</v>
      </c>
      <c r="AP35" s="32">
        <f>$N$4</f>
        <v>4</v>
      </c>
      <c r="AQ35" s="2" t="s">
        <v>25</v>
      </c>
      <c r="AR35" s="2" t="s">
        <v>29</v>
      </c>
      <c r="AY35" s="8" t="s">
        <v>33</v>
      </c>
      <c r="AZ35" s="16">
        <f ca="1">ROUND(ABS((AO42-AO43)/AZ33),2)</f>
        <v>13.46</v>
      </c>
      <c r="BA35" s="14" t="s">
        <v>55</v>
      </c>
      <c r="BB35" s="60"/>
      <c r="BC35" s="39"/>
      <c r="BG35" s="8" t="s">
        <v>28</v>
      </c>
      <c r="BH35" s="32">
        <f>$N$4</f>
        <v>4</v>
      </c>
      <c r="BI35" s="2" t="s">
        <v>25</v>
      </c>
      <c r="BJ35" s="2" t="s">
        <v>29</v>
      </c>
      <c r="BQ35" s="8" t="s">
        <v>33</v>
      </c>
      <c r="BR35" s="16">
        <f ca="1">ROUND(ABS((BG42-BG43)/BR33),2)</f>
        <v>26.15</v>
      </c>
      <c r="BS35" s="14" t="s">
        <v>55</v>
      </c>
      <c r="BT35" s="60"/>
      <c r="BU35" s="39"/>
      <c r="BY35" s="8" t="s">
        <v>28</v>
      </c>
      <c r="BZ35" s="32">
        <f>$N$4</f>
        <v>4</v>
      </c>
      <c r="CA35" s="2" t="s">
        <v>25</v>
      </c>
      <c r="CB35" s="2" t="s">
        <v>29</v>
      </c>
      <c r="CI35" s="8" t="s">
        <v>33</v>
      </c>
      <c r="CJ35" s="16">
        <f ca="1">ROUND(ABS((BY42-BY43)/CJ33),2)</f>
        <v>26.15</v>
      </c>
      <c r="CK35" s="14" t="s">
        <v>55</v>
      </c>
      <c r="CL35" s="60"/>
      <c r="CM35" s="39"/>
      <c r="CQ35" s="8" t="s">
        <v>28</v>
      </c>
      <c r="CR35" s="32">
        <f>$N$4</f>
        <v>4</v>
      </c>
      <c r="CS35" s="2" t="s">
        <v>25</v>
      </c>
      <c r="CT35" s="2" t="s">
        <v>29</v>
      </c>
      <c r="DA35" s="8" t="s">
        <v>33</v>
      </c>
      <c r="DB35" s="16">
        <f ca="1">ROUND(ABS((CQ42-CQ43)/DB33),2)</f>
        <v>26.15</v>
      </c>
      <c r="DC35" s="14" t="s">
        <v>55</v>
      </c>
      <c r="DD35" s="60"/>
      <c r="DE35" s="39"/>
      <c r="DI35" s="8" t="s">
        <v>28</v>
      </c>
      <c r="DJ35" s="32">
        <f>$N$4</f>
        <v>4</v>
      </c>
      <c r="DK35" s="2" t="s">
        <v>25</v>
      </c>
      <c r="DL35" s="2" t="s">
        <v>29</v>
      </c>
      <c r="DS35" s="8" t="s">
        <v>33</v>
      </c>
      <c r="DT35" s="16">
        <f ca="1">ROUND(ABS((DI42-DI43)/DT33),2)</f>
        <v>6.42</v>
      </c>
      <c r="DU35" s="14" t="s">
        <v>55</v>
      </c>
      <c r="DV35" s="60"/>
    </row>
    <row r="36" spans="1:126">
      <c r="E36" s="8" t="s">
        <v>47</v>
      </c>
      <c r="F36" s="9"/>
      <c r="G36" s="2" t="s">
        <v>25</v>
      </c>
      <c r="H36" s="2" t="s">
        <v>49</v>
      </c>
      <c r="R36" s="60"/>
      <c r="S36" s="39"/>
      <c r="W36" s="8" t="s">
        <v>47</v>
      </c>
      <c r="X36" s="9"/>
      <c r="Y36" s="2" t="s">
        <v>25</v>
      </c>
      <c r="Z36" s="2" t="s">
        <v>49</v>
      </c>
      <c r="AJ36" s="60"/>
      <c r="AK36" s="39"/>
      <c r="AO36" s="8" t="s">
        <v>47</v>
      </c>
      <c r="AP36" s="9"/>
      <c r="AQ36" s="2" t="s">
        <v>25</v>
      </c>
      <c r="AR36" s="2" t="s">
        <v>49</v>
      </c>
      <c r="BB36" s="60"/>
      <c r="BC36" s="39"/>
      <c r="BG36" s="8" t="s">
        <v>47</v>
      </c>
      <c r="BH36" s="9"/>
      <c r="BI36" s="2" t="s">
        <v>25</v>
      </c>
      <c r="BJ36" s="2" t="s">
        <v>49</v>
      </c>
      <c r="BT36" s="60"/>
      <c r="BU36" s="39"/>
      <c r="BY36" s="8" t="s">
        <v>47</v>
      </c>
      <c r="BZ36" s="9"/>
      <c r="CA36" s="2" t="s">
        <v>25</v>
      </c>
      <c r="CB36" s="2" t="s">
        <v>49</v>
      </c>
      <c r="CL36" s="60"/>
      <c r="CM36" s="39"/>
      <c r="CQ36" s="8" t="s">
        <v>47</v>
      </c>
      <c r="CR36" s="9"/>
      <c r="CS36" s="2" t="s">
        <v>25</v>
      </c>
      <c r="CT36" s="2" t="s">
        <v>49</v>
      </c>
      <c r="DD36" s="60"/>
      <c r="DE36" s="39"/>
      <c r="DI36" s="8" t="s">
        <v>47</v>
      </c>
      <c r="DJ36" s="9"/>
      <c r="DK36" s="2" t="s">
        <v>25</v>
      </c>
      <c r="DL36" s="2" t="s">
        <v>49</v>
      </c>
      <c r="DV36" s="60"/>
    </row>
    <row r="37" spans="1:126">
      <c r="E37" s="8" t="s">
        <v>48</v>
      </c>
      <c r="F37" s="9"/>
      <c r="G37" s="2" t="s">
        <v>25</v>
      </c>
      <c r="H37" s="2" t="s">
        <v>50</v>
      </c>
      <c r="R37" s="60"/>
      <c r="S37" s="39"/>
      <c r="W37" s="8" t="s">
        <v>48</v>
      </c>
      <c r="X37" s="9"/>
      <c r="Y37" s="2" t="s">
        <v>25</v>
      </c>
      <c r="Z37" s="2" t="s">
        <v>50</v>
      </c>
      <c r="AJ37" s="60"/>
      <c r="AK37" s="39"/>
      <c r="AO37" s="8" t="s">
        <v>48</v>
      </c>
      <c r="AP37" s="9"/>
      <c r="AQ37" s="2" t="s">
        <v>25</v>
      </c>
      <c r="AR37" s="2" t="s">
        <v>50</v>
      </c>
      <c r="BB37" s="60"/>
      <c r="BC37" s="39"/>
      <c r="BG37" s="8" t="s">
        <v>48</v>
      </c>
      <c r="BH37" s="9"/>
      <c r="BI37" s="2" t="s">
        <v>25</v>
      </c>
      <c r="BJ37" s="2" t="s">
        <v>50</v>
      </c>
      <c r="BT37" s="60"/>
      <c r="BU37" s="39"/>
      <c r="BY37" s="8" t="s">
        <v>48</v>
      </c>
      <c r="BZ37" s="9"/>
      <c r="CA37" s="2" t="s">
        <v>25</v>
      </c>
      <c r="CB37" s="2" t="s">
        <v>50</v>
      </c>
      <c r="CL37" s="60"/>
      <c r="CM37" s="39"/>
      <c r="CQ37" s="8" t="s">
        <v>48</v>
      </c>
      <c r="CR37" s="9"/>
      <c r="CS37" s="2" t="s">
        <v>25</v>
      </c>
      <c r="CT37" s="2" t="s">
        <v>50</v>
      </c>
      <c r="DD37" s="60"/>
      <c r="DE37" s="39"/>
      <c r="DI37" s="8" t="s">
        <v>48</v>
      </c>
      <c r="DJ37" s="9"/>
      <c r="DK37" s="2" t="s">
        <v>25</v>
      </c>
      <c r="DL37" s="2" t="s">
        <v>50</v>
      </c>
      <c r="DV37" s="60"/>
    </row>
    <row r="38" spans="1:126">
      <c r="R38" s="60"/>
      <c r="S38" s="39"/>
      <c r="AJ38" s="60"/>
      <c r="AK38" s="39"/>
      <c r="BB38" s="60"/>
      <c r="BC38" s="39"/>
      <c r="BT38" s="60"/>
      <c r="BU38" s="39"/>
      <c r="CL38" s="60"/>
      <c r="CM38" s="39"/>
      <c r="DD38" s="60"/>
      <c r="DE38" s="39"/>
      <c r="DV38" s="60"/>
    </row>
    <row r="39" spans="1:126">
      <c r="A39" s="2" t="s">
        <v>30</v>
      </c>
      <c r="D39" s="17" t="s">
        <v>32</v>
      </c>
      <c r="E39" s="17" t="s">
        <v>33</v>
      </c>
      <c r="F39" s="17" t="s">
        <v>34</v>
      </c>
      <c r="G39" s="17" t="s">
        <v>35</v>
      </c>
      <c r="H39" s="17" t="s">
        <v>36</v>
      </c>
      <c r="I39" s="17" t="s">
        <v>37</v>
      </c>
      <c r="J39" s="20" t="s">
        <v>39</v>
      </c>
      <c r="K39" s="20" t="s">
        <v>40</v>
      </c>
      <c r="L39" s="20" t="s">
        <v>41</v>
      </c>
      <c r="M39" s="20" t="s">
        <v>42</v>
      </c>
      <c r="N39" s="20" t="s">
        <v>53</v>
      </c>
      <c r="O39" s="17" t="s">
        <v>32</v>
      </c>
      <c r="P39" s="20" t="s">
        <v>51</v>
      </c>
      <c r="Q39" s="20" t="s">
        <v>52</v>
      </c>
      <c r="R39" s="60"/>
      <c r="S39" s="39" t="s">
        <v>30</v>
      </c>
      <c r="V39" s="17" t="s">
        <v>32</v>
      </c>
      <c r="W39" s="17" t="s">
        <v>33</v>
      </c>
      <c r="X39" s="17" t="s">
        <v>34</v>
      </c>
      <c r="Y39" s="17" t="s">
        <v>35</v>
      </c>
      <c r="Z39" s="17" t="s">
        <v>36</v>
      </c>
      <c r="AA39" s="17" t="s">
        <v>37</v>
      </c>
      <c r="AB39" s="20" t="s">
        <v>39</v>
      </c>
      <c r="AC39" s="20" t="s">
        <v>40</v>
      </c>
      <c r="AD39" s="20" t="s">
        <v>41</v>
      </c>
      <c r="AE39" s="20" t="s">
        <v>42</v>
      </c>
      <c r="AF39" s="20" t="s">
        <v>53</v>
      </c>
      <c r="AG39" s="17" t="s">
        <v>32</v>
      </c>
      <c r="AH39" s="20" t="s">
        <v>51</v>
      </c>
      <c r="AI39" s="20" t="s">
        <v>52</v>
      </c>
      <c r="AJ39" s="60"/>
      <c r="AK39" s="39" t="s">
        <v>30</v>
      </c>
      <c r="AN39" s="17" t="s">
        <v>32</v>
      </c>
      <c r="AO39" s="17" t="s">
        <v>33</v>
      </c>
      <c r="AP39" s="17" t="s">
        <v>34</v>
      </c>
      <c r="AQ39" s="17" t="s">
        <v>35</v>
      </c>
      <c r="AR39" s="17" t="s">
        <v>36</v>
      </c>
      <c r="AS39" s="17" t="s">
        <v>37</v>
      </c>
      <c r="AT39" s="20" t="s">
        <v>39</v>
      </c>
      <c r="AU39" s="20" t="s">
        <v>40</v>
      </c>
      <c r="AV39" s="20" t="s">
        <v>41</v>
      </c>
      <c r="AW39" s="20" t="s">
        <v>42</v>
      </c>
      <c r="AX39" s="20" t="s">
        <v>53</v>
      </c>
      <c r="AY39" s="17" t="s">
        <v>32</v>
      </c>
      <c r="AZ39" s="20" t="s">
        <v>51</v>
      </c>
      <c r="BA39" s="20" t="s">
        <v>52</v>
      </c>
      <c r="BB39" s="60"/>
      <c r="BC39" s="39" t="s">
        <v>30</v>
      </c>
      <c r="BF39" s="17" t="s">
        <v>32</v>
      </c>
      <c r="BG39" s="17" t="s">
        <v>33</v>
      </c>
      <c r="BH39" s="17" t="s">
        <v>34</v>
      </c>
      <c r="BI39" s="17" t="s">
        <v>35</v>
      </c>
      <c r="BJ39" s="17" t="s">
        <v>36</v>
      </c>
      <c r="BK39" s="17" t="s">
        <v>37</v>
      </c>
      <c r="BL39" s="20" t="s">
        <v>39</v>
      </c>
      <c r="BM39" s="20" t="s">
        <v>40</v>
      </c>
      <c r="BN39" s="20" t="s">
        <v>41</v>
      </c>
      <c r="BO39" s="20" t="s">
        <v>42</v>
      </c>
      <c r="BP39" s="20" t="s">
        <v>53</v>
      </c>
      <c r="BQ39" s="17" t="s">
        <v>32</v>
      </c>
      <c r="BR39" s="20" t="s">
        <v>51</v>
      </c>
      <c r="BS39" s="20" t="s">
        <v>52</v>
      </c>
      <c r="BT39" s="60"/>
      <c r="BU39" s="39" t="s">
        <v>30</v>
      </c>
      <c r="BX39" s="17" t="s">
        <v>32</v>
      </c>
      <c r="BY39" s="17" t="s">
        <v>33</v>
      </c>
      <c r="BZ39" s="17" t="s">
        <v>34</v>
      </c>
      <c r="CA39" s="17" t="s">
        <v>35</v>
      </c>
      <c r="CB39" s="17" t="s">
        <v>36</v>
      </c>
      <c r="CC39" s="17" t="s">
        <v>37</v>
      </c>
      <c r="CD39" s="20" t="s">
        <v>39</v>
      </c>
      <c r="CE39" s="20" t="s">
        <v>40</v>
      </c>
      <c r="CF39" s="20" t="s">
        <v>41</v>
      </c>
      <c r="CG39" s="20" t="s">
        <v>42</v>
      </c>
      <c r="CH39" s="20" t="s">
        <v>53</v>
      </c>
      <c r="CI39" s="17" t="s">
        <v>32</v>
      </c>
      <c r="CJ39" s="20" t="s">
        <v>51</v>
      </c>
      <c r="CK39" s="20" t="s">
        <v>52</v>
      </c>
      <c r="CL39" s="60"/>
      <c r="CM39" s="39" t="s">
        <v>30</v>
      </c>
      <c r="CP39" s="17" t="s">
        <v>32</v>
      </c>
      <c r="CQ39" s="17" t="s">
        <v>33</v>
      </c>
      <c r="CR39" s="17" t="s">
        <v>34</v>
      </c>
      <c r="CS39" s="17" t="s">
        <v>35</v>
      </c>
      <c r="CT39" s="17" t="s">
        <v>36</v>
      </c>
      <c r="CU39" s="17" t="s">
        <v>37</v>
      </c>
      <c r="CV39" s="20" t="s">
        <v>39</v>
      </c>
      <c r="CW39" s="20" t="s">
        <v>40</v>
      </c>
      <c r="CX39" s="20" t="s">
        <v>41</v>
      </c>
      <c r="CY39" s="20" t="s">
        <v>42</v>
      </c>
      <c r="CZ39" s="20" t="s">
        <v>53</v>
      </c>
      <c r="DA39" s="17" t="s">
        <v>32</v>
      </c>
      <c r="DB39" s="20" t="s">
        <v>51</v>
      </c>
      <c r="DC39" s="20" t="s">
        <v>52</v>
      </c>
      <c r="DD39" s="60"/>
      <c r="DE39" s="39" t="s">
        <v>30</v>
      </c>
      <c r="DH39" s="17" t="s">
        <v>32</v>
      </c>
      <c r="DI39" s="17" t="s">
        <v>33</v>
      </c>
      <c r="DJ39" s="17" t="s">
        <v>34</v>
      </c>
      <c r="DK39" s="17" t="s">
        <v>35</v>
      </c>
      <c r="DL39" s="17" t="s">
        <v>36</v>
      </c>
      <c r="DM39" s="17" t="s">
        <v>37</v>
      </c>
      <c r="DN39" s="20" t="s">
        <v>39</v>
      </c>
      <c r="DO39" s="20" t="s">
        <v>40</v>
      </c>
      <c r="DP39" s="20" t="s">
        <v>41</v>
      </c>
      <c r="DQ39" s="20" t="s">
        <v>42</v>
      </c>
      <c r="DR39" s="20" t="s">
        <v>53</v>
      </c>
      <c r="DS39" s="17" t="s">
        <v>32</v>
      </c>
      <c r="DT39" s="20" t="s">
        <v>51</v>
      </c>
      <c r="DU39" s="20" t="s">
        <v>52</v>
      </c>
      <c r="DV39" s="60"/>
    </row>
    <row r="40" spans="1:126">
      <c r="A40" s="8" t="s">
        <v>31</v>
      </c>
      <c r="B40" s="45">
        <f>($H$2-B34)*4+1</f>
        <v>1</v>
      </c>
      <c r="C40" s="8" t="s">
        <v>11</v>
      </c>
      <c r="D40" s="6">
        <f ca="1">INDEX(E$8:E$31,B40,1)</f>
        <v>-17.024999999999999</v>
      </c>
      <c r="E40" s="6">
        <f ca="1">INDEX(F$8:F$31,B40,1)</f>
        <v>-10.348000000000001</v>
      </c>
      <c r="F40" s="6">
        <f ca="1">INDEX(G$8:G$31,B40,1)</f>
        <v>6.2249999999999996</v>
      </c>
      <c r="G40" s="6">
        <f ca="1">INDEX(H$8:H$31,B40,1)</f>
        <v>0.69199999999999995</v>
      </c>
      <c r="H40" s="6">
        <f ca="1">INDEX(I$8:I$31,B40,1)</f>
        <v>7.6999999999999999E-2</v>
      </c>
      <c r="I40" s="6">
        <f ca="1">INDEX(J$8:J$31,B40,1)</f>
        <v>0.113</v>
      </c>
      <c r="J40" s="21">
        <f ca="1">(ABS(F40)+ABS(H40))*SIGN(F40)</f>
        <v>6.3019999999999996</v>
      </c>
      <c r="K40" s="21">
        <f ca="1">(ABS(G40)+ABS(I40))*SIGN(G40)</f>
        <v>0.80499999999999994</v>
      </c>
      <c r="L40" s="21">
        <f ca="1">(ABS(J40)+0.3*ABS(K40))*SIGN(J40)</f>
        <v>6.5434999999999999</v>
      </c>
      <c r="M40" s="21">
        <f t="shared" ref="M40:M43" ca="1" si="14">(ABS(K40)+0.3*ABS(J40))*SIGN(K40)</f>
        <v>2.6955999999999998</v>
      </c>
      <c r="N40" s="21">
        <f ca="1">IF($C$2&lt;=$C$3,L40,M40)</f>
        <v>6.5434999999999999</v>
      </c>
      <c r="O40" s="37">
        <f ca="1">D40</f>
        <v>-17.024999999999999</v>
      </c>
      <c r="P40" s="37">
        <f ca="1">E40+N40</f>
        <v>-3.8045000000000009</v>
      </c>
      <c r="Q40" s="37">
        <f ca="1">E40-N40</f>
        <v>-16.891500000000001</v>
      </c>
      <c r="R40" s="60"/>
      <c r="S40" s="57" t="s">
        <v>31</v>
      </c>
      <c r="T40" s="45">
        <f>($H$2-T34)*4+1</f>
        <v>1</v>
      </c>
      <c r="U40" s="8" t="s">
        <v>11</v>
      </c>
      <c r="V40" s="6">
        <f ca="1">INDEX(W$8:W$31,T40,1)</f>
        <v>-14.097</v>
      </c>
      <c r="W40" s="6">
        <f ca="1">INDEX(X$8:X$31,T40,1)</f>
        <v>-8.5459999999999994</v>
      </c>
      <c r="X40" s="6">
        <f ca="1">INDEX(Y$8:Y$31,T40,1)</f>
        <v>6.3179999999999996</v>
      </c>
      <c r="Y40" s="6">
        <f ca="1">INDEX(Z$8:Z$31,T40,1)</f>
        <v>0.70299999999999996</v>
      </c>
      <c r="Z40" s="6">
        <f ca="1">INDEX(AA$8:AA$31,T40,1)</f>
        <v>7.8E-2</v>
      </c>
      <c r="AA40" s="6">
        <f ca="1">INDEX(AB$8:AB$31,T40,1)</f>
        <v>0.115</v>
      </c>
      <c r="AB40" s="21">
        <f ca="1">(ABS(X40)+ABS(Z40))*SIGN(X40)</f>
        <v>6.3959999999999999</v>
      </c>
      <c r="AC40" s="21">
        <f ca="1">(ABS(Y40)+ABS(AA40))*SIGN(Y40)</f>
        <v>0.81799999999999995</v>
      </c>
      <c r="AD40" s="21">
        <f ca="1">(ABS(AB40)+0.3*ABS(AC40))*SIGN(AB40)</f>
        <v>6.6414</v>
      </c>
      <c r="AE40" s="21">
        <f t="shared" ref="AE40:AE43" ca="1" si="15">(ABS(AC40)+0.3*ABS(AB40))*SIGN(AC40)</f>
        <v>2.7367999999999997</v>
      </c>
      <c r="AF40" s="21">
        <f ca="1">IF($C$2&lt;=$C$3,AD40,AE40)</f>
        <v>6.6414</v>
      </c>
      <c r="AG40" s="37">
        <f ca="1">V40</f>
        <v>-14.097</v>
      </c>
      <c r="AH40" s="37">
        <f ca="1">W40+AF40</f>
        <v>-1.9045999999999994</v>
      </c>
      <c r="AI40" s="37">
        <f ca="1">W40-AF40</f>
        <v>-15.1874</v>
      </c>
      <c r="AJ40" s="60"/>
      <c r="AK40" s="57" t="s">
        <v>31</v>
      </c>
      <c r="AL40" s="45">
        <f>($H$2-AL34)*4+1</f>
        <v>1</v>
      </c>
      <c r="AM40" s="8" t="s">
        <v>11</v>
      </c>
      <c r="AN40" s="6">
        <f ca="1">INDEX(AO$8:AO$31,AL40,1)</f>
        <v>-17.748999999999999</v>
      </c>
      <c r="AO40" s="6">
        <f ca="1">INDEX(AP$8:AP$31,AL40,1)</f>
        <v>-10.773</v>
      </c>
      <c r="AP40" s="6">
        <f ca="1">INDEX(AQ$8:AQ$31,AL40,1)</f>
        <v>9.09</v>
      </c>
      <c r="AQ40" s="6">
        <f ca="1">INDEX(AR$8:AR$31,AL40,1)</f>
        <v>1.0269999999999999</v>
      </c>
      <c r="AR40" s="6">
        <f ca="1">INDEX(AS$8:AS$31,AL40,1)</f>
        <v>0.11700000000000001</v>
      </c>
      <c r="AS40" s="6">
        <f ca="1">INDEX(AT$8:AT$31,AL40,1)</f>
        <v>0.17199999999999999</v>
      </c>
      <c r="AT40" s="21">
        <f ca="1">(ABS(AP40)+ABS(AR40))*SIGN(AP40)</f>
        <v>9.2070000000000007</v>
      </c>
      <c r="AU40" s="21">
        <f ca="1">(ABS(AQ40)+ABS(AS40))*SIGN(AQ40)</f>
        <v>1.1989999999999998</v>
      </c>
      <c r="AV40" s="21">
        <f ca="1">(ABS(AT40)+0.3*ABS(AU40))*SIGN(AT40)</f>
        <v>9.5667000000000009</v>
      </c>
      <c r="AW40" s="21">
        <f t="shared" ref="AW40:AW43" ca="1" si="16">(ABS(AU40)+0.3*ABS(AT40))*SIGN(AU40)</f>
        <v>3.9611000000000001</v>
      </c>
      <c r="AX40" s="21">
        <f ca="1">IF($C$2&lt;=$C$3,AV40,AW40)</f>
        <v>9.5667000000000009</v>
      </c>
      <c r="AY40" s="37">
        <f ca="1">AN40</f>
        <v>-17.748999999999999</v>
      </c>
      <c r="AZ40" s="37">
        <f ca="1">AO40+AX40</f>
        <v>-1.2062999999999988</v>
      </c>
      <c r="BA40" s="37">
        <f ca="1">AO40-AX40</f>
        <v>-20.339700000000001</v>
      </c>
      <c r="BB40" s="60"/>
      <c r="BC40" s="57" t="s">
        <v>31</v>
      </c>
      <c r="BD40" s="45">
        <f>($H$2-BD34)*4+1</f>
        <v>1</v>
      </c>
      <c r="BE40" s="8" t="s">
        <v>11</v>
      </c>
      <c r="BF40" s="6">
        <f ca="1">INDEX(BG$8:BG$31,BD40,1)</f>
        <v>-32.003999999999998</v>
      </c>
      <c r="BG40" s="6">
        <f ca="1">INDEX(BH$8:BH$31,BD40,1)</f>
        <v>-19.021999999999998</v>
      </c>
      <c r="BH40" s="6">
        <f ca="1">INDEX(BI$8:BI$31,BD40,1)</f>
        <v>18.779</v>
      </c>
      <c r="BI40" s="6">
        <f ca="1">INDEX(BJ$8:BJ$31,BD40,1)</f>
        <v>2.0739999999999998</v>
      </c>
      <c r="BJ40" s="6">
        <f ca="1">INDEX(BK$8:BK$31,BD40,1)</f>
        <v>0.224</v>
      </c>
      <c r="BK40" s="6">
        <f ca="1">INDEX(BL$8:BL$31,BD40,1)</f>
        <v>0.32900000000000001</v>
      </c>
      <c r="BL40" s="21">
        <f ca="1">(ABS(BH40)+ABS(BJ40))*SIGN(BH40)</f>
        <v>19.003</v>
      </c>
      <c r="BM40" s="21">
        <f ca="1">(ABS(BI40)+ABS(BK40))*SIGN(BI40)</f>
        <v>2.403</v>
      </c>
      <c r="BN40" s="21">
        <f ca="1">(ABS(BL40)+0.3*ABS(BM40))*SIGN(BL40)</f>
        <v>19.7239</v>
      </c>
      <c r="BO40" s="21">
        <f t="shared" ref="BO40:BO43" ca="1" si="17">(ABS(BM40)+0.3*ABS(BL40))*SIGN(BM40)</f>
        <v>8.1038999999999994</v>
      </c>
      <c r="BP40" s="21">
        <f ca="1">IF($C$2&lt;=$C$3,BN40,BO40)</f>
        <v>19.7239</v>
      </c>
      <c r="BQ40" s="37">
        <f ca="1">BF40</f>
        <v>-32.003999999999998</v>
      </c>
      <c r="BR40" s="37">
        <f ca="1">BG40+BP40</f>
        <v>0.70190000000000197</v>
      </c>
      <c r="BS40" s="37">
        <f ca="1">BG40-BP40</f>
        <v>-38.745899999999999</v>
      </c>
      <c r="BT40" s="60"/>
      <c r="BU40" s="57" t="s">
        <v>31</v>
      </c>
      <c r="BV40" s="45">
        <f>($H$2-BV34)*4+1</f>
        <v>1</v>
      </c>
      <c r="BW40" s="8" t="s">
        <v>11</v>
      </c>
      <c r="BX40" s="6">
        <f ca="1">INDEX(BY$8:BY$31,BV40,1)</f>
        <v>-61.972000000000001</v>
      </c>
      <c r="BY40" s="6">
        <f ca="1">INDEX(BZ$8:BZ$31,BV40,1)</f>
        <v>-36.395000000000003</v>
      </c>
      <c r="BZ40" s="6">
        <f ca="1">INDEX(CA$8:CA$31,BV40,1)</f>
        <v>37.985999999999997</v>
      </c>
      <c r="CA40" s="6">
        <f ca="1">INDEX(CB$8:CB$31,BV40,1)</f>
        <v>4.24</v>
      </c>
      <c r="CB40" s="6">
        <f ca="1">INDEX(CC$8:CC$31,BV40,1)</f>
        <v>0.47299999999999998</v>
      </c>
      <c r="CC40" s="6">
        <f ca="1">INDEX(CD$8:CD$31,BV40,1)</f>
        <v>0.69599999999999995</v>
      </c>
      <c r="CD40" s="21">
        <f ca="1">(ABS(BZ40)+ABS(CB40))*SIGN(BZ40)</f>
        <v>38.458999999999996</v>
      </c>
      <c r="CE40" s="21">
        <f ca="1">(ABS(CA40)+ABS(CC40))*SIGN(CA40)</f>
        <v>4.9359999999999999</v>
      </c>
      <c r="CF40" s="21">
        <f ca="1">(ABS(CD40)+0.3*ABS(CE40))*SIGN(CD40)</f>
        <v>39.939799999999998</v>
      </c>
      <c r="CG40" s="21">
        <f t="shared" ref="CG40:CG43" ca="1" si="18">(ABS(CE40)+0.3*ABS(CD40))*SIGN(CE40)</f>
        <v>16.473700000000001</v>
      </c>
      <c r="CH40" s="21">
        <f ca="1">IF($C$2&lt;=$C$3,CF40,CG40)</f>
        <v>39.939799999999998</v>
      </c>
      <c r="CI40" s="37">
        <f ca="1">BX40</f>
        <v>-61.972000000000001</v>
      </c>
      <c r="CJ40" s="37">
        <f ca="1">BY40+CH40</f>
        <v>3.5447999999999951</v>
      </c>
      <c r="CK40" s="37">
        <f ca="1">BY40-CH40</f>
        <v>-76.334800000000001</v>
      </c>
      <c r="CL40" s="60"/>
      <c r="CM40" s="57" t="s">
        <v>31</v>
      </c>
      <c r="CN40" s="45">
        <f>($H$2-CN34)*4+1</f>
        <v>1</v>
      </c>
      <c r="CO40" s="8" t="s">
        <v>11</v>
      </c>
      <c r="CP40" s="6">
        <f ca="1">INDEX(CQ$8:CQ$31,CN40,1)</f>
        <v>-39.085000000000001</v>
      </c>
      <c r="CQ40" s="6">
        <f ca="1">INDEX(CR$8:CR$31,CN40,1)</f>
        <v>-22.742000000000001</v>
      </c>
      <c r="CR40" s="6">
        <f ca="1">INDEX(CS$8:CS$31,CN40,1)</f>
        <v>28.323</v>
      </c>
      <c r="CS40" s="6">
        <f ca="1">INDEX(CT$8:CT$31,CN40,1)</f>
        <v>3.1339999999999999</v>
      </c>
      <c r="CT40" s="6">
        <f ca="1">INDEX(CU$8:CU$31,CN40,1)</f>
        <v>0.34100000000000003</v>
      </c>
      <c r="CU40" s="6">
        <f ca="1">INDEX(CV$8:CV$31,CN40,1)</f>
        <v>0.502</v>
      </c>
      <c r="CV40" s="21">
        <f ca="1">(ABS(CR40)+ABS(CT40))*SIGN(CR40)</f>
        <v>28.664000000000001</v>
      </c>
      <c r="CW40" s="21">
        <f ca="1">(ABS(CS40)+ABS(CU40))*SIGN(CS40)</f>
        <v>3.6360000000000001</v>
      </c>
      <c r="CX40" s="21">
        <f ca="1">(ABS(CV40)+0.3*ABS(CW40))*SIGN(CV40)</f>
        <v>29.754800000000003</v>
      </c>
      <c r="CY40" s="21">
        <f t="shared" ref="CY40:CY43" ca="1" si="19">(ABS(CW40)+0.3*ABS(CV40))*SIGN(CW40)</f>
        <v>12.235199999999999</v>
      </c>
      <c r="CZ40" s="21">
        <f ca="1">IF($C$2&lt;=$C$3,CX40,CY40)</f>
        <v>29.754800000000003</v>
      </c>
      <c r="DA40" s="37">
        <f ca="1">CP40</f>
        <v>-39.085000000000001</v>
      </c>
      <c r="DB40" s="37">
        <f ca="1">CQ40+CZ40</f>
        <v>7.0128000000000021</v>
      </c>
      <c r="DC40" s="37">
        <f ca="1">CQ40-CZ40</f>
        <v>-52.496800000000007</v>
      </c>
      <c r="DD40" s="60"/>
      <c r="DE40" s="57" t="s">
        <v>31</v>
      </c>
      <c r="DF40" s="45">
        <f>($H$2-DF34)*4+1</f>
        <v>1</v>
      </c>
      <c r="DG40" s="8" t="s">
        <v>11</v>
      </c>
      <c r="DH40" s="6">
        <f ca="1">INDEX(DI$8:DI$31,DF40,1)</f>
        <v>-17.12</v>
      </c>
      <c r="DI40" s="6">
        <f ca="1">INDEX(DJ$8:DJ$31,DF40,1)</f>
        <v>-10.407</v>
      </c>
      <c r="DJ40" s="6">
        <f ca="1">INDEX(DK$8:DK$31,DF40,1)</f>
        <v>6.1449999999999996</v>
      </c>
      <c r="DK40" s="6">
        <f ca="1">INDEX(DL$8:DL$31,DF40,1)</f>
        <v>-1.5349999999999999</v>
      </c>
      <c r="DL40" s="6">
        <f ca="1">INDEX(DM$8:DM$31,DF40,1)</f>
        <v>-0.221</v>
      </c>
      <c r="DM40" s="6">
        <f ca="1">INDEX(DN$8:DN$31,DF40,1)</f>
        <v>-0.32600000000000001</v>
      </c>
      <c r="DN40" s="21">
        <f ca="1">(ABS(DJ40)+ABS(DL40))*SIGN(DJ40)</f>
        <v>6.3659999999999997</v>
      </c>
      <c r="DO40" s="21">
        <f ca="1">(ABS(DK40)+ABS(DM40))*SIGN(DK40)</f>
        <v>-1.861</v>
      </c>
      <c r="DP40" s="21">
        <f ca="1">(ABS(DN40)+0.3*ABS(DO40))*SIGN(DN40)</f>
        <v>6.9242999999999997</v>
      </c>
      <c r="DQ40" s="21">
        <f t="shared" ref="DQ40:DQ43" ca="1" si="20">(ABS(DO40)+0.3*ABS(DN40))*SIGN(DO40)</f>
        <v>-3.7707999999999995</v>
      </c>
      <c r="DR40" s="21">
        <f ca="1">IF($C$2&lt;=$C$3,DP40,DQ40)</f>
        <v>6.9242999999999997</v>
      </c>
      <c r="DS40" s="37">
        <f ca="1">DH40</f>
        <v>-17.12</v>
      </c>
      <c r="DT40" s="37">
        <f ca="1">DI40+DR40</f>
        <v>-3.4827000000000004</v>
      </c>
      <c r="DU40" s="37">
        <f ca="1">DI40-DR40</f>
        <v>-17.331299999999999</v>
      </c>
      <c r="DV40" s="60"/>
    </row>
    <row r="41" spans="1:126">
      <c r="B41" s="45">
        <f>B40+1</f>
        <v>2</v>
      </c>
      <c r="C41" s="8" t="s">
        <v>10</v>
      </c>
      <c r="D41" s="6">
        <f ca="1">INDEX(E$8:E$31,B41,1)</f>
        <v>-19.696000000000002</v>
      </c>
      <c r="E41" s="6">
        <f ca="1">INDEX(F$8:F$31,B41,1)</f>
        <v>-11.957000000000001</v>
      </c>
      <c r="F41" s="6">
        <f ca="1">INDEX(G$8:G$31,B41,1)</f>
        <v>-5.74</v>
      </c>
      <c r="G41" s="6">
        <f ca="1">INDEX(H$8:H$31,B41,1)</f>
        <v>-0.63900000000000001</v>
      </c>
      <c r="H41" s="6">
        <f ca="1">INDEX(I$8:I$31,B41,1)</f>
        <v>-7.0999999999999994E-2</v>
      </c>
      <c r="I41" s="6">
        <f ca="1">INDEX(J$8:J$31,B41,1)</f>
        <v>-0.104</v>
      </c>
      <c r="J41" s="21">
        <f t="shared" ref="J41:K43" ca="1" si="21">(ABS(F41)+ABS(H41))*SIGN(F41)</f>
        <v>-5.8109999999999999</v>
      </c>
      <c r="K41" s="21">
        <f t="shared" ca="1" si="21"/>
        <v>-0.74299999999999999</v>
      </c>
      <c r="L41" s="21">
        <f t="shared" ref="L41:L43" ca="1" si="22">(ABS(J41)+0.3*ABS(K41))*SIGN(J41)</f>
        <v>-6.0339</v>
      </c>
      <c r="M41" s="21">
        <f t="shared" ca="1" si="14"/>
        <v>-2.4863</v>
      </c>
      <c r="N41" s="21">
        <f ca="1">IF($C$2&lt;=$C$3,L41,M41)</f>
        <v>-6.0339</v>
      </c>
      <c r="O41" s="37">
        <f t="shared" ref="O41:O43" ca="1" si="23">D41</f>
        <v>-19.696000000000002</v>
      </c>
      <c r="P41" s="37">
        <f t="shared" ref="P41:P43" ca="1" si="24">E41+N41</f>
        <v>-17.9909</v>
      </c>
      <c r="Q41" s="37">
        <f t="shared" ref="Q41:Q43" ca="1" si="25">E41-N41</f>
        <v>-5.9231000000000007</v>
      </c>
      <c r="R41" s="60"/>
      <c r="S41" s="39"/>
      <c r="T41" s="45">
        <f>T40+1</f>
        <v>2</v>
      </c>
      <c r="U41" s="8" t="s">
        <v>10</v>
      </c>
      <c r="V41" s="6">
        <f ca="1">INDEX(W$8:W$31,T41,1)</f>
        <v>-12.436</v>
      </c>
      <c r="W41" s="6">
        <f ca="1">INDEX(X$8:X$31,T41,1)</f>
        <v>-7.5730000000000004</v>
      </c>
      <c r="X41" s="6">
        <f ca="1">INDEX(Y$8:Y$31,T41,1)</f>
        <v>-5.9820000000000002</v>
      </c>
      <c r="Y41" s="6">
        <f ca="1">INDEX(Z$8:Z$31,T41,1)</f>
        <v>-0.66400000000000003</v>
      </c>
      <c r="Z41" s="6">
        <f ca="1">INDEX(AA$8:AA$31,T41,1)</f>
        <v>-7.2999999999999995E-2</v>
      </c>
      <c r="AA41" s="6">
        <f ca="1">INDEX(AB$8:AB$31,T41,1)</f>
        <v>-0.108</v>
      </c>
      <c r="AB41" s="21">
        <f t="shared" ref="AB41:AC43" ca="1" si="26">(ABS(X41)+ABS(Z41))*SIGN(X41)</f>
        <v>-6.0550000000000006</v>
      </c>
      <c r="AC41" s="21">
        <f t="shared" ca="1" si="26"/>
        <v>-0.77200000000000002</v>
      </c>
      <c r="AD41" s="21">
        <f t="shared" ref="AD41:AD43" ca="1" si="27">(ABS(AB41)+0.3*ABS(AC41))*SIGN(AB41)</f>
        <v>-6.2866000000000009</v>
      </c>
      <c r="AE41" s="21">
        <f t="shared" ca="1" si="15"/>
        <v>-2.5884999999999998</v>
      </c>
      <c r="AF41" s="21">
        <f ca="1">IF($C$2&lt;=$C$3,AD41,AE41)</f>
        <v>-6.2866000000000009</v>
      </c>
      <c r="AG41" s="37">
        <f t="shared" ref="AG41:AG43" ca="1" si="28">V41</f>
        <v>-12.436</v>
      </c>
      <c r="AH41" s="37">
        <f t="shared" ref="AH41:AH43" ca="1" si="29">W41+AF41</f>
        <v>-13.8596</v>
      </c>
      <c r="AI41" s="37">
        <f t="shared" ref="AI41:AI43" ca="1" si="30">W41-AF41</f>
        <v>-1.2863999999999995</v>
      </c>
      <c r="AJ41" s="60"/>
      <c r="AK41" s="39"/>
      <c r="AL41" s="45">
        <f>AL40+1</f>
        <v>2</v>
      </c>
      <c r="AM41" s="8" t="s">
        <v>10</v>
      </c>
      <c r="AN41" s="6">
        <f ca="1">INDEX(AO$8:AO$31,AL41,1)</f>
        <v>-16.951000000000001</v>
      </c>
      <c r="AO41" s="6">
        <f ca="1">INDEX(AP$8:AP$31,AL41,1)</f>
        <v>-10.282</v>
      </c>
      <c r="AP41" s="6">
        <f ca="1">INDEX(AQ$8:AQ$31,AL41,1)</f>
        <v>-8.266</v>
      </c>
      <c r="AQ41" s="6">
        <f ca="1">INDEX(AR$8:AR$31,AL41,1)</f>
        <v>-0.94099999999999995</v>
      </c>
      <c r="AR41" s="6">
        <f ca="1">INDEX(AS$8:AS$31,AL41,1)</f>
        <v>-0.108</v>
      </c>
      <c r="AS41" s="6">
        <f ca="1">INDEX(AT$8:AT$31,AL41,1)</f>
        <v>-0.159</v>
      </c>
      <c r="AT41" s="21">
        <f t="shared" ref="AT41:AT43" ca="1" si="31">(ABS(AP41)+ABS(AR41))*SIGN(AP41)</f>
        <v>-8.3740000000000006</v>
      </c>
      <c r="AU41" s="21">
        <f t="shared" ref="AU41:AU43" ca="1" si="32">(ABS(AQ41)+ABS(AS41))*SIGN(AQ41)</f>
        <v>-1.0999999999999999</v>
      </c>
      <c r="AV41" s="21">
        <f t="shared" ref="AV41:AV43" ca="1" si="33">(ABS(AT41)+0.3*ABS(AU41))*SIGN(AT41)</f>
        <v>-8.7040000000000006</v>
      </c>
      <c r="AW41" s="21">
        <f t="shared" ca="1" si="16"/>
        <v>-3.6121999999999996</v>
      </c>
      <c r="AX41" s="21">
        <f ca="1">IF($C$2&lt;=$C$3,AV41,AW41)</f>
        <v>-8.7040000000000006</v>
      </c>
      <c r="AY41" s="37">
        <f t="shared" ref="AY41:AY43" ca="1" si="34">AN41</f>
        <v>-16.951000000000001</v>
      </c>
      <c r="AZ41" s="37">
        <f t="shared" ref="AZ41:AZ43" ca="1" si="35">AO41+AX41</f>
        <v>-18.986000000000001</v>
      </c>
      <c r="BA41" s="37">
        <f t="shared" ref="BA41:BA43" ca="1" si="36">AO41-AX41</f>
        <v>-1.5779999999999994</v>
      </c>
      <c r="BB41" s="60"/>
      <c r="BC41" s="39"/>
      <c r="BD41" s="45">
        <f>BD40+1</f>
        <v>2</v>
      </c>
      <c r="BE41" s="8" t="s">
        <v>10</v>
      </c>
      <c r="BF41" s="6">
        <f ca="1">INDEX(BG$8:BG$31,BD41,1)</f>
        <v>-36.078000000000003</v>
      </c>
      <c r="BG41" s="6">
        <f ca="1">INDEX(BH$8:BH$31,BD41,1)</f>
        <v>-21.111000000000001</v>
      </c>
      <c r="BH41" s="6">
        <f ca="1">INDEX(BI$8:BI$31,BD41,1)</f>
        <v>-27.734000000000002</v>
      </c>
      <c r="BI41" s="6">
        <f ca="1">INDEX(BJ$8:BJ$31,BD41,1)</f>
        <v>-3.0609999999999999</v>
      </c>
      <c r="BJ41" s="6">
        <f ca="1">INDEX(BK$8:BK$31,BD41,1)</f>
        <v>-0.33</v>
      </c>
      <c r="BK41" s="6">
        <f ca="1">INDEX(BL$8:BL$31,BD41,1)</f>
        <v>-0.48599999999999999</v>
      </c>
      <c r="BL41" s="21">
        <f t="shared" ref="BL41:BL43" ca="1" si="37">(ABS(BH41)+ABS(BJ41))*SIGN(BH41)</f>
        <v>-28.064</v>
      </c>
      <c r="BM41" s="21">
        <f t="shared" ref="BM41:BM43" ca="1" si="38">(ABS(BI41)+ABS(BK41))*SIGN(BI41)</f>
        <v>-3.5469999999999997</v>
      </c>
      <c r="BN41" s="21">
        <f t="shared" ref="BN41:BN43" ca="1" si="39">(ABS(BL41)+0.3*ABS(BM41))*SIGN(BL41)</f>
        <v>-29.1281</v>
      </c>
      <c r="BO41" s="21">
        <f t="shared" ca="1" si="17"/>
        <v>-11.966200000000001</v>
      </c>
      <c r="BP41" s="21">
        <f ca="1">IF($C$2&lt;=$C$3,BN41,BO41)</f>
        <v>-29.1281</v>
      </c>
      <c r="BQ41" s="37">
        <f t="shared" ref="BQ41:BQ43" ca="1" si="40">BF41</f>
        <v>-36.078000000000003</v>
      </c>
      <c r="BR41" s="37">
        <f t="shared" ref="BR41:BR43" ca="1" si="41">BG41+BP41</f>
        <v>-50.239100000000001</v>
      </c>
      <c r="BS41" s="37">
        <f t="shared" ref="BS41:BS43" ca="1" si="42">BG41-BP41</f>
        <v>8.0170999999999992</v>
      </c>
      <c r="BT41" s="60"/>
      <c r="BU41" s="39"/>
      <c r="BV41" s="45">
        <f>BV40+1</f>
        <v>2</v>
      </c>
      <c r="BW41" s="8" t="s">
        <v>10</v>
      </c>
      <c r="BX41" s="6">
        <f ca="1">INDEX(BY$8:BY$31,BV41,1)</f>
        <v>-63.722000000000001</v>
      </c>
      <c r="BY41" s="6">
        <f ca="1">INDEX(BZ$8:BZ$31,BV41,1)</f>
        <v>-37.442999999999998</v>
      </c>
      <c r="BZ41" s="6">
        <f ca="1">INDEX(CA$8:CA$31,BV41,1)</f>
        <v>-37.869</v>
      </c>
      <c r="CA41" s="6">
        <f ca="1">INDEX(CB$8:CB$31,BV41,1)</f>
        <v>-4.226</v>
      </c>
      <c r="CB41" s="6">
        <f ca="1">INDEX(CC$8:CC$31,BV41,1)</f>
        <v>-0.47099999999999997</v>
      </c>
      <c r="CC41" s="6">
        <f ca="1">INDEX(CD$8:CD$31,BV41,1)</f>
        <v>-0.69299999999999995</v>
      </c>
      <c r="CD41" s="21">
        <f t="shared" ref="CD41:CD43" ca="1" si="43">(ABS(BZ41)+ABS(CB41))*SIGN(BZ41)</f>
        <v>-38.339999999999996</v>
      </c>
      <c r="CE41" s="21">
        <f t="shared" ref="CE41:CE43" ca="1" si="44">(ABS(CA41)+ABS(CC41))*SIGN(CA41)</f>
        <v>-4.9189999999999996</v>
      </c>
      <c r="CF41" s="21">
        <f t="shared" ref="CF41:CF43" ca="1" si="45">(ABS(CD41)+0.3*ABS(CE41))*SIGN(CD41)</f>
        <v>-39.815699999999993</v>
      </c>
      <c r="CG41" s="21">
        <f t="shared" ca="1" si="18"/>
        <v>-16.420999999999999</v>
      </c>
      <c r="CH41" s="21">
        <f ca="1">IF($C$2&lt;=$C$3,CF41,CG41)</f>
        <v>-39.815699999999993</v>
      </c>
      <c r="CI41" s="37">
        <f t="shared" ref="CI41:CI43" ca="1" si="46">BX41</f>
        <v>-63.722000000000001</v>
      </c>
      <c r="CJ41" s="37">
        <f t="shared" ref="CJ41:CJ43" ca="1" si="47">BY41+CH41</f>
        <v>-77.25869999999999</v>
      </c>
      <c r="CK41" s="37">
        <f t="shared" ref="CK41:CK43" ca="1" si="48">BY41-CH41</f>
        <v>2.3726999999999947</v>
      </c>
      <c r="CL41" s="60"/>
      <c r="CM41" s="39"/>
      <c r="CN41" s="45">
        <f>CN40+1</f>
        <v>2</v>
      </c>
      <c r="CO41" s="8" t="s">
        <v>10</v>
      </c>
      <c r="CP41" s="6">
        <f ca="1">INDEX(CQ$8:CQ$31,CN41,1)</f>
        <v>-36.121000000000002</v>
      </c>
      <c r="CQ41" s="6">
        <f ca="1">INDEX(CR$8:CR$31,CN41,1)</f>
        <v>-21.41</v>
      </c>
      <c r="CR41" s="6">
        <f ca="1">INDEX(CS$8:CS$31,CN41,1)</f>
        <v>-22.966999999999999</v>
      </c>
      <c r="CS41" s="6">
        <f ca="1">INDEX(CT$8:CT$31,CN41,1)</f>
        <v>-2.5499999999999998</v>
      </c>
      <c r="CT41" s="6">
        <f ca="1">INDEX(CU$8:CU$31,CN41,1)</f>
        <v>-0.28000000000000003</v>
      </c>
      <c r="CU41" s="6">
        <f ca="1">INDEX(CV$8:CV$31,CN41,1)</f>
        <v>-0.41199999999999998</v>
      </c>
      <c r="CV41" s="21">
        <f t="shared" ref="CV41:CV43" ca="1" si="49">(ABS(CR41)+ABS(CT41))*SIGN(CR41)</f>
        <v>-23.247</v>
      </c>
      <c r="CW41" s="21">
        <f t="shared" ref="CW41:CW43" ca="1" si="50">(ABS(CS41)+ABS(CU41))*SIGN(CS41)</f>
        <v>-2.9619999999999997</v>
      </c>
      <c r="CX41" s="21">
        <f t="shared" ref="CX41:CX43" ca="1" si="51">(ABS(CV41)+0.3*ABS(CW41))*SIGN(CV41)</f>
        <v>-24.1356</v>
      </c>
      <c r="CY41" s="21">
        <f t="shared" ca="1" si="19"/>
        <v>-9.9360999999999997</v>
      </c>
      <c r="CZ41" s="21">
        <f ca="1">IF($C$2&lt;=$C$3,CX41,CY41)</f>
        <v>-24.1356</v>
      </c>
      <c r="DA41" s="37">
        <f t="shared" ref="DA41:DA43" ca="1" si="52">CP41</f>
        <v>-36.121000000000002</v>
      </c>
      <c r="DB41" s="37">
        <f t="shared" ref="DB41:DB43" ca="1" si="53">CQ41+CZ41</f>
        <v>-45.5456</v>
      </c>
      <c r="DC41" s="37">
        <f t="shared" ref="DC41:DC43" ca="1" si="54">CQ41-CZ41</f>
        <v>2.7256</v>
      </c>
      <c r="DD41" s="60"/>
      <c r="DE41" s="39"/>
      <c r="DF41" s="45">
        <f>DF40+1</f>
        <v>2</v>
      </c>
      <c r="DG41" s="8" t="s">
        <v>10</v>
      </c>
      <c r="DH41" s="6">
        <f ca="1">INDEX(DI$8:DI$31,DF41,1)</f>
        <v>-19.533000000000001</v>
      </c>
      <c r="DI41" s="6">
        <f ca="1">INDEX(DJ$8:DJ$31,DF41,1)</f>
        <v>-11.863</v>
      </c>
      <c r="DJ41" s="6">
        <f ca="1">INDEX(DK$8:DK$31,DF41,1)</f>
        <v>-5.5119999999999996</v>
      </c>
      <c r="DK41" s="6">
        <f ca="1">INDEX(DL$8:DL$31,DF41,1)</f>
        <v>1.381</v>
      </c>
      <c r="DL41" s="6">
        <f ca="1">INDEX(DM$8:DM$31,DF41,1)</f>
        <v>0.19900000000000001</v>
      </c>
      <c r="DM41" s="6">
        <f ca="1">INDEX(DN$8:DN$31,DF41,1)</f>
        <v>0.29299999999999998</v>
      </c>
      <c r="DN41" s="21">
        <f t="shared" ref="DN41:DN43" ca="1" si="55">(ABS(DJ41)+ABS(DL41))*SIGN(DJ41)</f>
        <v>-5.7109999999999994</v>
      </c>
      <c r="DO41" s="21">
        <f t="shared" ref="DO41:DO43" ca="1" si="56">(ABS(DK41)+ABS(DM41))*SIGN(DK41)</f>
        <v>1.6739999999999999</v>
      </c>
      <c r="DP41" s="21">
        <f t="shared" ref="DP41:DP43" ca="1" si="57">(ABS(DN41)+0.3*ABS(DO41))*SIGN(DN41)</f>
        <v>-6.2131999999999996</v>
      </c>
      <c r="DQ41" s="21">
        <f t="shared" ca="1" si="20"/>
        <v>3.3872999999999998</v>
      </c>
      <c r="DR41" s="21">
        <f ca="1">IF($C$2&lt;=$C$3,DP41,DQ41)</f>
        <v>-6.2131999999999996</v>
      </c>
      <c r="DS41" s="37">
        <f t="shared" ref="DS41:DS43" ca="1" si="58">DH41</f>
        <v>-19.533000000000001</v>
      </c>
      <c r="DT41" s="37">
        <f t="shared" ref="DT41:DT43" ca="1" si="59">DI41+DR41</f>
        <v>-18.0762</v>
      </c>
      <c r="DU41" s="37">
        <f t="shared" ref="DU41:DU43" ca="1" si="60">DI41-DR41</f>
        <v>-5.6497999999999999</v>
      </c>
      <c r="DV41" s="60"/>
    </row>
    <row r="42" spans="1:126">
      <c r="B42" s="45">
        <f t="shared" ref="B42:B43" si="61">B41+1</f>
        <v>3</v>
      </c>
      <c r="C42" s="8" t="s">
        <v>9</v>
      </c>
      <c r="D42" s="6">
        <f ca="1">INDEX(E$8:E$31,B42,1)</f>
        <v>24.271000000000001</v>
      </c>
      <c r="E42" s="6">
        <f ca="1">INDEX(F$8:F$31,B42,1)</f>
        <v>14.744999999999999</v>
      </c>
      <c r="F42" s="6">
        <f ca="1">INDEX(G$8:G$31,B42,1)</f>
        <v>-2.5459999999999998</v>
      </c>
      <c r="G42" s="6">
        <f ca="1">INDEX(H$8:H$31,B42,1)</f>
        <v>-0.28299999999999997</v>
      </c>
      <c r="H42" s="6">
        <f ca="1">INDEX(I$8:I$31,B42,1)</f>
        <v>-3.1E-2</v>
      </c>
      <c r="I42" s="6">
        <f ca="1">INDEX(J$8:J$31,B42,1)</f>
        <v>-4.5999999999999999E-2</v>
      </c>
      <c r="J42" s="21">
        <f t="shared" ca="1" si="21"/>
        <v>-2.577</v>
      </c>
      <c r="K42" s="21">
        <f t="shared" ca="1" si="21"/>
        <v>-0.32899999999999996</v>
      </c>
      <c r="L42" s="21">
        <f t="shared" ca="1" si="22"/>
        <v>-2.6757</v>
      </c>
      <c r="M42" s="21">
        <f t="shared" ca="1" si="14"/>
        <v>-1.1021000000000001</v>
      </c>
      <c r="N42" s="21">
        <f ca="1">IF($C$2&lt;=$C$3,L42,M42)</f>
        <v>-2.6757</v>
      </c>
      <c r="O42" s="21">
        <f t="shared" ca="1" si="23"/>
        <v>24.271000000000001</v>
      </c>
      <c r="P42" s="21">
        <f t="shared" ca="1" si="24"/>
        <v>12.069299999999998</v>
      </c>
      <c r="Q42" s="21">
        <f t="shared" ca="1" si="25"/>
        <v>17.4207</v>
      </c>
      <c r="R42" s="60"/>
      <c r="S42" s="39"/>
      <c r="T42" s="45">
        <f t="shared" ref="T42:T43" si="62">T41+1</f>
        <v>3</v>
      </c>
      <c r="U42" s="8" t="s">
        <v>9</v>
      </c>
      <c r="V42" s="6">
        <f ca="1">INDEX(W$8:W$31,T42,1)</f>
        <v>20.52</v>
      </c>
      <c r="W42" s="6">
        <f ca="1">INDEX(X$8:X$31,T42,1)</f>
        <v>12.454000000000001</v>
      </c>
      <c r="X42" s="6">
        <f ca="1">INDEX(Y$8:Y$31,T42,1)</f>
        <v>-3.2370000000000001</v>
      </c>
      <c r="Y42" s="6">
        <f ca="1">INDEX(Z$8:Z$31,T42,1)</f>
        <v>-0.36</v>
      </c>
      <c r="Z42" s="6">
        <f ca="1">INDEX(AA$8:AA$31,T42,1)</f>
        <v>-0.04</v>
      </c>
      <c r="AA42" s="6">
        <f ca="1">INDEX(AB$8:AB$31,T42,1)</f>
        <v>-5.8999999999999997E-2</v>
      </c>
      <c r="AB42" s="21">
        <f t="shared" ca="1" si="26"/>
        <v>-3.2770000000000001</v>
      </c>
      <c r="AC42" s="21">
        <f t="shared" ca="1" si="26"/>
        <v>-0.41899999999999998</v>
      </c>
      <c r="AD42" s="21">
        <f t="shared" ca="1" si="27"/>
        <v>-3.4027000000000003</v>
      </c>
      <c r="AE42" s="21">
        <f t="shared" ca="1" si="15"/>
        <v>-1.4020999999999999</v>
      </c>
      <c r="AF42" s="21">
        <f ca="1">IF($C$2&lt;=$C$3,AD42,AE42)</f>
        <v>-3.4027000000000003</v>
      </c>
      <c r="AG42" s="21">
        <f t="shared" ca="1" si="28"/>
        <v>20.52</v>
      </c>
      <c r="AH42" s="21">
        <f t="shared" ca="1" si="29"/>
        <v>9.0513000000000012</v>
      </c>
      <c r="AI42" s="21">
        <f t="shared" ca="1" si="30"/>
        <v>15.8567</v>
      </c>
      <c r="AJ42" s="60"/>
      <c r="AK42" s="39"/>
      <c r="AL42" s="45">
        <f t="shared" ref="AL42:AL43" si="63">AL41+1</f>
        <v>3</v>
      </c>
      <c r="AM42" s="8" t="s">
        <v>9</v>
      </c>
      <c r="AN42" s="6">
        <f ca="1">INDEX(AO$8:AO$31,AL42,1)</f>
        <v>33.430999999999997</v>
      </c>
      <c r="AO42" s="6">
        <f ca="1">INDEX(AP$8:AP$31,AL42,1)</f>
        <v>20.353999999999999</v>
      </c>
      <c r="AP42" s="6">
        <f ca="1">INDEX(AQ$8:AQ$31,AL42,1)</f>
        <v>-5.7850000000000001</v>
      </c>
      <c r="AQ42" s="6">
        <f ca="1">INDEX(AR$8:AR$31,AL42,1)</f>
        <v>-0.65600000000000003</v>
      </c>
      <c r="AR42" s="6">
        <f ca="1">INDEX(AS$8:AS$31,AL42,1)</f>
        <v>-7.4999999999999997E-2</v>
      </c>
      <c r="AS42" s="6">
        <f ca="1">INDEX(AT$8:AT$31,AL42,1)</f>
        <v>-0.11</v>
      </c>
      <c r="AT42" s="21">
        <f t="shared" ca="1" si="31"/>
        <v>-5.86</v>
      </c>
      <c r="AU42" s="21">
        <f t="shared" ca="1" si="32"/>
        <v>-0.76600000000000001</v>
      </c>
      <c r="AV42" s="21">
        <f t="shared" ca="1" si="33"/>
        <v>-6.0898000000000003</v>
      </c>
      <c r="AW42" s="21">
        <f t="shared" ca="1" si="16"/>
        <v>-2.524</v>
      </c>
      <c r="AX42" s="21">
        <f ca="1">IF($C$2&lt;=$C$3,AV42,AW42)</f>
        <v>-6.0898000000000003</v>
      </c>
      <c r="AY42" s="21">
        <f t="shared" ca="1" si="34"/>
        <v>33.430999999999997</v>
      </c>
      <c r="AZ42" s="21">
        <f t="shared" ca="1" si="35"/>
        <v>14.264199999999999</v>
      </c>
      <c r="BA42" s="21">
        <f t="shared" ca="1" si="36"/>
        <v>26.4438</v>
      </c>
      <c r="BB42" s="60"/>
      <c r="BC42" s="39"/>
      <c r="BD42" s="45">
        <f t="shared" ref="BD42:BD43" si="64">BD41+1</f>
        <v>3</v>
      </c>
      <c r="BE42" s="8" t="s">
        <v>9</v>
      </c>
      <c r="BF42" s="6">
        <f ca="1">INDEX(BG$8:BG$31,BD42,1)</f>
        <v>69.927000000000007</v>
      </c>
      <c r="BG42" s="6">
        <f ca="1">INDEX(BH$8:BH$31,BD42,1)</f>
        <v>41.186999999999998</v>
      </c>
      <c r="BH42" s="6">
        <f ca="1">INDEX(BI$8:BI$31,BD42,1)</f>
        <v>-14.535</v>
      </c>
      <c r="BI42" s="6">
        <f ca="1">INDEX(BJ$8:BJ$31,BD42,1)</f>
        <v>-1.6040000000000001</v>
      </c>
      <c r="BJ42" s="6">
        <f ca="1">INDEX(BK$8:BK$31,BD42,1)</f>
        <v>-0.17299999999999999</v>
      </c>
      <c r="BK42" s="6">
        <f ca="1">INDEX(BL$8:BL$31,BD42,1)</f>
        <v>-0.255</v>
      </c>
      <c r="BL42" s="21">
        <f t="shared" ca="1" si="37"/>
        <v>-14.708</v>
      </c>
      <c r="BM42" s="21">
        <f t="shared" ca="1" si="38"/>
        <v>-1.859</v>
      </c>
      <c r="BN42" s="21">
        <f t="shared" ca="1" si="39"/>
        <v>-15.265700000000001</v>
      </c>
      <c r="BO42" s="21">
        <f t="shared" ca="1" si="17"/>
        <v>-6.2713999999999999</v>
      </c>
      <c r="BP42" s="21">
        <f ca="1">IF($C$2&lt;=$C$3,BN42,BO42)</f>
        <v>-15.265700000000001</v>
      </c>
      <c r="BQ42" s="21">
        <f t="shared" ca="1" si="40"/>
        <v>69.927000000000007</v>
      </c>
      <c r="BR42" s="21">
        <f t="shared" ca="1" si="41"/>
        <v>25.921299999999995</v>
      </c>
      <c r="BS42" s="21">
        <f t="shared" ca="1" si="42"/>
        <v>56.4527</v>
      </c>
      <c r="BT42" s="60"/>
      <c r="BU42" s="39"/>
      <c r="BV42" s="45">
        <f t="shared" ref="BV42:BV43" si="65">BV41+1</f>
        <v>3</v>
      </c>
      <c r="BW42" s="8" t="s">
        <v>9</v>
      </c>
      <c r="BX42" s="6">
        <f ca="1">INDEX(BY$8:BY$31,BV42,1)</f>
        <v>93.033000000000001</v>
      </c>
      <c r="BY42" s="6">
        <f ca="1">INDEX(BZ$8:BZ$31,BV42,1)</f>
        <v>54.664999999999999</v>
      </c>
      <c r="BZ42" s="6">
        <f ca="1">INDEX(CA$8:CA$31,BV42,1)</f>
        <v>-18.061</v>
      </c>
      <c r="CA42" s="6">
        <f ca="1">INDEX(CB$8:CB$31,BV42,1)</f>
        <v>-2.016</v>
      </c>
      <c r="CB42" s="6">
        <f ca="1">INDEX(CC$8:CC$31,BV42,1)</f>
        <v>-0.22500000000000001</v>
      </c>
      <c r="CC42" s="6">
        <f ca="1">INDEX(CD$8:CD$31,BV42,1)</f>
        <v>-0.33100000000000002</v>
      </c>
      <c r="CD42" s="21">
        <f t="shared" ca="1" si="43"/>
        <v>-18.286000000000001</v>
      </c>
      <c r="CE42" s="21">
        <f t="shared" ca="1" si="44"/>
        <v>-2.347</v>
      </c>
      <c r="CF42" s="21">
        <f t="shared" ca="1" si="45"/>
        <v>-18.990100000000002</v>
      </c>
      <c r="CG42" s="21">
        <f t="shared" ca="1" si="18"/>
        <v>-7.8328000000000007</v>
      </c>
      <c r="CH42" s="21">
        <f ca="1">IF($C$2&lt;=$C$3,CF42,CG42)</f>
        <v>-18.990100000000002</v>
      </c>
      <c r="CI42" s="21">
        <f t="shared" ca="1" si="46"/>
        <v>93.033000000000001</v>
      </c>
      <c r="CJ42" s="21">
        <f t="shared" ca="1" si="47"/>
        <v>35.674899999999994</v>
      </c>
      <c r="CK42" s="21">
        <f t="shared" ca="1" si="48"/>
        <v>73.655100000000004</v>
      </c>
      <c r="CL42" s="60"/>
      <c r="CM42" s="39"/>
      <c r="CN42" s="45">
        <f t="shared" ref="CN42:CN43" si="66">CN41+1</f>
        <v>3</v>
      </c>
      <c r="CO42" s="8" t="s">
        <v>9</v>
      </c>
      <c r="CP42" s="6">
        <f ca="1">INDEX(CQ$8:CQ$31,CN42,1)</f>
        <v>80.923000000000002</v>
      </c>
      <c r="CQ42" s="6">
        <f ca="1">INDEX(CR$8:CR$31,CN42,1)</f>
        <v>47.44</v>
      </c>
      <c r="CR42" s="6">
        <f ca="1">INDEX(CS$8:CS$31,CN42,1)</f>
        <v>-14.246</v>
      </c>
      <c r="CS42" s="6">
        <f ca="1">INDEX(CT$8:CT$31,CN42,1)</f>
        <v>-1.579</v>
      </c>
      <c r="CT42" s="6">
        <f ca="1">INDEX(CU$8:CU$31,CN42,1)</f>
        <v>-0.17299999999999999</v>
      </c>
      <c r="CU42" s="6">
        <f ca="1">INDEX(CV$8:CV$31,CN42,1)</f>
        <v>-0.254</v>
      </c>
      <c r="CV42" s="21">
        <f t="shared" ca="1" si="49"/>
        <v>-14.419</v>
      </c>
      <c r="CW42" s="21">
        <f t="shared" ca="1" si="50"/>
        <v>-1.833</v>
      </c>
      <c r="CX42" s="21">
        <f t="shared" ca="1" si="51"/>
        <v>-14.9689</v>
      </c>
      <c r="CY42" s="21">
        <f t="shared" ca="1" si="19"/>
        <v>-6.1587000000000005</v>
      </c>
      <c r="CZ42" s="21">
        <f ca="1">IF($C$2&lt;=$C$3,CX42,CY42)</f>
        <v>-14.9689</v>
      </c>
      <c r="DA42" s="21">
        <f t="shared" ca="1" si="52"/>
        <v>80.923000000000002</v>
      </c>
      <c r="DB42" s="21">
        <f t="shared" ca="1" si="53"/>
        <v>32.4711</v>
      </c>
      <c r="DC42" s="21">
        <f t="shared" ca="1" si="54"/>
        <v>62.408899999999996</v>
      </c>
      <c r="DD42" s="60"/>
      <c r="DE42" s="39"/>
      <c r="DF42" s="45">
        <f t="shared" ref="DF42:DF43" si="67">DF41+1</f>
        <v>3</v>
      </c>
      <c r="DG42" s="8" t="s">
        <v>9</v>
      </c>
      <c r="DH42" s="6">
        <f ca="1">INDEX(DI$8:DI$31,DF42,1)</f>
        <v>24.326000000000001</v>
      </c>
      <c r="DI42" s="6">
        <f ca="1">INDEX(DJ$8:DJ$31,DF42,1)</f>
        <v>14.776999999999999</v>
      </c>
      <c r="DJ42" s="6">
        <f ca="1">INDEX(DK$8:DK$31,DF42,1)</f>
        <v>-2.48</v>
      </c>
      <c r="DK42" s="6">
        <f ca="1">INDEX(DL$8:DL$31,DF42,1)</f>
        <v>0.62</v>
      </c>
      <c r="DL42" s="6">
        <f ca="1">INDEX(DM$8:DM$31,DF42,1)</f>
        <v>8.8999999999999996E-2</v>
      </c>
      <c r="DM42" s="6">
        <f ca="1">INDEX(DN$8:DN$31,DF42,1)</f>
        <v>0.13200000000000001</v>
      </c>
      <c r="DN42" s="21">
        <f t="shared" ca="1" si="55"/>
        <v>-2.569</v>
      </c>
      <c r="DO42" s="21">
        <f t="shared" ca="1" si="56"/>
        <v>0.752</v>
      </c>
      <c r="DP42" s="21">
        <f t="shared" ca="1" si="57"/>
        <v>-2.7946</v>
      </c>
      <c r="DQ42" s="21">
        <f t="shared" ca="1" si="20"/>
        <v>1.5226999999999999</v>
      </c>
      <c r="DR42" s="21">
        <f ca="1">IF($C$2&lt;=$C$3,DP42,DQ42)</f>
        <v>-2.7946</v>
      </c>
      <c r="DS42" s="21">
        <f t="shared" ca="1" si="58"/>
        <v>24.326000000000001</v>
      </c>
      <c r="DT42" s="21">
        <f t="shared" ca="1" si="59"/>
        <v>11.982399999999998</v>
      </c>
      <c r="DU42" s="21">
        <f t="shared" ca="1" si="60"/>
        <v>17.5716</v>
      </c>
      <c r="DV42" s="60"/>
    </row>
    <row r="43" spans="1:126">
      <c r="B43" s="45">
        <f t="shared" si="61"/>
        <v>4</v>
      </c>
      <c r="C43" s="8" t="s">
        <v>8</v>
      </c>
      <c r="D43" s="6">
        <f ca="1">INDEX(E$8:E$31,B43,1)</f>
        <v>-25.408000000000001</v>
      </c>
      <c r="E43" s="6">
        <f ca="1">INDEX(F$8:F$31,B43,1)</f>
        <v>-15.429</v>
      </c>
      <c r="F43" s="6">
        <f ca="1">INDEX(G$8:G$31,B43,1)</f>
        <v>-2.5459999999999998</v>
      </c>
      <c r="G43" s="6">
        <f ca="1">INDEX(H$8:H$31,B43,1)</f>
        <v>-0.28299999999999997</v>
      </c>
      <c r="H43" s="6">
        <f ca="1">INDEX(I$8:I$31,B43,1)</f>
        <v>-3.1E-2</v>
      </c>
      <c r="I43" s="6">
        <f ca="1">INDEX(J$8:J$31,B43,1)</f>
        <v>-4.5999999999999999E-2</v>
      </c>
      <c r="J43" s="21">
        <f t="shared" ca="1" si="21"/>
        <v>-2.577</v>
      </c>
      <c r="K43" s="21">
        <f t="shared" ca="1" si="21"/>
        <v>-0.32899999999999996</v>
      </c>
      <c r="L43" s="21">
        <f t="shared" ca="1" si="22"/>
        <v>-2.6757</v>
      </c>
      <c r="M43" s="21">
        <f t="shared" ca="1" si="14"/>
        <v>-1.1021000000000001</v>
      </c>
      <c r="N43" s="21">
        <f ca="1">IF($C$2&lt;=$C$3,L43,M43)</f>
        <v>-2.6757</v>
      </c>
      <c r="O43" s="21">
        <f t="shared" ca="1" si="23"/>
        <v>-25.408000000000001</v>
      </c>
      <c r="P43" s="21">
        <f t="shared" ca="1" si="24"/>
        <v>-18.104700000000001</v>
      </c>
      <c r="Q43" s="21">
        <f t="shared" ca="1" si="25"/>
        <v>-12.753299999999999</v>
      </c>
      <c r="R43" s="60"/>
      <c r="S43" s="39"/>
      <c r="T43" s="45">
        <f t="shared" si="62"/>
        <v>4</v>
      </c>
      <c r="U43" s="8" t="s">
        <v>8</v>
      </c>
      <c r="V43" s="6">
        <f ca="1">INDEX(W$8:W$31,T43,1)</f>
        <v>-19.646000000000001</v>
      </c>
      <c r="W43" s="6">
        <f ca="1">INDEX(X$8:X$31,T43,1)</f>
        <v>-11.942</v>
      </c>
      <c r="X43" s="6">
        <f ca="1">INDEX(Y$8:Y$31,T43,1)</f>
        <v>-3.2370000000000001</v>
      </c>
      <c r="Y43" s="6">
        <f ca="1">INDEX(Z$8:Z$31,T43,1)</f>
        <v>-0.36</v>
      </c>
      <c r="Z43" s="6">
        <f ca="1">INDEX(AA$8:AA$31,T43,1)</f>
        <v>-0.04</v>
      </c>
      <c r="AA43" s="6">
        <f ca="1">INDEX(AB$8:AB$31,T43,1)</f>
        <v>-5.8999999999999997E-2</v>
      </c>
      <c r="AB43" s="21">
        <f t="shared" ca="1" si="26"/>
        <v>-3.2770000000000001</v>
      </c>
      <c r="AC43" s="21">
        <f t="shared" ca="1" si="26"/>
        <v>-0.41899999999999998</v>
      </c>
      <c r="AD43" s="21">
        <f t="shared" ca="1" si="27"/>
        <v>-3.4027000000000003</v>
      </c>
      <c r="AE43" s="21">
        <f t="shared" ca="1" si="15"/>
        <v>-1.4020999999999999</v>
      </c>
      <c r="AF43" s="21">
        <f ca="1">IF($C$2&lt;=$C$3,AD43,AE43)</f>
        <v>-3.4027000000000003</v>
      </c>
      <c r="AG43" s="21">
        <f t="shared" ca="1" si="28"/>
        <v>-19.646000000000001</v>
      </c>
      <c r="AH43" s="21">
        <f t="shared" ca="1" si="29"/>
        <v>-15.3447</v>
      </c>
      <c r="AI43" s="21">
        <f t="shared" ca="1" si="30"/>
        <v>-8.5393000000000008</v>
      </c>
      <c r="AJ43" s="60"/>
      <c r="AK43" s="39"/>
      <c r="AL43" s="45">
        <f t="shared" si="63"/>
        <v>4</v>
      </c>
      <c r="AM43" s="8" t="s">
        <v>8</v>
      </c>
      <c r="AN43" s="6">
        <f ca="1">INDEX(AO$8:AO$31,AL43,1)</f>
        <v>-32.899000000000001</v>
      </c>
      <c r="AO43" s="6">
        <f ca="1">INDEX(AP$8:AP$31,AL43,1)</f>
        <v>-20.026</v>
      </c>
      <c r="AP43" s="6">
        <f ca="1">INDEX(AQ$8:AQ$31,AL43,1)</f>
        <v>-5.7850000000000001</v>
      </c>
      <c r="AQ43" s="6">
        <f ca="1">INDEX(AR$8:AR$31,AL43,1)</f>
        <v>-0.65600000000000003</v>
      </c>
      <c r="AR43" s="6">
        <f ca="1">INDEX(AS$8:AS$31,AL43,1)</f>
        <v>-7.4999999999999997E-2</v>
      </c>
      <c r="AS43" s="6">
        <f ca="1">INDEX(AT$8:AT$31,AL43,1)</f>
        <v>-0.11</v>
      </c>
      <c r="AT43" s="21">
        <f t="shared" ca="1" si="31"/>
        <v>-5.86</v>
      </c>
      <c r="AU43" s="21">
        <f t="shared" ca="1" si="32"/>
        <v>-0.76600000000000001</v>
      </c>
      <c r="AV43" s="21">
        <f t="shared" ca="1" si="33"/>
        <v>-6.0898000000000003</v>
      </c>
      <c r="AW43" s="21">
        <f t="shared" ca="1" si="16"/>
        <v>-2.524</v>
      </c>
      <c r="AX43" s="21">
        <f ca="1">IF($C$2&lt;=$C$3,AV43,AW43)</f>
        <v>-6.0898000000000003</v>
      </c>
      <c r="AY43" s="21">
        <f t="shared" ca="1" si="34"/>
        <v>-32.899000000000001</v>
      </c>
      <c r="AZ43" s="21">
        <f t="shared" ca="1" si="35"/>
        <v>-26.1158</v>
      </c>
      <c r="BA43" s="21">
        <f t="shared" ca="1" si="36"/>
        <v>-13.936199999999999</v>
      </c>
      <c r="BB43" s="60"/>
      <c r="BC43" s="39"/>
      <c r="BD43" s="45">
        <f t="shared" si="64"/>
        <v>4</v>
      </c>
      <c r="BE43" s="8" t="s">
        <v>8</v>
      </c>
      <c r="BF43" s="6">
        <f ca="1">INDEX(BG$8:BG$31,BD43,1)</f>
        <v>-72.472999999999999</v>
      </c>
      <c r="BG43" s="6">
        <f ca="1">INDEX(BH$8:BH$31,BD43,1)</f>
        <v>-42.493000000000002</v>
      </c>
      <c r="BH43" s="6">
        <f ca="1">INDEX(BI$8:BI$31,BD43,1)</f>
        <v>-14.535</v>
      </c>
      <c r="BI43" s="6">
        <f ca="1">INDEX(BJ$8:BJ$31,BD43,1)</f>
        <v>-1.6040000000000001</v>
      </c>
      <c r="BJ43" s="6">
        <f ca="1">INDEX(BK$8:BK$31,BD43,1)</f>
        <v>-0.17299999999999999</v>
      </c>
      <c r="BK43" s="6">
        <f ca="1">INDEX(BL$8:BL$31,BD43,1)</f>
        <v>-0.255</v>
      </c>
      <c r="BL43" s="21">
        <f t="shared" ca="1" si="37"/>
        <v>-14.708</v>
      </c>
      <c r="BM43" s="21">
        <f t="shared" ca="1" si="38"/>
        <v>-1.859</v>
      </c>
      <c r="BN43" s="21">
        <f t="shared" ca="1" si="39"/>
        <v>-15.265700000000001</v>
      </c>
      <c r="BO43" s="21">
        <f t="shared" ca="1" si="17"/>
        <v>-6.2713999999999999</v>
      </c>
      <c r="BP43" s="21">
        <f ca="1">IF($C$2&lt;=$C$3,BN43,BO43)</f>
        <v>-15.265700000000001</v>
      </c>
      <c r="BQ43" s="21">
        <f t="shared" ca="1" si="40"/>
        <v>-72.472999999999999</v>
      </c>
      <c r="BR43" s="21">
        <f t="shared" ca="1" si="41"/>
        <v>-57.758700000000005</v>
      </c>
      <c r="BS43" s="21">
        <f t="shared" ca="1" si="42"/>
        <v>-27.2273</v>
      </c>
      <c r="BT43" s="60"/>
      <c r="BU43" s="39"/>
      <c r="BV43" s="45">
        <f t="shared" si="65"/>
        <v>4</v>
      </c>
      <c r="BW43" s="8" t="s">
        <v>8</v>
      </c>
      <c r="BX43" s="6">
        <f ca="1">INDEX(BY$8:BY$31,BV43,1)</f>
        <v>-93.867000000000004</v>
      </c>
      <c r="BY43" s="6">
        <f ca="1">INDEX(BZ$8:BZ$31,BV43,1)</f>
        <v>-55.164999999999999</v>
      </c>
      <c r="BZ43" s="6">
        <f ca="1">INDEX(CA$8:CA$31,BV43,1)</f>
        <v>-18.061</v>
      </c>
      <c r="CA43" s="6">
        <f ca="1">INDEX(CB$8:CB$31,BV43,1)</f>
        <v>-2.016</v>
      </c>
      <c r="CB43" s="6">
        <f ca="1">INDEX(CC$8:CC$31,BV43,1)</f>
        <v>-0.22500000000000001</v>
      </c>
      <c r="CC43" s="6">
        <f ca="1">INDEX(CD$8:CD$31,BV43,1)</f>
        <v>-0.33100000000000002</v>
      </c>
      <c r="CD43" s="21">
        <f t="shared" ca="1" si="43"/>
        <v>-18.286000000000001</v>
      </c>
      <c r="CE43" s="21">
        <f t="shared" ca="1" si="44"/>
        <v>-2.347</v>
      </c>
      <c r="CF43" s="21">
        <f t="shared" ca="1" si="45"/>
        <v>-18.990100000000002</v>
      </c>
      <c r="CG43" s="21">
        <f t="shared" ca="1" si="18"/>
        <v>-7.8328000000000007</v>
      </c>
      <c r="CH43" s="21">
        <f ca="1">IF($C$2&lt;=$C$3,CF43,CG43)</f>
        <v>-18.990100000000002</v>
      </c>
      <c r="CI43" s="21">
        <f t="shared" ca="1" si="46"/>
        <v>-93.867000000000004</v>
      </c>
      <c r="CJ43" s="21">
        <f t="shared" ca="1" si="47"/>
        <v>-74.155100000000004</v>
      </c>
      <c r="CK43" s="21">
        <f t="shared" ca="1" si="48"/>
        <v>-36.174899999999994</v>
      </c>
      <c r="CL43" s="60"/>
      <c r="CM43" s="39"/>
      <c r="CN43" s="45">
        <f t="shared" si="66"/>
        <v>4</v>
      </c>
      <c r="CO43" s="8" t="s">
        <v>8</v>
      </c>
      <c r="CP43" s="6">
        <f ca="1">INDEX(CQ$8:CQ$31,CN43,1)</f>
        <v>-79.277000000000001</v>
      </c>
      <c r="CQ43" s="6">
        <f ca="1">INDEX(CR$8:CR$31,CN43,1)</f>
        <v>-46.7</v>
      </c>
      <c r="CR43" s="6">
        <f ca="1">INDEX(CS$8:CS$31,CN43,1)</f>
        <v>-14.246</v>
      </c>
      <c r="CS43" s="6">
        <f ca="1">INDEX(CT$8:CT$31,CN43,1)</f>
        <v>-1.579</v>
      </c>
      <c r="CT43" s="6">
        <f ca="1">INDEX(CU$8:CU$31,CN43,1)</f>
        <v>-0.17299999999999999</v>
      </c>
      <c r="CU43" s="6">
        <f ca="1">INDEX(CV$8:CV$31,CN43,1)</f>
        <v>-0.254</v>
      </c>
      <c r="CV43" s="21">
        <f t="shared" ca="1" si="49"/>
        <v>-14.419</v>
      </c>
      <c r="CW43" s="21">
        <f t="shared" ca="1" si="50"/>
        <v>-1.833</v>
      </c>
      <c r="CX43" s="21">
        <f t="shared" ca="1" si="51"/>
        <v>-14.9689</v>
      </c>
      <c r="CY43" s="21">
        <f t="shared" ca="1" si="19"/>
        <v>-6.1587000000000005</v>
      </c>
      <c r="CZ43" s="21">
        <f ca="1">IF($C$2&lt;=$C$3,CX43,CY43)</f>
        <v>-14.9689</v>
      </c>
      <c r="DA43" s="21">
        <f t="shared" ca="1" si="52"/>
        <v>-79.277000000000001</v>
      </c>
      <c r="DB43" s="21">
        <f t="shared" ca="1" si="53"/>
        <v>-61.668900000000001</v>
      </c>
      <c r="DC43" s="21">
        <f t="shared" ca="1" si="54"/>
        <v>-31.731100000000005</v>
      </c>
      <c r="DD43" s="60"/>
      <c r="DE43" s="39"/>
      <c r="DF43" s="45">
        <f t="shared" si="67"/>
        <v>4</v>
      </c>
      <c r="DG43" s="8" t="s">
        <v>8</v>
      </c>
      <c r="DH43" s="6">
        <f ca="1">INDEX(DI$8:DI$31,DF43,1)</f>
        <v>-25.353000000000002</v>
      </c>
      <c r="DI43" s="6">
        <f ca="1">INDEX(DJ$8:DJ$31,DF43,1)</f>
        <v>-15.397</v>
      </c>
      <c r="DJ43" s="6">
        <f ca="1">INDEX(DK$8:DK$31,DF43,1)</f>
        <v>-2.48</v>
      </c>
      <c r="DK43" s="6">
        <f ca="1">INDEX(DL$8:DL$31,DF43,1)</f>
        <v>0.62</v>
      </c>
      <c r="DL43" s="6">
        <f ca="1">INDEX(DM$8:DM$31,DF43,1)</f>
        <v>8.8999999999999996E-2</v>
      </c>
      <c r="DM43" s="6">
        <f ca="1">INDEX(DN$8:DN$31,DF43,1)</f>
        <v>0.13200000000000001</v>
      </c>
      <c r="DN43" s="21">
        <f t="shared" ca="1" si="55"/>
        <v>-2.569</v>
      </c>
      <c r="DO43" s="21">
        <f t="shared" ca="1" si="56"/>
        <v>0.752</v>
      </c>
      <c r="DP43" s="21">
        <f t="shared" ca="1" si="57"/>
        <v>-2.7946</v>
      </c>
      <c r="DQ43" s="21">
        <f t="shared" ca="1" si="20"/>
        <v>1.5226999999999999</v>
      </c>
      <c r="DR43" s="21">
        <f ca="1">IF($C$2&lt;=$C$3,DP43,DQ43)</f>
        <v>-2.7946</v>
      </c>
      <c r="DS43" s="21">
        <f t="shared" ca="1" si="58"/>
        <v>-25.353000000000002</v>
      </c>
      <c r="DT43" s="21">
        <f t="shared" ca="1" si="59"/>
        <v>-18.191600000000001</v>
      </c>
      <c r="DU43" s="21">
        <f t="shared" ca="1" si="60"/>
        <v>-12.602399999999999</v>
      </c>
      <c r="DV43" s="60"/>
    </row>
    <row r="44" spans="1:126">
      <c r="C44" s="8" t="s">
        <v>58</v>
      </c>
      <c r="D44" s="6"/>
      <c r="E44" s="6"/>
      <c r="F44" s="6"/>
      <c r="G44" s="6"/>
      <c r="H44" s="6"/>
      <c r="I44" s="6"/>
      <c r="J44" s="6"/>
      <c r="K44" s="6"/>
      <c r="O44" s="21">
        <f ca="1">MIN(P33,MAX(0,P33/2-(O40-O41)/P34/P33))</f>
        <v>2.2962348275931479</v>
      </c>
      <c r="P44" s="21">
        <f ca="1">MIN(P33,MAX(0,P33/2-(P40-P41)/P35/P33))</f>
        <v>1.8798468880493142</v>
      </c>
      <c r="Q44" s="21">
        <f ca="1">MIN(P33,MAX(0,P33/2-(Q40-Q41)/P35/P33))</f>
        <v>2.7135050043083448</v>
      </c>
      <c r="R44" s="60"/>
      <c r="S44" s="39"/>
      <c r="U44" s="8" t="s">
        <v>58</v>
      </c>
      <c r="V44" s="6"/>
      <c r="W44" s="6"/>
      <c r="X44" s="6"/>
      <c r="Y44" s="6"/>
      <c r="Z44" s="6"/>
      <c r="AA44" s="6"/>
      <c r="AB44" s="6"/>
      <c r="AC44" s="6"/>
      <c r="AG44" s="21">
        <f ca="1">MIN(AH33,MAX(0,AH33/2-(AG40-AG41)/AH34/AH33))</f>
        <v>1.9413533834586465</v>
      </c>
      <c r="AH44" s="21">
        <f ca="1">MIN(AH33,MAX(0,AH33/2-(AH40-AH41)/AH35/AH33))</f>
        <v>1.4099606492867682</v>
      </c>
      <c r="AI44" s="21">
        <f ca="1">MIN(AH33,MAX(0,AH33/2-(AI40-AI41)/AH35/AH33))</f>
        <v>2.4698065256599442</v>
      </c>
      <c r="AJ44" s="60"/>
      <c r="AK44" s="39"/>
      <c r="AM44" s="8" t="s">
        <v>58</v>
      </c>
      <c r="AN44" s="6"/>
      <c r="AO44" s="6"/>
      <c r="AP44" s="6"/>
      <c r="AQ44" s="6"/>
      <c r="AR44" s="6"/>
      <c r="AS44" s="6"/>
      <c r="AT44" s="6"/>
      <c r="AU44" s="6"/>
      <c r="AY44" s="21">
        <f ca="1">MIN(AZ33,MAX(0,AZ33/2-(AY40-AY41)/AZ34/AZ33))</f>
        <v>1.5120307553143373</v>
      </c>
      <c r="AZ44" s="21">
        <f ca="1">MIN(AZ33,MAX(0,AZ33/2-(AZ40-AZ41)/AZ35/AZ33))</f>
        <v>1.0596904408122834</v>
      </c>
      <c r="BA44" s="21">
        <f ca="1">MIN(AZ33,MAX(0,AZ33/2-(BA40-BA41)/AZ35/AZ33))</f>
        <v>1.9646285289747401</v>
      </c>
      <c r="BB44" s="60"/>
      <c r="BC44" s="39"/>
      <c r="BE44" s="8" t="s">
        <v>58</v>
      </c>
      <c r="BF44" s="6"/>
      <c r="BG44" s="6"/>
      <c r="BH44" s="6"/>
      <c r="BI44" s="6"/>
      <c r="BJ44" s="6"/>
      <c r="BK44" s="6"/>
      <c r="BL44" s="6"/>
      <c r="BM44" s="6"/>
      <c r="BQ44" s="21">
        <f ca="1">MIN(BR33,MAX(0,BR33/2-(BQ40-BQ41)/BR34/BR33))</f>
        <v>1.5713904494382023</v>
      </c>
      <c r="BR44" s="21">
        <f ca="1">MIN(BR33,MAX(0,BR33/2-(BR40-BR41)/BR35/BR33))</f>
        <v>0.99124043977055454</v>
      </c>
      <c r="BS44" s="21">
        <f ca="1">MIN(BR33,MAX(0,BR33/2-(BS40-BS41)/BR35/BR33))</f>
        <v>2.158831261950287</v>
      </c>
      <c r="BT44" s="60"/>
      <c r="BU44" s="39"/>
      <c r="BW44" s="8" t="s">
        <v>58</v>
      </c>
      <c r="BX44" s="6"/>
      <c r="BY44" s="6"/>
      <c r="BZ44" s="6"/>
      <c r="CA44" s="6"/>
      <c r="CB44" s="6"/>
      <c r="CC44" s="6"/>
      <c r="CD44" s="6"/>
      <c r="CE44" s="6"/>
      <c r="CI44" s="21">
        <f ca="1">MIN(CJ33,MAX(0,CJ33/2-(CI40-CI41)/CJ34/CJ33))</f>
        <v>2.0906367041198504</v>
      </c>
      <c r="CJ44" s="21">
        <f ca="1">MIN(CJ33,MAX(0,CJ33/2-(CJ40-CJ41)/CJ35/CJ33))</f>
        <v>1.3642857142857145</v>
      </c>
      <c r="CK44" s="21">
        <f ca="1">MIN(CJ33,MAX(0,CJ33/2-(CK40-CK41)/CJ35/CJ33))</f>
        <v>2.8166302467449698</v>
      </c>
      <c r="CL44" s="60"/>
      <c r="CM44" s="39"/>
      <c r="CO44" s="8" t="s">
        <v>58</v>
      </c>
      <c r="CP44" s="6"/>
      <c r="CQ44" s="6"/>
      <c r="CR44" s="6"/>
      <c r="CS44" s="6"/>
      <c r="CT44" s="6"/>
      <c r="CU44" s="6"/>
      <c r="CV44" s="6"/>
      <c r="CW44" s="6"/>
      <c r="DA44" s="21">
        <f ca="1">MIN(DB33,MAX(0,DB33/2-(DA40-DA41)/DB34/DB33))</f>
        <v>1.818501872659176</v>
      </c>
      <c r="DB44" s="21">
        <f ca="1">MIN(DB33,MAX(0,DB33/2-(DB40-DB41)/DB35/DB33))</f>
        <v>1.2416995963458679</v>
      </c>
      <c r="DC44" s="21">
        <f ca="1">MIN(DB33,MAX(0,DB33/2-(DC40-DC41)/DB35/DB33))</f>
        <v>2.3865986828128323</v>
      </c>
      <c r="DD44" s="60"/>
      <c r="DE44" s="39"/>
      <c r="DG44" s="8" t="s">
        <v>58</v>
      </c>
      <c r="DH44" s="6"/>
      <c r="DI44" s="6"/>
      <c r="DJ44" s="6"/>
      <c r="DK44" s="6"/>
      <c r="DL44" s="6"/>
      <c r="DM44" s="6"/>
      <c r="DN44" s="6"/>
      <c r="DO44" s="6"/>
      <c r="DS44" s="21">
        <f ca="1">MIN(DT33,MAX(0,DT33/2-(DS40-DS41)/DT34/DT33))</f>
        <v>2.3014281688439784</v>
      </c>
      <c r="DT44" s="21">
        <f ca="1">MIN(DT33,MAX(0,DT33/2-(DT40-DT41)/DT35/DT33))</f>
        <v>1.8663551401869161</v>
      </c>
      <c r="DU44" s="21">
        <f ca="1">MIN(DT33,MAX(0,DT33/2-(DU40-DU41)/DT35/DT33))</f>
        <v>2.7371379333200769</v>
      </c>
      <c r="DV44" s="60"/>
    </row>
    <row r="45" spans="1:126">
      <c r="C45" s="8" t="s">
        <v>64</v>
      </c>
      <c r="O45" s="21">
        <f ca="1">O40+(P34*P33/2-(O40-O41)/P33)*O44-P34*O44^2/2</f>
        <v>10.841189816542411</v>
      </c>
      <c r="P45" s="21">
        <f ca="1">P40+(P35*P33/2-(P40-P41)/P33)*P44-P35*P44^2/2</f>
        <v>7.5390760752528934</v>
      </c>
      <c r="Q45" s="21">
        <f ca="1">Q40+(P35*P33/2-(Q40-Q41)/P33)*Q44-P35*Q44^2/2</f>
        <v>6.7440812009846418</v>
      </c>
      <c r="R45" s="60"/>
      <c r="S45" s="39"/>
      <c r="U45" s="8" t="s">
        <v>64</v>
      </c>
      <c r="AG45" s="21">
        <f ca="1">AG40+(AH34*AH33/2-(AG40-AG41)/AH33)*AG44-AH34*AG44^2/2</f>
        <v>5.8213878907795795</v>
      </c>
      <c r="AH45" s="21">
        <f ca="1">AH40+(AH35*AH33/2-(AH40-AH41)/AH33)*AH44-AH35*AH44^2/2</f>
        <v>4.4768447944442995</v>
      </c>
      <c r="AI45" s="21">
        <f ca="1">AI40+(AH35*AH33/2-(AI40-AI41)/AH33)*AI44-AH35*AI44^2/2</f>
        <v>4.3934211201577469</v>
      </c>
      <c r="AJ45" s="60"/>
      <c r="AK45" s="39"/>
      <c r="AM45" s="8" t="s">
        <v>64</v>
      </c>
      <c r="AY45" s="21">
        <f ca="1">AY40+(AZ34*AZ33/2-(AY40-AY41)/AZ33)*AY44-AZ34*AY44^2/2</f>
        <v>7.5253500904568007</v>
      </c>
      <c r="AZ45" s="21">
        <f ca="1">AZ40+(AZ35*AZ33/2-(AZ40-AZ41)/AZ33)*AZ44-AZ35*AZ44^2/2</f>
        <v>6.3511119782483103</v>
      </c>
      <c r="BA45" s="21">
        <f ca="1">BA40+(AZ35*AZ33/2-(BA40-BA41)/AZ33)*BA44-AZ35*BA44^2/2</f>
        <v>5.6365201786775678</v>
      </c>
      <c r="BB45" s="60"/>
      <c r="BC45" s="39"/>
      <c r="BE45" s="8" t="s">
        <v>64</v>
      </c>
      <c r="BQ45" s="21">
        <f ca="1">BQ40+(BR34*BR33/2-(BQ40-BQ41)/BR33)*BQ44-BR34*BQ44^2/2</f>
        <v>22.937211767029481</v>
      </c>
      <c r="BR45" s="21">
        <f ca="1">BR40+(BR35*BR33/2-(BR40-BR41)/BR33)*BR44-BR35*BR44^2/2</f>
        <v>13.548840743382531</v>
      </c>
      <c r="BS45" s="21">
        <f ca="1">BS40+(BR35*BR33/2-(BS40-BS41)/BR33)*BS44-BR35*BS44^2/2</f>
        <v>22.190822859778315</v>
      </c>
      <c r="BT45" s="60"/>
      <c r="BU45" s="39"/>
      <c r="BW45" s="8" t="s">
        <v>64</v>
      </c>
      <c r="CI45" s="21">
        <f ca="1">CI40+(CJ34*CJ33/2-(CI40-CI41)/CJ33)*CI44-CJ34*CI44^2/2</f>
        <v>35.2774506866417</v>
      </c>
      <c r="CJ45" s="21">
        <f ca="1">CJ40+(CJ35*CJ33/2-(CJ40-CJ41)/CJ33)*CJ44-CJ35*CJ44^2/2</f>
        <v>27.88097729591837</v>
      </c>
      <c r="CK45" s="21">
        <f ca="1">CK40+(CJ35*CJ33/2-(CK40-CK41)/CJ33)*CK44-CJ35*CK44^2/2</f>
        <v>27.394482755438048</v>
      </c>
      <c r="CL45" s="60"/>
      <c r="CM45" s="39"/>
      <c r="CO45" s="8" t="s">
        <v>64</v>
      </c>
      <c r="DA45" s="21">
        <f ca="1">DA40+(DB34*DB33/2-(DA40-DA41)/DB33)*DA44-DB34*DA44^2/2</f>
        <v>34.494616604244712</v>
      </c>
      <c r="DB45" s="21">
        <f ca="1">DB40+(DB35*DB33/2-(DB40-DB41)/DB33)*DB44-DB35*DB44^2/2</f>
        <v>27.172068879918797</v>
      </c>
      <c r="DC45" s="21">
        <f ca="1">DC40+(DB35*DB33/2-(DC40-DC41)/DB33)*DC44-DB35*DC44^2/2</f>
        <v>21.976481541911582</v>
      </c>
      <c r="DD45" s="60"/>
      <c r="DE45" s="39"/>
      <c r="DG45" s="8" t="s">
        <v>64</v>
      </c>
      <c r="DS45" s="21">
        <f ca="1">DS40+(DT34*DT33/2-(DS40-DS41)/DT33)*DS44-DT34*DS44^2/2</f>
        <v>10.872380992402075</v>
      </c>
      <c r="DT45" s="21">
        <f ca="1">DT40+(DT35*DT33/2-(DT40-DT41)/DT33)*DT44-DT35*DT44^2/2</f>
        <v>7.6986336448598127</v>
      </c>
      <c r="DU45" s="21">
        <f ca="1">DU40+(DT35*DT33/2-(DU40-DU41)/DT33)*DU44-DT35*DU44^2/2</f>
        <v>6.7177762519232509</v>
      </c>
      <c r="DV45" s="60"/>
    </row>
    <row r="46" spans="1:126">
      <c r="R46" s="60"/>
      <c r="S46" s="39"/>
      <c r="AJ46" s="60"/>
      <c r="AK46" s="39"/>
      <c r="BB46" s="60"/>
      <c r="BC46" s="39"/>
      <c r="BT46" s="60"/>
      <c r="BU46" s="39"/>
      <c r="CL46" s="60"/>
      <c r="CM46" s="39"/>
      <c r="DD46" s="60"/>
      <c r="DE46" s="39"/>
      <c r="DV46" s="60"/>
    </row>
    <row r="47" spans="1:126" s="18" customFormat="1">
      <c r="D47" s="20" t="s">
        <v>32</v>
      </c>
      <c r="E47" s="20" t="s">
        <v>33</v>
      </c>
      <c r="F47" s="20" t="s">
        <v>34</v>
      </c>
      <c r="G47" s="20" t="s">
        <v>35</v>
      </c>
      <c r="H47" s="20" t="s">
        <v>36</v>
      </c>
      <c r="I47" s="20" t="s">
        <v>37</v>
      </c>
      <c r="J47" s="20" t="s">
        <v>39</v>
      </c>
      <c r="K47" s="20" t="s">
        <v>40</v>
      </c>
      <c r="L47" s="20" t="s">
        <v>41</v>
      </c>
      <c r="M47" s="20" t="s">
        <v>42</v>
      </c>
      <c r="N47" s="20" t="s">
        <v>53</v>
      </c>
      <c r="O47" s="17" t="s">
        <v>32</v>
      </c>
      <c r="P47" s="20" t="s">
        <v>51</v>
      </c>
      <c r="Q47" s="20" t="s">
        <v>52</v>
      </c>
      <c r="R47" s="61"/>
      <c r="S47" s="58"/>
      <c r="V47" s="20" t="s">
        <v>32</v>
      </c>
      <c r="W47" s="20" t="s">
        <v>33</v>
      </c>
      <c r="X47" s="20" t="s">
        <v>34</v>
      </c>
      <c r="Y47" s="20" t="s">
        <v>35</v>
      </c>
      <c r="Z47" s="20" t="s">
        <v>36</v>
      </c>
      <c r="AA47" s="20" t="s">
        <v>37</v>
      </c>
      <c r="AB47" s="20" t="s">
        <v>39</v>
      </c>
      <c r="AC47" s="20" t="s">
        <v>40</v>
      </c>
      <c r="AD47" s="20" t="s">
        <v>41</v>
      </c>
      <c r="AE47" s="20" t="s">
        <v>42</v>
      </c>
      <c r="AF47" s="20" t="s">
        <v>53</v>
      </c>
      <c r="AG47" s="17" t="s">
        <v>32</v>
      </c>
      <c r="AH47" s="20" t="s">
        <v>51</v>
      </c>
      <c r="AI47" s="20" t="s">
        <v>52</v>
      </c>
      <c r="AJ47" s="61"/>
      <c r="AK47" s="58"/>
      <c r="AN47" s="20" t="s">
        <v>32</v>
      </c>
      <c r="AO47" s="20" t="s">
        <v>33</v>
      </c>
      <c r="AP47" s="20" t="s">
        <v>34</v>
      </c>
      <c r="AQ47" s="20" t="s">
        <v>35</v>
      </c>
      <c r="AR47" s="20" t="s">
        <v>36</v>
      </c>
      <c r="AS47" s="20" t="s">
        <v>37</v>
      </c>
      <c r="AT47" s="20" t="s">
        <v>39</v>
      </c>
      <c r="AU47" s="20" t="s">
        <v>40</v>
      </c>
      <c r="AV47" s="20" t="s">
        <v>41</v>
      </c>
      <c r="AW47" s="20" t="s">
        <v>42</v>
      </c>
      <c r="AX47" s="20" t="s">
        <v>53</v>
      </c>
      <c r="AY47" s="17" t="s">
        <v>32</v>
      </c>
      <c r="AZ47" s="20" t="s">
        <v>51</v>
      </c>
      <c r="BA47" s="20" t="s">
        <v>52</v>
      </c>
      <c r="BB47" s="61"/>
      <c r="BC47" s="58"/>
      <c r="BF47" s="20" t="s">
        <v>32</v>
      </c>
      <c r="BG47" s="20" t="s">
        <v>33</v>
      </c>
      <c r="BH47" s="20" t="s">
        <v>34</v>
      </c>
      <c r="BI47" s="20" t="s">
        <v>35</v>
      </c>
      <c r="BJ47" s="20" t="s">
        <v>36</v>
      </c>
      <c r="BK47" s="20" t="s">
        <v>37</v>
      </c>
      <c r="BL47" s="20" t="s">
        <v>39</v>
      </c>
      <c r="BM47" s="20" t="s">
        <v>40</v>
      </c>
      <c r="BN47" s="20" t="s">
        <v>41</v>
      </c>
      <c r="BO47" s="20" t="s">
        <v>42</v>
      </c>
      <c r="BP47" s="20" t="s">
        <v>53</v>
      </c>
      <c r="BQ47" s="17" t="s">
        <v>32</v>
      </c>
      <c r="BR47" s="20" t="s">
        <v>51</v>
      </c>
      <c r="BS47" s="20" t="s">
        <v>52</v>
      </c>
      <c r="BT47" s="61"/>
      <c r="BU47" s="58"/>
      <c r="BX47" s="20" t="s">
        <v>32</v>
      </c>
      <c r="BY47" s="20" t="s">
        <v>33</v>
      </c>
      <c r="BZ47" s="20" t="s">
        <v>34</v>
      </c>
      <c r="CA47" s="20" t="s">
        <v>35</v>
      </c>
      <c r="CB47" s="20" t="s">
        <v>36</v>
      </c>
      <c r="CC47" s="20" t="s">
        <v>37</v>
      </c>
      <c r="CD47" s="20" t="s">
        <v>39</v>
      </c>
      <c r="CE47" s="20" t="s">
        <v>40</v>
      </c>
      <c r="CF47" s="20" t="s">
        <v>41</v>
      </c>
      <c r="CG47" s="20" t="s">
        <v>42</v>
      </c>
      <c r="CH47" s="20" t="s">
        <v>53</v>
      </c>
      <c r="CI47" s="17" t="s">
        <v>32</v>
      </c>
      <c r="CJ47" s="20" t="s">
        <v>51</v>
      </c>
      <c r="CK47" s="20" t="s">
        <v>52</v>
      </c>
      <c r="CL47" s="61"/>
      <c r="CM47" s="58"/>
      <c r="CP47" s="20" t="s">
        <v>32</v>
      </c>
      <c r="CQ47" s="20" t="s">
        <v>33</v>
      </c>
      <c r="CR47" s="20" t="s">
        <v>34</v>
      </c>
      <c r="CS47" s="20" t="s">
        <v>35</v>
      </c>
      <c r="CT47" s="20" t="s">
        <v>36</v>
      </c>
      <c r="CU47" s="20" t="s">
        <v>37</v>
      </c>
      <c r="CV47" s="20" t="s">
        <v>39</v>
      </c>
      <c r="CW47" s="20" t="s">
        <v>40</v>
      </c>
      <c r="CX47" s="20" t="s">
        <v>41</v>
      </c>
      <c r="CY47" s="20" t="s">
        <v>42</v>
      </c>
      <c r="CZ47" s="20" t="s">
        <v>53</v>
      </c>
      <c r="DA47" s="17" t="s">
        <v>32</v>
      </c>
      <c r="DB47" s="20" t="s">
        <v>51</v>
      </c>
      <c r="DC47" s="20" t="s">
        <v>52</v>
      </c>
      <c r="DD47" s="61"/>
      <c r="DE47" s="58"/>
      <c r="DH47" s="20" t="s">
        <v>32</v>
      </c>
      <c r="DI47" s="20" t="s">
        <v>33</v>
      </c>
      <c r="DJ47" s="20" t="s">
        <v>34</v>
      </c>
      <c r="DK47" s="20" t="s">
        <v>35</v>
      </c>
      <c r="DL47" s="20" t="s">
        <v>36</v>
      </c>
      <c r="DM47" s="20" t="s">
        <v>37</v>
      </c>
      <c r="DN47" s="20" t="s">
        <v>39</v>
      </c>
      <c r="DO47" s="20" t="s">
        <v>40</v>
      </c>
      <c r="DP47" s="20" t="s">
        <v>41</v>
      </c>
      <c r="DQ47" s="20" t="s">
        <v>42</v>
      </c>
      <c r="DR47" s="20" t="s">
        <v>53</v>
      </c>
      <c r="DS47" s="17" t="s">
        <v>32</v>
      </c>
      <c r="DT47" s="20" t="s">
        <v>51</v>
      </c>
      <c r="DU47" s="20" t="s">
        <v>52</v>
      </c>
      <c r="DV47" s="61"/>
    </row>
    <row r="48" spans="1:126" s="18" customFormat="1">
      <c r="A48" s="19" t="s">
        <v>38</v>
      </c>
      <c r="C48" s="8" t="s">
        <v>11</v>
      </c>
      <c r="D48" s="21">
        <f ca="1">D40+D42*F36/100-P34*F36^2/20000</f>
        <v>-17.024999999999999</v>
      </c>
      <c r="E48" s="21">
        <f ca="1">E40+E42*F36/100-P35*F36^2/20000</f>
        <v>-10.348000000000001</v>
      </c>
      <c r="F48" s="21">
        <f ca="1">F40-(F40-F41)/P33*F36/100</f>
        <v>6.2249999999999996</v>
      </c>
      <c r="G48" s="21">
        <f ca="1">G40-(G40-G41)/P33*F36/100</f>
        <v>0.69199999999999995</v>
      </c>
      <c r="H48" s="21">
        <f ca="1">H40-(H40-H41)/P33*F36/100</f>
        <v>7.6999999999999999E-2</v>
      </c>
      <c r="I48" s="21">
        <f ca="1">I40-(I40-I41)/P33*F36/100</f>
        <v>0.113</v>
      </c>
      <c r="J48" s="21">
        <f ca="1">(ABS(F48)+ABS(H48))*SIGN(F48)</f>
        <v>6.3019999999999996</v>
      </c>
      <c r="K48" s="21">
        <f ca="1">(ABS(G48)+ABS(I48))*SIGN(G48)</f>
        <v>0.80499999999999994</v>
      </c>
      <c r="L48" s="21">
        <f ca="1">(ABS(J48)+0.3*ABS(K48))*SIGN(J48)</f>
        <v>6.5434999999999999</v>
      </c>
      <c r="M48" s="21">
        <f t="shared" ref="M48:M51" ca="1" si="68">(ABS(K48)+0.3*ABS(J48))*SIGN(K48)</f>
        <v>2.6955999999999998</v>
      </c>
      <c r="N48" s="21">
        <f ca="1">IF($C$2&lt;=$C$3,L48,M48)</f>
        <v>6.5434999999999999</v>
      </c>
      <c r="O48" s="21">
        <f ca="1">D48</f>
        <v>-17.024999999999999</v>
      </c>
      <c r="P48" s="21">
        <f ca="1">E48+N48</f>
        <v>-3.8045000000000009</v>
      </c>
      <c r="Q48" s="21">
        <f ca="1">E48-N48</f>
        <v>-16.891500000000001</v>
      </c>
      <c r="R48" s="61"/>
      <c r="S48" s="12" t="s">
        <v>38</v>
      </c>
      <c r="U48" s="8" t="s">
        <v>11</v>
      </c>
      <c r="V48" s="21">
        <f ca="1">V40+V42*X36/100-AH34*X36^2/20000</f>
        <v>-14.097</v>
      </c>
      <c r="W48" s="21">
        <f ca="1">W40+W42*X36/100-AH35*X36^2/20000</f>
        <v>-8.5459999999999994</v>
      </c>
      <c r="X48" s="21">
        <f ca="1">X40-(X40-X41)/AH33*X36/100</f>
        <v>6.3179999999999996</v>
      </c>
      <c r="Y48" s="21">
        <f ca="1">Y40-(Y40-Y41)/AH33*X36/100</f>
        <v>0.70299999999999996</v>
      </c>
      <c r="Z48" s="21">
        <f ca="1">Z40-(Z40-Z41)/AH33*X36/100</f>
        <v>7.8E-2</v>
      </c>
      <c r="AA48" s="21">
        <f ca="1">AA40-(AA40-AA41)/AH33*X36/100</f>
        <v>0.115</v>
      </c>
      <c r="AB48" s="21">
        <f ca="1">(ABS(X48)+ABS(Z48))*SIGN(X48)</f>
        <v>6.3959999999999999</v>
      </c>
      <c r="AC48" s="21">
        <f ca="1">(ABS(Y48)+ABS(AA48))*SIGN(Y48)</f>
        <v>0.81799999999999995</v>
      </c>
      <c r="AD48" s="21">
        <f ca="1">(ABS(AB48)+0.3*ABS(AC48))*SIGN(AB48)</f>
        <v>6.6414</v>
      </c>
      <c r="AE48" s="21">
        <f t="shared" ref="AE48:AE51" ca="1" si="69">(ABS(AC48)+0.3*ABS(AB48))*SIGN(AC48)</f>
        <v>2.7367999999999997</v>
      </c>
      <c r="AF48" s="21">
        <f ca="1">IF($C$2&lt;=$C$3,AD48,AE48)</f>
        <v>6.6414</v>
      </c>
      <c r="AG48" s="21">
        <f ca="1">V48</f>
        <v>-14.097</v>
      </c>
      <c r="AH48" s="21">
        <f ca="1">W48+AF48</f>
        <v>-1.9045999999999994</v>
      </c>
      <c r="AI48" s="21">
        <f ca="1">W48-AF48</f>
        <v>-15.1874</v>
      </c>
      <c r="AJ48" s="61"/>
      <c r="AK48" s="12" t="s">
        <v>38</v>
      </c>
      <c r="AM48" s="8" t="s">
        <v>11</v>
      </c>
      <c r="AN48" s="21">
        <f ca="1">AN40+AN42*AP36/100-AZ34*AP36^2/20000</f>
        <v>-17.748999999999999</v>
      </c>
      <c r="AO48" s="21">
        <f ca="1">AO40+AO42*AP36/100-AZ35*AP36^2/20000</f>
        <v>-10.773</v>
      </c>
      <c r="AP48" s="21">
        <f ca="1">AP40-(AP40-AP41)/AZ33*AP36/100</f>
        <v>9.09</v>
      </c>
      <c r="AQ48" s="21">
        <f ca="1">AQ40-(AQ40-AQ41)/AZ33*AP36/100</f>
        <v>1.0269999999999999</v>
      </c>
      <c r="AR48" s="21">
        <f ca="1">AR40-(AR40-AR41)/AZ33*AP36/100</f>
        <v>0.11700000000000001</v>
      </c>
      <c r="AS48" s="21">
        <f ca="1">AS40-(AS40-AS41)/AZ33*AP36/100</f>
        <v>0.17199999999999999</v>
      </c>
      <c r="AT48" s="21">
        <f ca="1">(ABS(AP48)+ABS(AR48))*SIGN(AP48)</f>
        <v>9.2070000000000007</v>
      </c>
      <c r="AU48" s="21">
        <f ca="1">(ABS(AQ48)+ABS(AS48))*SIGN(AQ48)</f>
        <v>1.1989999999999998</v>
      </c>
      <c r="AV48" s="21">
        <f ca="1">(ABS(AT48)+0.3*ABS(AU48))*SIGN(AT48)</f>
        <v>9.5667000000000009</v>
      </c>
      <c r="AW48" s="21">
        <f t="shared" ref="AW48:AW51" ca="1" si="70">(ABS(AU48)+0.3*ABS(AT48))*SIGN(AU48)</f>
        <v>3.9611000000000001</v>
      </c>
      <c r="AX48" s="21">
        <f ca="1">IF($C$2&lt;=$C$3,AV48,AW48)</f>
        <v>9.5667000000000009</v>
      </c>
      <c r="AY48" s="21">
        <f ca="1">AN48</f>
        <v>-17.748999999999999</v>
      </c>
      <c r="AZ48" s="21">
        <f ca="1">AO48+AX48</f>
        <v>-1.2062999999999988</v>
      </c>
      <c r="BA48" s="21">
        <f ca="1">AO48-AX48</f>
        <v>-20.339700000000001</v>
      </c>
      <c r="BB48" s="61"/>
      <c r="BC48" s="12" t="s">
        <v>38</v>
      </c>
      <c r="BE48" s="8" t="s">
        <v>11</v>
      </c>
      <c r="BF48" s="21">
        <f ca="1">BF40+BF42*BH36/100-BR34*BH36^2/20000</f>
        <v>-32.003999999999998</v>
      </c>
      <c r="BG48" s="21">
        <f ca="1">BG40+BG42*BH36/100-BR35*BH36^2/20000</f>
        <v>-19.021999999999998</v>
      </c>
      <c r="BH48" s="21">
        <f ca="1">BH40-(BH40-BH41)/BR33*BH36/100</f>
        <v>18.779</v>
      </c>
      <c r="BI48" s="21">
        <f ca="1">BI40-(BI40-BI41)/BR33*BH36/100</f>
        <v>2.0739999999999998</v>
      </c>
      <c r="BJ48" s="21">
        <f ca="1">BJ40-(BJ40-BJ41)/BR33*BH36/100</f>
        <v>0.224</v>
      </c>
      <c r="BK48" s="21">
        <f ca="1">BK40-(BK40-BK41)/BR33*BH36/100</f>
        <v>0.32900000000000001</v>
      </c>
      <c r="BL48" s="21">
        <f ca="1">(ABS(BH48)+ABS(BJ48))*SIGN(BH48)</f>
        <v>19.003</v>
      </c>
      <c r="BM48" s="21">
        <f ca="1">(ABS(BI48)+ABS(BK48))*SIGN(BI48)</f>
        <v>2.403</v>
      </c>
      <c r="BN48" s="21">
        <f ca="1">(ABS(BL48)+0.3*ABS(BM48))*SIGN(BL48)</f>
        <v>19.7239</v>
      </c>
      <c r="BO48" s="21">
        <f t="shared" ref="BO48:BO51" ca="1" si="71">(ABS(BM48)+0.3*ABS(BL48))*SIGN(BM48)</f>
        <v>8.1038999999999994</v>
      </c>
      <c r="BP48" s="21">
        <f ca="1">IF($C$2&lt;=$C$3,BN48,BO48)</f>
        <v>19.7239</v>
      </c>
      <c r="BQ48" s="21">
        <f ca="1">BF48</f>
        <v>-32.003999999999998</v>
      </c>
      <c r="BR48" s="21">
        <f ca="1">BG48+BP48</f>
        <v>0.70190000000000197</v>
      </c>
      <c r="BS48" s="21">
        <f ca="1">BG48-BP48</f>
        <v>-38.745899999999999</v>
      </c>
      <c r="BT48" s="61"/>
      <c r="BU48" s="12" t="s">
        <v>38</v>
      </c>
      <c r="BW48" s="8" t="s">
        <v>11</v>
      </c>
      <c r="BX48" s="21">
        <f ca="1">BX40+BX42*BZ36/100-CJ34*BZ36^2/20000</f>
        <v>-61.972000000000001</v>
      </c>
      <c r="BY48" s="21">
        <f ca="1">BY40+BY42*BZ36/100-CJ35*BZ36^2/20000</f>
        <v>-36.395000000000003</v>
      </c>
      <c r="BZ48" s="21">
        <f ca="1">BZ40-(BZ40-BZ41)/CJ33*BZ36/100</f>
        <v>37.985999999999997</v>
      </c>
      <c r="CA48" s="21">
        <f ca="1">CA40-(CA40-CA41)/CJ33*BZ36/100</f>
        <v>4.24</v>
      </c>
      <c r="CB48" s="21">
        <f ca="1">CB40-(CB40-CB41)/CJ33*BZ36/100</f>
        <v>0.47299999999999998</v>
      </c>
      <c r="CC48" s="21">
        <f ca="1">CC40-(CC40-CC41)/CJ33*BZ36/100</f>
        <v>0.69599999999999995</v>
      </c>
      <c r="CD48" s="21">
        <f ca="1">(ABS(BZ48)+ABS(CB48))*SIGN(BZ48)</f>
        <v>38.458999999999996</v>
      </c>
      <c r="CE48" s="21">
        <f ca="1">(ABS(CA48)+ABS(CC48))*SIGN(CA48)</f>
        <v>4.9359999999999999</v>
      </c>
      <c r="CF48" s="21">
        <f ca="1">(ABS(CD48)+0.3*ABS(CE48))*SIGN(CD48)</f>
        <v>39.939799999999998</v>
      </c>
      <c r="CG48" s="21">
        <f t="shared" ref="CG48:CG51" ca="1" si="72">(ABS(CE48)+0.3*ABS(CD48))*SIGN(CE48)</f>
        <v>16.473700000000001</v>
      </c>
      <c r="CH48" s="21">
        <f ca="1">IF($C$2&lt;=$C$3,CF48,CG48)</f>
        <v>39.939799999999998</v>
      </c>
      <c r="CI48" s="21">
        <f ca="1">BX48</f>
        <v>-61.972000000000001</v>
      </c>
      <c r="CJ48" s="21">
        <f ca="1">BY48+CH48</f>
        <v>3.5447999999999951</v>
      </c>
      <c r="CK48" s="21">
        <f ca="1">BY48-CH48</f>
        <v>-76.334800000000001</v>
      </c>
      <c r="CL48" s="61"/>
      <c r="CM48" s="12" t="s">
        <v>38</v>
      </c>
      <c r="CO48" s="8" t="s">
        <v>11</v>
      </c>
      <c r="CP48" s="21">
        <f ca="1">CP40+CP42*CR36/100-DB34*CR36^2/20000</f>
        <v>-39.085000000000001</v>
      </c>
      <c r="CQ48" s="21">
        <f ca="1">CQ40+CQ42*CR36/100-DB35*CR36^2/20000</f>
        <v>-22.742000000000001</v>
      </c>
      <c r="CR48" s="21">
        <f ca="1">CR40-(CR40-CR41)/DB33*CR36/100</f>
        <v>28.323</v>
      </c>
      <c r="CS48" s="21">
        <f ca="1">CS40-(CS40-CS41)/DB33*CR36/100</f>
        <v>3.1339999999999999</v>
      </c>
      <c r="CT48" s="21">
        <f ca="1">CT40-(CT40-CT41)/DB33*CR36/100</f>
        <v>0.34100000000000003</v>
      </c>
      <c r="CU48" s="21">
        <f ca="1">CU40-(CU40-CU41)/DB33*CR36/100</f>
        <v>0.502</v>
      </c>
      <c r="CV48" s="21">
        <f ca="1">(ABS(CR48)+ABS(CT48))*SIGN(CR48)</f>
        <v>28.664000000000001</v>
      </c>
      <c r="CW48" s="21">
        <f ca="1">(ABS(CS48)+ABS(CU48))*SIGN(CS48)</f>
        <v>3.6360000000000001</v>
      </c>
      <c r="CX48" s="21">
        <f ca="1">(ABS(CV48)+0.3*ABS(CW48))*SIGN(CV48)</f>
        <v>29.754800000000003</v>
      </c>
      <c r="CY48" s="21">
        <f t="shared" ref="CY48:CY51" ca="1" si="73">(ABS(CW48)+0.3*ABS(CV48))*SIGN(CW48)</f>
        <v>12.235199999999999</v>
      </c>
      <c r="CZ48" s="21">
        <f ca="1">IF($C$2&lt;=$C$3,CX48,CY48)</f>
        <v>29.754800000000003</v>
      </c>
      <c r="DA48" s="21">
        <f ca="1">CP48</f>
        <v>-39.085000000000001</v>
      </c>
      <c r="DB48" s="21">
        <f ca="1">CQ48+CZ48</f>
        <v>7.0128000000000021</v>
      </c>
      <c r="DC48" s="21">
        <f ca="1">CQ48-CZ48</f>
        <v>-52.496800000000007</v>
      </c>
      <c r="DD48" s="61"/>
      <c r="DE48" s="12" t="s">
        <v>38</v>
      </c>
      <c r="DG48" s="8" t="s">
        <v>11</v>
      </c>
      <c r="DH48" s="21">
        <f ca="1">DH40+DH42*DJ36/100-DT34*DJ36^2/20000</f>
        <v>-17.12</v>
      </c>
      <c r="DI48" s="21">
        <f ca="1">DI40+DI42*DJ36/100-DT35*DJ36^2/20000</f>
        <v>-10.407</v>
      </c>
      <c r="DJ48" s="21">
        <f ca="1">DJ40-(DJ40-DJ41)/DT33*DJ36/100</f>
        <v>6.1449999999999996</v>
      </c>
      <c r="DK48" s="21">
        <f ca="1">DK40-(DK40-DK41)/DT33*DJ36/100</f>
        <v>-1.5349999999999999</v>
      </c>
      <c r="DL48" s="21">
        <f ca="1">DL40-(DL40-DL41)/DT33*DJ36/100</f>
        <v>-0.221</v>
      </c>
      <c r="DM48" s="21">
        <f ca="1">DM40-(DM40-DM41)/DT33*DJ36/100</f>
        <v>-0.32600000000000001</v>
      </c>
      <c r="DN48" s="21">
        <f ca="1">(ABS(DJ48)+ABS(DL48))*SIGN(DJ48)</f>
        <v>6.3659999999999997</v>
      </c>
      <c r="DO48" s="21">
        <f ca="1">(ABS(DK48)+ABS(DM48))*SIGN(DK48)</f>
        <v>-1.861</v>
      </c>
      <c r="DP48" s="21">
        <f ca="1">(ABS(DN48)+0.3*ABS(DO48))*SIGN(DN48)</f>
        <v>6.9242999999999997</v>
      </c>
      <c r="DQ48" s="21">
        <f t="shared" ref="DQ48:DQ51" ca="1" si="74">(ABS(DO48)+0.3*ABS(DN48))*SIGN(DO48)</f>
        <v>-3.7707999999999995</v>
      </c>
      <c r="DR48" s="21">
        <f ca="1">IF($C$2&lt;=$C$3,DP48,DQ48)</f>
        <v>6.9242999999999997</v>
      </c>
      <c r="DS48" s="21">
        <f ca="1">DH48</f>
        <v>-17.12</v>
      </c>
      <c r="DT48" s="21">
        <f ca="1">DI48+DR48</f>
        <v>-3.4827000000000004</v>
      </c>
      <c r="DU48" s="21">
        <f ca="1">DI48-DR48</f>
        <v>-17.331299999999999</v>
      </c>
      <c r="DV48" s="61"/>
    </row>
    <row r="49" spans="1:126" s="18" customFormat="1">
      <c r="C49" s="8" t="s">
        <v>10</v>
      </c>
      <c r="D49" s="21">
        <f ca="1">D41-D43*F37/100-P34*F37^2/20000</f>
        <v>-19.696000000000002</v>
      </c>
      <c r="E49" s="21">
        <f ca="1">E41-E43*F37/100-P35*F37^2/20000</f>
        <v>-11.957000000000001</v>
      </c>
      <c r="F49" s="21">
        <f ca="1">F41-(F41-F40)/P33*F37/100</f>
        <v>-5.74</v>
      </c>
      <c r="G49" s="21">
        <f ca="1">G41-(G41-G40)/P33*F37/100</f>
        <v>-0.63900000000000001</v>
      </c>
      <c r="H49" s="21">
        <f ca="1">H41-(H41-H40)/P33*F37/100</f>
        <v>-7.0999999999999994E-2</v>
      </c>
      <c r="I49" s="21">
        <f ca="1">I41-(I41-I40)/P33*F37/100</f>
        <v>-0.104</v>
      </c>
      <c r="J49" s="21">
        <f t="shared" ref="J49:K51" ca="1" si="75">(ABS(F49)+ABS(H49))*SIGN(F49)</f>
        <v>-5.8109999999999999</v>
      </c>
      <c r="K49" s="21">
        <f t="shared" ca="1" si="75"/>
        <v>-0.74299999999999999</v>
      </c>
      <c r="L49" s="21">
        <f t="shared" ref="L49:L51" ca="1" si="76">(ABS(J49)+0.3*ABS(K49))*SIGN(J49)</f>
        <v>-6.0339</v>
      </c>
      <c r="M49" s="21">
        <f t="shared" ca="1" si="68"/>
        <v>-2.4863</v>
      </c>
      <c r="N49" s="21">
        <f ca="1">IF($C$2&lt;=$C$3,L49,M49)</f>
        <v>-6.0339</v>
      </c>
      <c r="O49" s="21">
        <f t="shared" ref="O49:O51" ca="1" si="77">D49</f>
        <v>-19.696000000000002</v>
      </c>
      <c r="P49" s="21">
        <f t="shared" ref="P49:P51" ca="1" si="78">E49+N49</f>
        <v>-17.9909</v>
      </c>
      <c r="Q49" s="21">
        <f t="shared" ref="Q49:Q51" ca="1" si="79">E49-N49</f>
        <v>-5.9231000000000007</v>
      </c>
      <c r="R49" s="61"/>
      <c r="S49" s="58"/>
      <c r="U49" s="8" t="s">
        <v>10</v>
      </c>
      <c r="V49" s="21">
        <f ca="1">V41-V43*X37/100-AH34*X37^2/20000</f>
        <v>-12.436</v>
      </c>
      <c r="W49" s="21">
        <f ca="1">W41-W43*X37/100-AH35*X37^2/20000</f>
        <v>-7.5730000000000004</v>
      </c>
      <c r="X49" s="21">
        <f ca="1">X41-(X41-X40)/AH33*X37/100</f>
        <v>-5.9820000000000002</v>
      </c>
      <c r="Y49" s="21">
        <f ca="1">Y41-(Y41-Y40)/AH33*X37/100</f>
        <v>-0.66400000000000003</v>
      </c>
      <c r="Z49" s="21">
        <f ca="1">Z41-(Z41-Z40)/AH33*X37/100</f>
        <v>-7.2999999999999995E-2</v>
      </c>
      <c r="AA49" s="21">
        <f ca="1">AA41-(AA41-AA40)/AH33*X37/100</f>
        <v>-0.108</v>
      </c>
      <c r="AB49" s="21">
        <f t="shared" ref="AB49:AC51" ca="1" si="80">(ABS(X49)+ABS(Z49))*SIGN(X49)</f>
        <v>-6.0550000000000006</v>
      </c>
      <c r="AC49" s="21">
        <f t="shared" ca="1" si="80"/>
        <v>-0.77200000000000002</v>
      </c>
      <c r="AD49" s="21">
        <f t="shared" ref="AD49:AD51" ca="1" si="81">(ABS(AB49)+0.3*ABS(AC49))*SIGN(AB49)</f>
        <v>-6.2866000000000009</v>
      </c>
      <c r="AE49" s="21">
        <f t="shared" ca="1" si="69"/>
        <v>-2.5884999999999998</v>
      </c>
      <c r="AF49" s="21">
        <f ca="1">IF($C$2&lt;=$C$3,AD49,AE49)</f>
        <v>-6.2866000000000009</v>
      </c>
      <c r="AG49" s="21">
        <f t="shared" ref="AG49:AG51" ca="1" si="82">V49</f>
        <v>-12.436</v>
      </c>
      <c r="AH49" s="21">
        <f t="shared" ref="AH49:AH51" ca="1" si="83">W49+AF49</f>
        <v>-13.8596</v>
      </c>
      <c r="AI49" s="21">
        <f t="shared" ref="AI49:AI51" ca="1" si="84">W49-AF49</f>
        <v>-1.2863999999999995</v>
      </c>
      <c r="AJ49" s="61"/>
      <c r="AK49" s="58"/>
      <c r="AM49" s="8" t="s">
        <v>10</v>
      </c>
      <c r="AN49" s="21">
        <f ca="1">AN41-AN43*AP37/100-AZ34*AP37^2/20000</f>
        <v>-16.951000000000001</v>
      </c>
      <c r="AO49" s="21">
        <f ca="1">AO41-AO43*AP37/100-AZ35*AP37^2/20000</f>
        <v>-10.282</v>
      </c>
      <c r="AP49" s="21">
        <f ca="1">AP41-(AP41-AP40)/AZ33*AP37/100</f>
        <v>-8.266</v>
      </c>
      <c r="AQ49" s="21">
        <f ca="1">AQ41-(AQ41-AQ40)/AZ33*AP37/100</f>
        <v>-0.94099999999999995</v>
      </c>
      <c r="AR49" s="21">
        <f ca="1">AR41-(AR41-AR40)/AZ33*AP37/100</f>
        <v>-0.108</v>
      </c>
      <c r="AS49" s="21">
        <f ca="1">AS41-(AS41-AS40)/AZ33*AP37/100</f>
        <v>-0.159</v>
      </c>
      <c r="AT49" s="21">
        <f t="shared" ref="AT49:AT51" ca="1" si="85">(ABS(AP49)+ABS(AR49))*SIGN(AP49)</f>
        <v>-8.3740000000000006</v>
      </c>
      <c r="AU49" s="21">
        <f t="shared" ref="AU49:AU51" ca="1" si="86">(ABS(AQ49)+ABS(AS49))*SIGN(AQ49)</f>
        <v>-1.0999999999999999</v>
      </c>
      <c r="AV49" s="21">
        <f t="shared" ref="AV49:AV51" ca="1" si="87">(ABS(AT49)+0.3*ABS(AU49))*SIGN(AT49)</f>
        <v>-8.7040000000000006</v>
      </c>
      <c r="AW49" s="21">
        <f t="shared" ca="1" si="70"/>
        <v>-3.6121999999999996</v>
      </c>
      <c r="AX49" s="21">
        <f ca="1">IF($C$2&lt;=$C$3,AV49,AW49)</f>
        <v>-8.7040000000000006</v>
      </c>
      <c r="AY49" s="21">
        <f t="shared" ref="AY49:AY51" ca="1" si="88">AN49</f>
        <v>-16.951000000000001</v>
      </c>
      <c r="AZ49" s="21">
        <f t="shared" ref="AZ49:AZ51" ca="1" si="89">AO49+AX49</f>
        <v>-18.986000000000001</v>
      </c>
      <c r="BA49" s="21">
        <f t="shared" ref="BA49:BA51" ca="1" si="90">AO49-AX49</f>
        <v>-1.5779999999999994</v>
      </c>
      <c r="BB49" s="61"/>
      <c r="BC49" s="58"/>
      <c r="BE49" s="8" t="s">
        <v>10</v>
      </c>
      <c r="BF49" s="21">
        <f ca="1">BF41-BF43*BH37/100-BR34*BH37^2/20000</f>
        <v>-36.078000000000003</v>
      </c>
      <c r="BG49" s="21">
        <f ca="1">BG41-BG43*BH37/100-BR35*BH37^2/20000</f>
        <v>-21.111000000000001</v>
      </c>
      <c r="BH49" s="21">
        <f ca="1">BH41-(BH41-BH40)/BR33*BH37/100</f>
        <v>-27.734000000000002</v>
      </c>
      <c r="BI49" s="21">
        <f ca="1">BI41-(BI41-BI40)/BR33*BH37/100</f>
        <v>-3.0609999999999999</v>
      </c>
      <c r="BJ49" s="21">
        <f ca="1">BJ41-(BJ41-BJ40)/BR33*BH37/100</f>
        <v>-0.33</v>
      </c>
      <c r="BK49" s="21">
        <f ca="1">BK41-(BK41-BK40)/BR33*BH37/100</f>
        <v>-0.48599999999999999</v>
      </c>
      <c r="BL49" s="21">
        <f t="shared" ref="BL49:BL51" ca="1" si="91">(ABS(BH49)+ABS(BJ49))*SIGN(BH49)</f>
        <v>-28.064</v>
      </c>
      <c r="BM49" s="21">
        <f t="shared" ref="BM49:BM51" ca="1" si="92">(ABS(BI49)+ABS(BK49))*SIGN(BI49)</f>
        <v>-3.5469999999999997</v>
      </c>
      <c r="BN49" s="21">
        <f t="shared" ref="BN49:BN51" ca="1" si="93">(ABS(BL49)+0.3*ABS(BM49))*SIGN(BL49)</f>
        <v>-29.1281</v>
      </c>
      <c r="BO49" s="21">
        <f t="shared" ca="1" si="71"/>
        <v>-11.966200000000001</v>
      </c>
      <c r="BP49" s="21">
        <f ca="1">IF($C$2&lt;=$C$3,BN49,BO49)</f>
        <v>-29.1281</v>
      </c>
      <c r="BQ49" s="21">
        <f t="shared" ref="BQ49:BQ51" ca="1" si="94">BF49</f>
        <v>-36.078000000000003</v>
      </c>
      <c r="BR49" s="21">
        <f t="shared" ref="BR49:BR51" ca="1" si="95">BG49+BP49</f>
        <v>-50.239100000000001</v>
      </c>
      <c r="BS49" s="21">
        <f t="shared" ref="BS49:BS51" ca="1" si="96">BG49-BP49</f>
        <v>8.0170999999999992</v>
      </c>
      <c r="BT49" s="61"/>
      <c r="BU49" s="58"/>
      <c r="BW49" s="8" t="s">
        <v>10</v>
      </c>
      <c r="BX49" s="21">
        <f ca="1">BX41-BX43*BZ37/100-CJ34*BZ37^2/20000</f>
        <v>-63.722000000000001</v>
      </c>
      <c r="BY49" s="21">
        <f ca="1">BY41-BY43*BZ37/100-CJ35*BZ37^2/20000</f>
        <v>-37.442999999999998</v>
      </c>
      <c r="BZ49" s="21">
        <f ca="1">BZ41-(BZ41-BZ40)/CJ33*BZ37/100</f>
        <v>-37.869</v>
      </c>
      <c r="CA49" s="21">
        <f ca="1">CA41-(CA41-CA40)/CJ33*BZ37/100</f>
        <v>-4.226</v>
      </c>
      <c r="CB49" s="21">
        <f ca="1">CB41-(CB41-CB40)/CJ33*BZ37/100</f>
        <v>-0.47099999999999997</v>
      </c>
      <c r="CC49" s="21">
        <f ca="1">CC41-(CC41-CC40)/CJ33*BZ37/100</f>
        <v>-0.69299999999999995</v>
      </c>
      <c r="CD49" s="21">
        <f t="shared" ref="CD49:CD51" ca="1" si="97">(ABS(BZ49)+ABS(CB49))*SIGN(BZ49)</f>
        <v>-38.339999999999996</v>
      </c>
      <c r="CE49" s="21">
        <f t="shared" ref="CE49:CE51" ca="1" si="98">(ABS(CA49)+ABS(CC49))*SIGN(CA49)</f>
        <v>-4.9189999999999996</v>
      </c>
      <c r="CF49" s="21">
        <f t="shared" ref="CF49:CF51" ca="1" si="99">(ABS(CD49)+0.3*ABS(CE49))*SIGN(CD49)</f>
        <v>-39.815699999999993</v>
      </c>
      <c r="CG49" s="21">
        <f t="shared" ca="1" si="72"/>
        <v>-16.420999999999999</v>
      </c>
      <c r="CH49" s="21">
        <f ca="1">IF($C$2&lt;=$C$3,CF49,CG49)</f>
        <v>-39.815699999999993</v>
      </c>
      <c r="CI49" s="21">
        <f t="shared" ref="CI49:CI51" ca="1" si="100">BX49</f>
        <v>-63.722000000000001</v>
      </c>
      <c r="CJ49" s="21">
        <f t="shared" ref="CJ49:CJ51" ca="1" si="101">BY49+CH49</f>
        <v>-77.25869999999999</v>
      </c>
      <c r="CK49" s="21">
        <f t="shared" ref="CK49:CK51" ca="1" si="102">BY49-CH49</f>
        <v>2.3726999999999947</v>
      </c>
      <c r="CL49" s="61"/>
      <c r="CM49" s="58"/>
      <c r="CO49" s="8" t="s">
        <v>10</v>
      </c>
      <c r="CP49" s="21">
        <f ca="1">CP41-CP43*CR37/100-DB34*CR37^2/20000</f>
        <v>-36.121000000000002</v>
      </c>
      <c r="CQ49" s="21">
        <f ca="1">CQ41-CQ43*CR37/100-DB35*CR37^2/20000</f>
        <v>-21.41</v>
      </c>
      <c r="CR49" s="21">
        <f ca="1">CR41-(CR41-CR40)/DB33*CR37/100</f>
        <v>-22.966999999999999</v>
      </c>
      <c r="CS49" s="21">
        <f ca="1">CS41-(CS41-CS40)/DB33*CR37/100</f>
        <v>-2.5499999999999998</v>
      </c>
      <c r="CT49" s="21">
        <f ca="1">CT41-(CT41-CT40)/DB33*CR37/100</f>
        <v>-0.28000000000000003</v>
      </c>
      <c r="CU49" s="21">
        <f ca="1">CU41-(CU41-CU40)/DB33*CR37/100</f>
        <v>-0.41199999999999998</v>
      </c>
      <c r="CV49" s="21">
        <f t="shared" ref="CV49:CV51" ca="1" si="103">(ABS(CR49)+ABS(CT49))*SIGN(CR49)</f>
        <v>-23.247</v>
      </c>
      <c r="CW49" s="21">
        <f t="shared" ref="CW49:CW51" ca="1" si="104">(ABS(CS49)+ABS(CU49))*SIGN(CS49)</f>
        <v>-2.9619999999999997</v>
      </c>
      <c r="CX49" s="21">
        <f t="shared" ref="CX49:CX51" ca="1" si="105">(ABS(CV49)+0.3*ABS(CW49))*SIGN(CV49)</f>
        <v>-24.1356</v>
      </c>
      <c r="CY49" s="21">
        <f t="shared" ca="1" si="73"/>
        <v>-9.9360999999999997</v>
      </c>
      <c r="CZ49" s="21">
        <f ca="1">IF($C$2&lt;=$C$3,CX49,CY49)</f>
        <v>-24.1356</v>
      </c>
      <c r="DA49" s="21">
        <f t="shared" ref="DA49:DA51" ca="1" si="106">CP49</f>
        <v>-36.121000000000002</v>
      </c>
      <c r="DB49" s="21">
        <f t="shared" ref="DB49:DB51" ca="1" si="107">CQ49+CZ49</f>
        <v>-45.5456</v>
      </c>
      <c r="DC49" s="21">
        <f t="shared" ref="DC49:DC51" ca="1" si="108">CQ49-CZ49</f>
        <v>2.7256</v>
      </c>
      <c r="DD49" s="61"/>
      <c r="DE49" s="58"/>
      <c r="DG49" s="8" t="s">
        <v>10</v>
      </c>
      <c r="DH49" s="21">
        <f ca="1">DH41-DH43*DJ37/100-DT34*DJ37^2/20000</f>
        <v>-19.533000000000001</v>
      </c>
      <c r="DI49" s="21">
        <f ca="1">DI41-DI43*DJ37/100-DT35*DJ37^2/20000</f>
        <v>-11.863</v>
      </c>
      <c r="DJ49" s="21">
        <f ca="1">DJ41-(DJ41-DJ40)/DT33*DJ37/100</f>
        <v>-5.5119999999999996</v>
      </c>
      <c r="DK49" s="21">
        <f ca="1">DK41-(DK41-DK40)/DT33*DJ37/100</f>
        <v>1.381</v>
      </c>
      <c r="DL49" s="21">
        <f ca="1">DL41-(DL41-DL40)/DT33*DJ37/100</f>
        <v>0.19900000000000001</v>
      </c>
      <c r="DM49" s="21">
        <f ca="1">DM41-(DM41-DM40)/DT33*DJ37/100</f>
        <v>0.29299999999999998</v>
      </c>
      <c r="DN49" s="21">
        <f t="shared" ref="DN49:DN51" ca="1" si="109">(ABS(DJ49)+ABS(DL49))*SIGN(DJ49)</f>
        <v>-5.7109999999999994</v>
      </c>
      <c r="DO49" s="21">
        <f t="shared" ref="DO49:DO51" ca="1" si="110">(ABS(DK49)+ABS(DM49))*SIGN(DK49)</f>
        <v>1.6739999999999999</v>
      </c>
      <c r="DP49" s="21">
        <f t="shared" ref="DP49:DP51" ca="1" si="111">(ABS(DN49)+0.3*ABS(DO49))*SIGN(DN49)</f>
        <v>-6.2131999999999996</v>
      </c>
      <c r="DQ49" s="21">
        <f t="shared" ca="1" si="74"/>
        <v>3.3872999999999998</v>
      </c>
      <c r="DR49" s="21">
        <f ca="1">IF($C$2&lt;=$C$3,DP49,DQ49)</f>
        <v>-6.2131999999999996</v>
      </c>
      <c r="DS49" s="21">
        <f t="shared" ref="DS49:DS51" ca="1" si="112">DH49</f>
        <v>-19.533000000000001</v>
      </c>
      <c r="DT49" s="21">
        <f t="shared" ref="DT49:DT51" ca="1" si="113">DI49+DR49</f>
        <v>-18.0762</v>
      </c>
      <c r="DU49" s="21">
        <f t="shared" ref="DU49:DU51" ca="1" si="114">DI49-DR49</f>
        <v>-5.6497999999999999</v>
      </c>
      <c r="DV49" s="61"/>
    </row>
    <row r="50" spans="1:126" s="18" customFormat="1">
      <c r="C50" s="8" t="s">
        <v>9</v>
      </c>
      <c r="D50" s="21">
        <f ca="1">D42-P34*F36/100</f>
        <v>24.271000000000001</v>
      </c>
      <c r="E50" s="21">
        <f ca="1">E42-P35*F36/100</f>
        <v>14.744999999999999</v>
      </c>
      <c r="F50" s="21">
        <f t="shared" ref="F50:I51" ca="1" si="115">F42</f>
        <v>-2.5459999999999998</v>
      </c>
      <c r="G50" s="21">
        <f t="shared" ca="1" si="115"/>
        <v>-0.28299999999999997</v>
      </c>
      <c r="H50" s="21">
        <f t="shared" ca="1" si="115"/>
        <v>-3.1E-2</v>
      </c>
      <c r="I50" s="21">
        <f t="shared" ca="1" si="115"/>
        <v>-4.5999999999999999E-2</v>
      </c>
      <c r="J50" s="21">
        <f t="shared" ca="1" si="75"/>
        <v>-2.577</v>
      </c>
      <c r="K50" s="21">
        <f t="shared" ca="1" si="75"/>
        <v>-0.32899999999999996</v>
      </c>
      <c r="L50" s="21">
        <f t="shared" ca="1" si="76"/>
        <v>-2.6757</v>
      </c>
      <c r="M50" s="21">
        <f t="shared" ca="1" si="68"/>
        <v>-1.1021000000000001</v>
      </c>
      <c r="N50" s="21">
        <f ca="1">IF($C$2&lt;=$C$3,L50,M50)</f>
        <v>-2.6757</v>
      </c>
      <c r="O50" s="21">
        <f t="shared" ca="1" si="77"/>
        <v>24.271000000000001</v>
      </c>
      <c r="P50" s="21">
        <f t="shared" ca="1" si="78"/>
        <v>12.069299999999998</v>
      </c>
      <c r="Q50" s="21">
        <f t="shared" ca="1" si="79"/>
        <v>17.4207</v>
      </c>
      <c r="R50" s="61"/>
      <c r="S50" s="58"/>
      <c r="U50" s="8" t="s">
        <v>9</v>
      </c>
      <c r="V50" s="21">
        <f ca="1">V42-AH34*X36/100</f>
        <v>20.52</v>
      </c>
      <c r="W50" s="21">
        <f ca="1">W42-AH35*X36/100</f>
        <v>12.454000000000001</v>
      </c>
      <c r="X50" s="21">
        <f t="shared" ref="X50:AA51" ca="1" si="116">X42</f>
        <v>-3.2370000000000001</v>
      </c>
      <c r="Y50" s="21">
        <f t="shared" ca="1" si="116"/>
        <v>-0.36</v>
      </c>
      <c r="Z50" s="21">
        <f t="shared" ca="1" si="116"/>
        <v>-0.04</v>
      </c>
      <c r="AA50" s="21">
        <f t="shared" ca="1" si="116"/>
        <v>-5.8999999999999997E-2</v>
      </c>
      <c r="AB50" s="21">
        <f t="shared" ca="1" si="80"/>
        <v>-3.2770000000000001</v>
      </c>
      <c r="AC50" s="21">
        <f t="shared" ca="1" si="80"/>
        <v>-0.41899999999999998</v>
      </c>
      <c r="AD50" s="21">
        <f t="shared" ca="1" si="81"/>
        <v>-3.4027000000000003</v>
      </c>
      <c r="AE50" s="21">
        <f t="shared" ca="1" si="69"/>
        <v>-1.4020999999999999</v>
      </c>
      <c r="AF50" s="21">
        <f ca="1">IF($C$2&lt;=$C$3,AD50,AE50)</f>
        <v>-3.4027000000000003</v>
      </c>
      <c r="AG50" s="21">
        <f t="shared" ca="1" si="82"/>
        <v>20.52</v>
      </c>
      <c r="AH50" s="21">
        <f t="shared" ca="1" si="83"/>
        <v>9.0513000000000012</v>
      </c>
      <c r="AI50" s="21">
        <f t="shared" ca="1" si="84"/>
        <v>15.8567</v>
      </c>
      <c r="AJ50" s="61"/>
      <c r="AK50" s="58"/>
      <c r="AM50" s="8" t="s">
        <v>9</v>
      </c>
      <c r="AN50" s="21">
        <f ca="1">AN42-AZ34*AP36/100</f>
        <v>33.430999999999997</v>
      </c>
      <c r="AO50" s="21">
        <f ca="1">AO42-AZ35*AP36/100</f>
        <v>20.353999999999999</v>
      </c>
      <c r="AP50" s="21">
        <f t="shared" ref="AP50:AS50" ca="1" si="117">AP42</f>
        <v>-5.7850000000000001</v>
      </c>
      <c r="AQ50" s="21">
        <f t="shared" ca="1" si="117"/>
        <v>-0.65600000000000003</v>
      </c>
      <c r="AR50" s="21">
        <f t="shared" ca="1" si="117"/>
        <v>-7.4999999999999997E-2</v>
      </c>
      <c r="AS50" s="21">
        <f t="shared" ca="1" si="117"/>
        <v>-0.11</v>
      </c>
      <c r="AT50" s="21">
        <f t="shared" ca="1" si="85"/>
        <v>-5.86</v>
      </c>
      <c r="AU50" s="21">
        <f t="shared" ca="1" si="86"/>
        <v>-0.76600000000000001</v>
      </c>
      <c r="AV50" s="21">
        <f t="shared" ca="1" si="87"/>
        <v>-6.0898000000000003</v>
      </c>
      <c r="AW50" s="21">
        <f t="shared" ca="1" si="70"/>
        <v>-2.524</v>
      </c>
      <c r="AX50" s="21">
        <f ca="1">IF($C$2&lt;=$C$3,AV50,AW50)</f>
        <v>-6.0898000000000003</v>
      </c>
      <c r="AY50" s="21">
        <f t="shared" ca="1" si="88"/>
        <v>33.430999999999997</v>
      </c>
      <c r="AZ50" s="21">
        <f t="shared" ca="1" si="89"/>
        <v>14.264199999999999</v>
      </c>
      <c r="BA50" s="21">
        <f t="shared" ca="1" si="90"/>
        <v>26.4438</v>
      </c>
      <c r="BB50" s="61"/>
      <c r="BC50" s="58"/>
      <c r="BE50" s="8" t="s">
        <v>9</v>
      </c>
      <c r="BF50" s="21">
        <f ca="1">BF42-BR34*BH36/100</f>
        <v>69.927000000000007</v>
      </c>
      <c r="BG50" s="21">
        <f ca="1">BG42-BR35*BH36/100</f>
        <v>41.186999999999998</v>
      </c>
      <c r="BH50" s="21">
        <f t="shared" ref="BH50:BK50" ca="1" si="118">BH42</f>
        <v>-14.535</v>
      </c>
      <c r="BI50" s="21">
        <f t="shared" ca="1" si="118"/>
        <v>-1.6040000000000001</v>
      </c>
      <c r="BJ50" s="21">
        <f t="shared" ca="1" si="118"/>
        <v>-0.17299999999999999</v>
      </c>
      <c r="BK50" s="21">
        <f t="shared" ca="1" si="118"/>
        <v>-0.255</v>
      </c>
      <c r="BL50" s="21">
        <f t="shared" ca="1" si="91"/>
        <v>-14.708</v>
      </c>
      <c r="BM50" s="21">
        <f t="shared" ca="1" si="92"/>
        <v>-1.859</v>
      </c>
      <c r="BN50" s="21">
        <f t="shared" ca="1" si="93"/>
        <v>-15.265700000000001</v>
      </c>
      <c r="BO50" s="21">
        <f t="shared" ca="1" si="71"/>
        <v>-6.2713999999999999</v>
      </c>
      <c r="BP50" s="21">
        <f ca="1">IF($C$2&lt;=$C$3,BN50,BO50)</f>
        <v>-15.265700000000001</v>
      </c>
      <c r="BQ50" s="21">
        <f t="shared" ca="1" si="94"/>
        <v>69.927000000000007</v>
      </c>
      <c r="BR50" s="21">
        <f t="shared" ca="1" si="95"/>
        <v>25.921299999999995</v>
      </c>
      <c r="BS50" s="21">
        <f t="shared" ca="1" si="96"/>
        <v>56.4527</v>
      </c>
      <c r="BT50" s="61"/>
      <c r="BU50" s="58"/>
      <c r="BW50" s="8" t="s">
        <v>9</v>
      </c>
      <c r="BX50" s="21">
        <f ca="1">BX42-CJ34*BZ36/100</f>
        <v>93.033000000000001</v>
      </c>
      <c r="BY50" s="21">
        <f ca="1">BY42-CJ35*BZ36/100</f>
        <v>54.664999999999999</v>
      </c>
      <c r="BZ50" s="21">
        <f t="shared" ref="BZ50:CC50" ca="1" si="119">BZ42</f>
        <v>-18.061</v>
      </c>
      <c r="CA50" s="21">
        <f t="shared" ca="1" si="119"/>
        <v>-2.016</v>
      </c>
      <c r="CB50" s="21">
        <f t="shared" ca="1" si="119"/>
        <v>-0.22500000000000001</v>
      </c>
      <c r="CC50" s="21">
        <f t="shared" ca="1" si="119"/>
        <v>-0.33100000000000002</v>
      </c>
      <c r="CD50" s="21">
        <f t="shared" ca="1" si="97"/>
        <v>-18.286000000000001</v>
      </c>
      <c r="CE50" s="21">
        <f t="shared" ca="1" si="98"/>
        <v>-2.347</v>
      </c>
      <c r="CF50" s="21">
        <f t="shared" ca="1" si="99"/>
        <v>-18.990100000000002</v>
      </c>
      <c r="CG50" s="21">
        <f t="shared" ca="1" si="72"/>
        <v>-7.8328000000000007</v>
      </c>
      <c r="CH50" s="21">
        <f ca="1">IF($C$2&lt;=$C$3,CF50,CG50)</f>
        <v>-18.990100000000002</v>
      </c>
      <c r="CI50" s="21">
        <f t="shared" ca="1" si="100"/>
        <v>93.033000000000001</v>
      </c>
      <c r="CJ50" s="21">
        <f t="shared" ca="1" si="101"/>
        <v>35.674899999999994</v>
      </c>
      <c r="CK50" s="21">
        <f t="shared" ca="1" si="102"/>
        <v>73.655100000000004</v>
      </c>
      <c r="CL50" s="61"/>
      <c r="CM50" s="58"/>
      <c r="CO50" s="8" t="s">
        <v>9</v>
      </c>
      <c r="CP50" s="21">
        <f ca="1">CP42-DB34*CR36/100</f>
        <v>80.923000000000002</v>
      </c>
      <c r="CQ50" s="21">
        <f ca="1">CQ42-DB35*CR36/100</f>
        <v>47.44</v>
      </c>
      <c r="CR50" s="21">
        <f t="shared" ref="CR50:CU50" ca="1" si="120">CR42</f>
        <v>-14.246</v>
      </c>
      <c r="CS50" s="21">
        <f t="shared" ca="1" si="120"/>
        <v>-1.579</v>
      </c>
      <c r="CT50" s="21">
        <f t="shared" ca="1" si="120"/>
        <v>-0.17299999999999999</v>
      </c>
      <c r="CU50" s="21">
        <f t="shared" ca="1" si="120"/>
        <v>-0.254</v>
      </c>
      <c r="CV50" s="21">
        <f t="shared" ca="1" si="103"/>
        <v>-14.419</v>
      </c>
      <c r="CW50" s="21">
        <f t="shared" ca="1" si="104"/>
        <v>-1.833</v>
      </c>
      <c r="CX50" s="21">
        <f t="shared" ca="1" si="105"/>
        <v>-14.9689</v>
      </c>
      <c r="CY50" s="21">
        <f t="shared" ca="1" si="73"/>
        <v>-6.1587000000000005</v>
      </c>
      <c r="CZ50" s="21">
        <f ca="1">IF($C$2&lt;=$C$3,CX50,CY50)</f>
        <v>-14.9689</v>
      </c>
      <c r="DA50" s="21">
        <f t="shared" ca="1" si="106"/>
        <v>80.923000000000002</v>
      </c>
      <c r="DB50" s="21">
        <f t="shared" ca="1" si="107"/>
        <v>32.4711</v>
      </c>
      <c r="DC50" s="21">
        <f t="shared" ca="1" si="108"/>
        <v>62.408899999999996</v>
      </c>
      <c r="DD50" s="61"/>
      <c r="DE50" s="58"/>
      <c r="DG50" s="8" t="s">
        <v>9</v>
      </c>
      <c r="DH50" s="21">
        <f ca="1">DH42-DT34*DJ36/100</f>
        <v>24.326000000000001</v>
      </c>
      <c r="DI50" s="21">
        <f ca="1">DI42-DT35*DJ36/100</f>
        <v>14.776999999999999</v>
      </c>
      <c r="DJ50" s="21">
        <f t="shared" ref="DJ50:DM50" ca="1" si="121">DJ42</f>
        <v>-2.48</v>
      </c>
      <c r="DK50" s="21">
        <f t="shared" ca="1" si="121"/>
        <v>0.62</v>
      </c>
      <c r="DL50" s="21">
        <f t="shared" ca="1" si="121"/>
        <v>8.8999999999999996E-2</v>
      </c>
      <c r="DM50" s="21">
        <f t="shared" ca="1" si="121"/>
        <v>0.13200000000000001</v>
      </c>
      <c r="DN50" s="21">
        <f t="shared" ca="1" si="109"/>
        <v>-2.569</v>
      </c>
      <c r="DO50" s="21">
        <f t="shared" ca="1" si="110"/>
        <v>0.752</v>
      </c>
      <c r="DP50" s="21">
        <f t="shared" ca="1" si="111"/>
        <v>-2.7946</v>
      </c>
      <c r="DQ50" s="21">
        <f t="shared" ca="1" si="74"/>
        <v>1.5226999999999999</v>
      </c>
      <c r="DR50" s="21">
        <f ca="1">IF($C$2&lt;=$C$3,DP50,DQ50)</f>
        <v>-2.7946</v>
      </c>
      <c r="DS50" s="21">
        <f t="shared" ca="1" si="112"/>
        <v>24.326000000000001</v>
      </c>
      <c r="DT50" s="21">
        <f t="shared" ca="1" si="113"/>
        <v>11.982399999999998</v>
      </c>
      <c r="DU50" s="21">
        <f t="shared" ca="1" si="114"/>
        <v>17.5716</v>
      </c>
      <c r="DV50" s="61"/>
    </row>
    <row r="51" spans="1:126" s="18" customFormat="1">
      <c r="C51" s="8" t="s">
        <v>8</v>
      </c>
      <c r="D51" s="21">
        <f ca="1">D43+P34*F37/100</f>
        <v>-25.408000000000001</v>
      </c>
      <c r="E51" s="21">
        <f ca="1">E43+P35*F37/100</f>
        <v>-15.429</v>
      </c>
      <c r="F51" s="21">
        <f t="shared" ca="1" si="115"/>
        <v>-2.5459999999999998</v>
      </c>
      <c r="G51" s="21">
        <f t="shared" ca="1" si="115"/>
        <v>-0.28299999999999997</v>
      </c>
      <c r="H51" s="21">
        <f t="shared" ca="1" si="115"/>
        <v>-3.1E-2</v>
      </c>
      <c r="I51" s="21">
        <f t="shared" ca="1" si="115"/>
        <v>-4.5999999999999999E-2</v>
      </c>
      <c r="J51" s="21">
        <f t="shared" ca="1" si="75"/>
        <v>-2.577</v>
      </c>
      <c r="K51" s="21">
        <f t="shared" ca="1" si="75"/>
        <v>-0.32899999999999996</v>
      </c>
      <c r="L51" s="21">
        <f t="shared" ca="1" si="76"/>
        <v>-2.6757</v>
      </c>
      <c r="M51" s="21">
        <f t="shared" ca="1" si="68"/>
        <v>-1.1021000000000001</v>
      </c>
      <c r="N51" s="21">
        <f ca="1">IF($C$2&lt;=$C$3,L51,M51)</f>
        <v>-2.6757</v>
      </c>
      <c r="O51" s="21">
        <f t="shared" ca="1" si="77"/>
        <v>-25.408000000000001</v>
      </c>
      <c r="P51" s="21">
        <f t="shared" ca="1" si="78"/>
        <v>-18.104700000000001</v>
      </c>
      <c r="Q51" s="21">
        <f t="shared" ca="1" si="79"/>
        <v>-12.753299999999999</v>
      </c>
      <c r="R51" s="61"/>
      <c r="S51" s="58"/>
      <c r="U51" s="8" t="s">
        <v>8</v>
      </c>
      <c r="V51" s="21">
        <f ca="1">V43+AH34*X37/100</f>
        <v>-19.646000000000001</v>
      </c>
      <c r="W51" s="21">
        <f ca="1">W43+AH35*X37/100</f>
        <v>-11.942</v>
      </c>
      <c r="X51" s="21">
        <f t="shared" ca="1" si="116"/>
        <v>-3.2370000000000001</v>
      </c>
      <c r="Y51" s="21">
        <f t="shared" ca="1" si="116"/>
        <v>-0.36</v>
      </c>
      <c r="Z51" s="21">
        <f t="shared" ca="1" si="116"/>
        <v>-0.04</v>
      </c>
      <c r="AA51" s="21">
        <f t="shared" ca="1" si="116"/>
        <v>-5.8999999999999997E-2</v>
      </c>
      <c r="AB51" s="21">
        <f t="shared" ca="1" si="80"/>
        <v>-3.2770000000000001</v>
      </c>
      <c r="AC51" s="21">
        <f t="shared" ca="1" si="80"/>
        <v>-0.41899999999999998</v>
      </c>
      <c r="AD51" s="21">
        <f t="shared" ca="1" si="81"/>
        <v>-3.4027000000000003</v>
      </c>
      <c r="AE51" s="21">
        <f t="shared" ca="1" si="69"/>
        <v>-1.4020999999999999</v>
      </c>
      <c r="AF51" s="21">
        <f ca="1">IF($C$2&lt;=$C$3,AD51,AE51)</f>
        <v>-3.4027000000000003</v>
      </c>
      <c r="AG51" s="21">
        <f t="shared" ca="1" si="82"/>
        <v>-19.646000000000001</v>
      </c>
      <c r="AH51" s="21">
        <f t="shared" ca="1" si="83"/>
        <v>-15.3447</v>
      </c>
      <c r="AI51" s="21">
        <f t="shared" ca="1" si="84"/>
        <v>-8.5393000000000008</v>
      </c>
      <c r="AJ51" s="61"/>
      <c r="AK51" s="58"/>
      <c r="AM51" s="8" t="s">
        <v>8</v>
      </c>
      <c r="AN51" s="21">
        <f ca="1">AN43+AZ34*AP37/100</f>
        <v>-32.899000000000001</v>
      </c>
      <c r="AO51" s="21">
        <f ca="1">AO43+AZ35*AP37/100</f>
        <v>-20.026</v>
      </c>
      <c r="AP51" s="21">
        <f t="shared" ref="AP51:AS51" ca="1" si="122">AP43</f>
        <v>-5.7850000000000001</v>
      </c>
      <c r="AQ51" s="21">
        <f t="shared" ca="1" si="122"/>
        <v>-0.65600000000000003</v>
      </c>
      <c r="AR51" s="21">
        <f t="shared" ca="1" si="122"/>
        <v>-7.4999999999999997E-2</v>
      </c>
      <c r="AS51" s="21">
        <f t="shared" ca="1" si="122"/>
        <v>-0.11</v>
      </c>
      <c r="AT51" s="21">
        <f t="shared" ca="1" si="85"/>
        <v>-5.86</v>
      </c>
      <c r="AU51" s="21">
        <f t="shared" ca="1" si="86"/>
        <v>-0.76600000000000001</v>
      </c>
      <c r="AV51" s="21">
        <f t="shared" ca="1" si="87"/>
        <v>-6.0898000000000003</v>
      </c>
      <c r="AW51" s="21">
        <f t="shared" ca="1" si="70"/>
        <v>-2.524</v>
      </c>
      <c r="AX51" s="21">
        <f ca="1">IF($C$2&lt;=$C$3,AV51,AW51)</f>
        <v>-6.0898000000000003</v>
      </c>
      <c r="AY51" s="21">
        <f t="shared" ca="1" si="88"/>
        <v>-32.899000000000001</v>
      </c>
      <c r="AZ51" s="21">
        <f t="shared" ca="1" si="89"/>
        <v>-26.1158</v>
      </c>
      <c r="BA51" s="21">
        <f t="shared" ca="1" si="90"/>
        <v>-13.936199999999999</v>
      </c>
      <c r="BB51" s="61"/>
      <c r="BC51" s="58"/>
      <c r="BE51" s="8" t="s">
        <v>8</v>
      </c>
      <c r="BF51" s="21">
        <f ca="1">BF43+BR34*BH37/100</f>
        <v>-72.472999999999999</v>
      </c>
      <c r="BG51" s="21">
        <f ca="1">BG43+BR35*BH37/100</f>
        <v>-42.493000000000002</v>
      </c>
      <c r="BH51" s="21">
        <f t="shared" ref="BH51:BK51" ca="1" si="123">BH43</f>
        <v>-14.535</v>
      </c>
      <c r="BI51" s="21">
        <f t="shared" ca="1" si="123"/>
        <v>-1.6040000000000001</v>
      </c>
      <c r="BJ51" s="21">
        <f t="shared" ca="1" si="123"/>
        <v>-0.17299999999999999</v>
      </c>
      <c r="BK51" s="21">
        <f t="shared" ca="1" si="123"/>
        <v>-0.255</v>
      </c>
      <c r="BL51" s="21">
        <f t="shared" ca="1" si="91"/>
        <v>-14.708</v>
      </c>
      <c r="BM51" s="21">
        <f t="shared" ca="1" si="92"/>
        <v>-1.859</v>
      </c>
      <c r="BN51" s="21">
        <f t="shared" ca="1" si="93"/>
        <v>-15.265700000000001</v>
      </c>
      <c r="BO51" s="21">
        <f t="shared" ca="1" si="71"/>
        <v>-6.2713999999999999</v>
      </c>
      <c r="BP51" s="21">
        <f ca="1">IF($C$2&lt;=$C$3,BN51,BO51)</f>
        <v>-15.265700000000001</v>
      </c>
      <c r="BQ51" s="21">
        <f t="shared" ca="1" si="94"/>
        <v>-72.472999999999999</v>
      </c>
      <c r="BR51" s="21">
        <f t="shared" ca="1" si="95"/>
        <v>-57.758700000000005</v>
      </c>
      <c r="BS51" s="21">
        <f t="shared" ca="1" si="96"/>
        <v>-27.2273</v>
      </c>
      <c r="BT51" s="61"/>
      <c r="BU51" s="58"/>
      <c r="BW51" s="8" t="s">
        <v>8</v>
      </c>
      <c r="BX51" s="21">
        <f ca="1">BX43+CJ34*BZ37/100</f>
        <v>-93.867000000000004</v>
      </c>
      <c r="BY51" s="21">
        <f ca="1">BY43+CJ35*BZ37/100</f>
        <v>-55.164999999999999</v>
      </c>
      <c r="BZ51" s="21">
        <f t="shared" ref="BZ51:CC51" ca="1" si="124">BZ43</f>
        <v>-18.061</v>
      </c>
      <c r="CA51" s="21">
        <f t="shared" ca="1" si="124"/>
        <v>-2.016</v>
      </c>
      <c r="CB51" s="21">
        <f t="shared" ca="1" si="124"/>
        <v>-0.22500000000000001</v>
      </c>
      <c r="CC51" s="21">
        <f t="shared" ca="1" si="124"/>
        <v>-0.33100000000000002</v>
      </c>
      <c r="CD51" s="21">
        <f t="shared" ca="1" si="97"/>
        <v>-18.286000000000001</v>
      </c>
      <c r="CE51" s="21">
        <f t="shared" ca="1" si="98"/>
        <v>-2.347</v>
      </c>
      <c r="CF51" s="21">
        <f t="shared" ca="1" si="99"/>
        <v>-18.990100000000002</v>
      </c>
      <c r="CG51" s="21">
        <f t="shared" ca="1" si="72"/>
        <v>-7.8328000000000007</v>
      </c>
      <c r="CH51" s="21">
        <f ca="1">IF($C$2&lt;=$C$3,CF51,CG51)</f>
        <v>-18.990100000000002</v>
      </c>
      <c r="CI51" s="21">
        <f t="shared" ca="1" si="100"/>
        <v>-93.867000000000004</v>
      </c>
      <c r="CJ51" s="21">
        <f t="shared" ca="1" si="101"/>
        <v>-74.155100000000004</v>
      </c>
      <c r="CK51" s="21">
        <f t="shared" ca="1" si="102"/>
        <v>-36.174899999999994</v>
      </c>
      <c r="CL51" s="61"/>
      <c r="CM51" s="58"/>
      <c r="CO51" s="8" t="s">
        <v>8</v>
      </c>
      <c r="CP51" s="21">
        <f ca="1">CP43+DB34*CR37/100</f>
        <v>-79.277000000000001</v>
      </c>
      <c r="CQ51" s="21">
        <f ca="1">CQ43+DB35*CR37/100</f>
        <v>-46.7</v>
      </c>
      <c r="CR51" s="21">
        <f t="shared" ref="CR51:CU51" ca="1" si="125">CR43</f>
        <v>-14.246</v>
      </c>
      <c r="CS51" s="21">
        <f t="shared" ca="1" si="125"/>
        <v>-1.579</v>
      </c>
      <c r="CT51" s="21">
        <f t="shared" ca="1" si="125"/>
        <v>-0.17299999999999999</v>
      </c>
      <c r="CU51" s="21">
        <f t="shared" ca="1" si="125"/>
        <v>-0.254</v>
      </c>
      <c r="CV51" s="21">
        <f t="shared" ca="1" si="103"/>
        <v>-14.419</v>
      </c>
      <c r="CW51" s="21">
        <f t="shared" ca="1" si="104"/>
        <v>-1.833</v>
      </c>
      <c r="CX51" s="21">
        <f t="shared" ca="1" si="105"/>
        <v>-14.9689</v>
      </c>
      <c r="CY51" s="21">
        <f t="shared" ca="1" si="73"/>
        <v>-6.1587000000000005</v>
      </c>
      <c r="CZ51" s="21">
        <f ca="1">IF($C$2&lt;=$C$3,CX51,CY51)</f>
        <v>-14.9689</v>
      </c>
      <c r="DA51" s="21">
        <f t="shared" ca="1" si="106"/>
        <v>-79.277000000000001</v>
      </c>
      <c r="DB51" s="21">
        <f t="shared" ca="1" si="107"/>
        <v>-61.668900000000001</v>
      </c>
      <c r="DC51" s="21">
        <f t="shared" ca="1" si="108"/>
        <v>-31.731100000000005</v>
      </c>
      <c r="DD51" s="61"/>
      <c r="DE51" s="58"/>
      <c r="DG51" s="8" t="s">
        <v>8</v>
      </c>
      <c r="DH51" s="21">
        <f ca="1">DH43+DT34*DJ37/100</f>
        <v>-25.353000000000002</v>
      </c>
      <c r="DI51" s="21">
        <f ca="1">DI43+DT35*DJ37/100</f>
        <v>-15.397</v>
      </c>
      <c r="DJ51" s="21">
        <f t="shared" ref="DJ51:DM51" ca="1" si="126">DJ43</f>
        <v>-2.48</v>
      </c>
      <c r="DK51" s="21">
        <f t="shared" ca="1" si="126"/>
        <v>0.62</v>
      </c>
      <c r="DL51" s="21">
        <f t="shared" ca="1" si="126"/>
        <v>8.8999999999999996E-2</v>
      </c>
      <c r="DM51" s="21">
        <f t="shared" ca="1" si="126"/>
        <v>0.13200000000000001</v>
      </c>
      <c r="DN51" s="21">
        <f t="shared" ca="1" si="109"/>
        <v>-2.569</v>
      </c>
      <c r="DO51" s="21">
        <f t="shared" ca="1" si="110"/>
        <v>0.752</v>
      </c>
      <c r="DP51" s="21">
        <f t="shared" ca="1" si="111"/>
        <v>-2.7946</v>
      </c>
      <c r="DQ51" s="21">
        <f t="shared" ca="1" si="74"/>
        <v>1.5226999999999999</v>
      </c>
      <c r="DR51" s="21">
        <f ca="1">IF($C$2&lt;=$C$3,DP51,DQ51)</f>
        <v>-2.7946</v>
      </c>
      <c r="DS51" s="21">
        <f t="shared" ca="1" si="112"/>
        <v>-25.353000000000002</v>
      </c>
      <c r="DT51" s="21">
        <f t="shared" ca="1" si="113"/>
        <v>-18.191600000000001</v>
      </c>
      <c r="DU51" s="21">
        <f t="shared" ca="1" si="114"/>
        <v>-12.602399999999999</v>
      </c>
      <c r="DV51" s="61"/>
    </row>
    <row r="52" spans="1:126" s="18" customFormat="1">
      <c r="C52" s="8" t="s">
        <v>58</v>
      </c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>
        <f ca="1">MIN(P33-F37/100,MAX(F36/100,O44))</f>
        <v>2.2962348275931479</v>
      </c>
      <c r="P52" s="21">
        <f ca="1">MIN(P33-F37/100,MAX(F36/100,P44))</f>
        <v>1.8798468880493142</v>
      </c>
      <c r="Q52" s="21">
        <f ca="1">MIN(P33-F37/100,MAX(F36/100,Q44))</f>
        <v>2.7135050043083448</v>
      </c>
      <c r="R52" s="61"/>
      <c r="S52" s="58"/>
      <c r="U52" s="8" t="s">
        <v>58</v>
      </c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>
        <f ca="1">MIN(AH33-X37/100,MAX(X36/100,AG44))</f>
        <v>1.9413533834586465</v>
      </c>
      <c r="AH52" s="21">
        <f ca="1">MIN(AH33-X37/100,MAX(X36/100,AH44))</f>
        <v>1.4099606492867682</v>
      </c>
      <c r="AI52" s="21">
        <f ca="1">MIN(AH33-X37/100,MAX(X36/100,AI44))</f>
        <v>2.4698065256599442</v>
      </c>
      <c r="AJ52" s="61"/>
      <c r="AK52" s="58"/>
      <c r="AM52" s="8" t="s">
        <v>58</v>
      </c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>
        <f ca="1">MIN(AZ33-AP37/100,MAX(AP36/100,AY44))</f>
        <v>1.5120307553143373</v>
      </c>
      <c r="AZ52" s="21">
        <f ca="1">MIN(AZ33-AP37/100,MAX(AP36/100,AZ44))</f>
        <v>1.0596904408122834</v>
      </c>
      <c r="BA52" s="21">
        <f ca="1">MIN(AZ33-AP37/100,MAX(AP36/100,BA44))</f>
        <v>1.9646285289747401</v>
      </c>
      <c r="BB52" s="61"/>
      <c r="BC52" s="58"/>
      <c r="BE52" s="8" t="s">
        <v>58</v>
      </c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>
        <f ca="1">MIN(BR33-BH37/100,MAX(BH36/100,BQ44))</f>
        <v>1.5713904494382023</v>
      </c>
      <c r="BR52" s="21">
        <f ca="1">MIN(BR33-BH37/100,MAX(BH36/100,BR44))</f>
        <v>0.99124043977055454</v>
      </c>
      <c r="BS52" s="21">
        <f ca="1">MIN(BR33-BH37/100,MAX(BH36/100,BS44))</f>
        <v>2.158831261950287</v>
      </c>
      <c r="BT52" s="61"/>
      <c r="BU52" s="58"/>
      <c r="BW52" s="8" t="s">
        <v>58</v>
      </c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>
        <f ca="1">MIN(CJ33-BZ37/100,MAX(BZ36/100,CI44))</f>
        <v>2.0906367041198504</v>
      </c>
      <c r="CJ52" s="21">
        <f ca="1">MIN(CJ33-BZ37/100,MAX(BZ36/100,CJ44))</f>
        <v>1.3642857142857145</v>
      </c>
      <c r="CK52" s="21">
        <f ca="1">MIN(CJ33-BZ37/100,MAX(BZ36/100,CK44))</f>
        <v>2.8166302467449698</v>
      </c>
      <c r="CL52" s="61"/>
      <c r="CM52" s="58"/>
      <c r="CO52" s="8" t="s">
        <v>58</v>
      </c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>
        <f ca="1">MIN(DB33-CR37/100,MAX(CR36/100,DA44))</f>
        <v>1.818501872659176</v>
      </c>
      <c r="DB52" s="21">
        <f ca="1">MIN(DB33-CR37/100,MAX(CR36/100,DB44))</f>
        <v>1.2416995963458679</v>
      </c>
      <c r="DC52" s="21">
        <f ca="1">MIN(DB33-CR37/100,MAX(CR36/100,DC44))</f>
        <v>2.3865986828128323</v>
      </c>
      <c r="DD52" s="61"/>
      <c r="DE52" s="58"/>
      <c r="DG52" s="8" t="s">
        <v>58</v>
      </c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>
        <f ca="1">MIN(DT33-DJ37/100,MAX(DJ36/100,DS44))</f>
        <v>2.3014281688439784</v>
      </c>
      <c r="DT52" s="21">
        <f ca="1">MIN(DT33-DJ37/100,MAX(DJ36/100,DT44))</f>
        <v>1.8663551401869161</v>
      </c>
      <c r="DU52" s="21">
        <f ca="1">MIN(DT33-DJ37/100,MAX(DJ36/100,DU44))</f>
        <v>2.7371379333200769</v>
      </c>
      <c r="DV52" s="61"/>
    </row>
    <row r="53" spans="1:126" s="18" customFormat="1">
      <c r="C53" s="8" t="s">
        <v>59</v>
      </c>
      <c r="O53" s="21">
        <f ca="1">O40+(P34*P33/2-(O40-O41)/P33)*O52-P34*O52^2/2</f>
        <v>10.841189816542411</v>
      </c>
      <c r="P53" s="21">
        <f ca="1">P40+(P35*P33/2-(P40-P41)/P33)*P52-P35*P52^2/2</f>
        <v>7.5390760752528934</v>
      </c>
      <c r="Q53" s="21">
        <f ca="1">Q40+(P35*P33/2-(Q40-Q41)/P33)*Q52-P35*Q52^2/2</f>
        <v>6.7440812009846418</v>
      </c>
      <c r="R53" s="61"/>
      <c r="S53" s="58"/>
      <c r="U53" s="8" t="s">
        <v>59</v>
      </c>
      <c r="AG53" s="21">
        <f ca="1">AG40+(AH34*AH33/2-(AG40-AG41)/AH33)*AG52-AH34*AG52^2/2</f>
        <v>5.8213878907795795</v>
      </c>
      <c r="AH53" s="21">
        <f ca="1">AH40+(AH35*AH33/2-(AH40-AH41)/AH33)*AH52-AH35*AH52^2/2</f>
        <v>4.4768447944442995</v>
      </c>
      <c r="AI53" s="21">
        <f ca="1">AI40+(AH35*AH33/2-(AI40-AI41)/AH33)*AI52-AH35*AI52^2/2</f>
        <v>4.3934211201577469</v>
      </c>
      <c r="AJ53" s="61"/>
      <c r="AK53" s="58"/>
      <c r="AM53" s="8" t="s">
        <v>59</v>
      </c>
      <c r="AY53" s="21">
        <f ca="1">AY40+(AZ34*AZ33/2-(AY40-AY41)/AZ33)*AY52-AZ34*AY52^2/2</f>
        <v>7.5253500904568007</v>
      </c>
      <c r="AZ53" s="21">
        <f ca="1">AZ40+(AZ35*AZ33/2-(AZ40-AZ41)/AZ33)*AZ52-AZ35*AZ52^2/2</f>
        <v>6.3511119782483103</v>
      </c>
      <c r="BA53" s="21">
        <f ca="1">BA40+(AZ35*AZ33/2-(BA40-BA41)/AZ33)*BA52-AZ35*BA52^2/2</f>
        <v>5.6365201786775678</v>
      </c>
      <c r="BB53" s="61"/>
      <c r="BC53" s="58"/>
      <c r="BE53" s="8" t="s">
        <v>59</v>
      </c>
      <c r="BQ53" s="21">
        <f ca="1">BQ40+(BR34*BR33/2-(BQ40-BQ41)/BR33)*BQ52-BR34*BQ52^2/2</f>
        <v>22.937211767029481</v>
      </c>
      <c r="BR53" s="21">
        <f ca="1">BR40+(BR35*BR33/2-(BR40-BR41)/BR33)*BR52-BR35*BR52^2/2</f>
        <v>13.548840743382531</v>
      </c>
      <c r="BS53" s="21">
        <f ca="1">BS40+(BR35*BR33/2-(BS40-BS41)/BR33)*BS52-BR35*BS52^2/2</f>
        <v>22.190822859778315</v>
      </c>
      <c r="BT53" s="61"/>
      <c r="BU53" s="58"/>
      <c r="BW53" s="8" t="s">
        <v>59</v>
      </c>
      <c r="CI53" s="21">
        <f ca="1">CI40+(CJ34*CJ33/2-(CI40-CI41)/CJ33)*CI52-CJ34*CI52^2/2</f>
        <v>35.2774506866417</v>
      </c>
      <c r="CJ53" s="21">
        <f ca="1">CJ40+(CJ35*CJ33/2-(CJ40-CJ41)/CJ33)*CJ52-CJ35*CJ52^2/2</f>
        <v>27.88097729591837</v>
      </c>
      <c r="CK53" s="21">
        <f ca="1">CK40+(CJ35*CJ33/2-(CK40-CK41)/CJ33)*CK52-CJ35*CK52^2/2</f>
        <v>27.394482755438048</v>
      </c>
      <c r="CL53" s="61"/>
      <c r="CM53" s="58"/>
      <c r="CO53" s="8" t="s">
        <v>59</v>
      </c>
      <c r="DA53" s="21">
        <f ca="1">DA40+(DB34*DB33/2-(DA40-DA41)/DB33)*DA52-DB34*DA52^2/2</f>
        <v>34.494616604244712</v>
      </c>
      <c r="DB53" s="21">
        <f ca="1">DB40+(DB35*DB33/2-(DB40-DB41)/DB33)*DB52-DB35*DB52^2/2</f>
        <v>27.172068879918797</v>
      </c>
      <c r="DC53" s="21">
        <f ca="1">DC40+(DB35*DB33/2-(DC40-DC41)/DB33)*DC52-DB35*DC52^2/2</f>
        <v>21.976481541911582</v>
      </c>
      <c r="DD53" s="61"/>
      <c r="DE53" s="58"/>
      <c r="DG53" s="8" t="s">
        <v>59</v>
      </c>
      <c r="DS53" s="21">
        <f ca="1">DS40+(DT34*DT33/2-(DS40-DS41)/DT33)*DS52-DT34*DS52^2/2</f>
        <v>10.872380992402075</v>
      </c>
      <c r="DT53" s="21">
        <f ca="1">DT40+(DT35*DT33/2-(DT40-DT41)/DT33)*DT52-DT35*DT52^2/2</f>
        <v>7.6986336448598127</v>
      </c>
      <c r="DU53" s="21">
        <f ca="1">DU40+(DT35*DT33/2-(DU40-DU41)/DT33)*DU52-DT35*DU52^2/2</f>
        <v>6.7177762519232509</v>
      </c>
      <c r="DV53" s="61"/>
    </row>
    <row r="54" spans="1:126" s="18" customFormat="1">
      <c r="A54" s="19" t="s">
        <v>38</v>
      </c>
      <c r="I54" s="41" t="s">
        <v>84</v>
      </c>
      <c r="J54" s="41"/>
      <c r="K54" s="41" t="s">
        <v>85</v>
      </c>
      <c r="L54" s="41"/>
      <c r="M54" s="41" t="s">
        <v>86</v>
      </c>
      <c r="N54" s="41"/>
      <c r="R54" s="61"/>
      <c r="S54" s="12" t="s">
        <v>38</v>
      </c>
      <c r="AA54" s="41" t="s">
        <v>84</v>
      </c>
      <c r="AB54" s="41"/>
      <c r="AC54" s="41" t="s">
        <v>85</v>
      </c>
      <c r="AD54" s="41"/>
      <c r="AE54" s="41" t="s">
        <v>86</v>
      </c>
      <c r="AF54" s="41"/>
      <c r="AJ54" s="61"/>
      <c r="AK54" s="12" t="s">
        <v>38</v>
      </c>
      <c r="AS54" s="41" t="s">
        <v>84</v>
      </c>
      <c r="AT54" s="41"/>
      <c r="AU54" s="41" t="s">
        <v>85</v>
      </c>
      <c r="AV54" s="41"/>
      <c r="AW54" s="41" t="s">
        <v>86</v>
      </c>
      <c r="AX54" s="41"/>
      <c r="BB54" s="61"/>
      <c r="BC54" s="12" t="s">
        <v>38</v>
      </c>
      <c r="BK54" s="41" t="s">
        <v>84</v>
      </c>
      <c r="BL54" s="41"/>
      <c r="BM54" s="41" t="s">
        <v>85</v>
      </c>
      <c r="BN54" s="41"/>
      <c r="BO54" s="41" t="s">
        <v>86</v>
      </c>
      <c r="BP54" s="41"/>
      <c r="BT54" s="61"/>
      <c r="BU54" s="12" t="s">
        <v>38</v>
      </c>
      <c r="CC54" s="41" t="s">
        <v>84</v>
      </c>
      <c r="CD54" s="41"/>
      <c r="CE54" s="41" t="s">
        <v>85</v>
      </c>
      <c r="CF54" s="41"/>
      <c r="CG54" s="41" t="s">
        <v>86</v>
      </c>
      <c r="CH54" s="41"/>
      <c r="CL54" s="61"/>
      <c r="CM54" s="12" t="s">
        <v>38</v>
      </c>
      <c r="CU54" s="41" t="s">
        <v>84</v>
      </c>
      <c r="CV54" s="41"/>
      <c r="CW54" s="41" t="s">
        <v>85</v>
      </c>
      <c r="CX54" s="41"/>
      <c r="CY54" s="41" t="s">
        <v>86</v>
      </c>
      <c r="CZ54" s="41"/>
      <c r="DD54" s="61"/>
      <c r="DE54" s="12" t="s">
        <v>38</v>
      </c>
      <c r="DM54" s="41" t="s">
        <v>84</v>
      </c>
      <c r="DN54" s="41"/>
      <c r="DO54" s="41" t="s">
        <v>85</v>
      </c>
      <c r="DP54" s="41"/>
      <c r="DQ54" s="41" t="s">
        <v>86</v>
      </c>
      <c r="DR54" s="41"/>
      <c r="DV54" s="61"/>
    </row>
    <row r="55" spans="1:126" s="18" customFormat="1">
      <c r="A55" s="8" t="s">
        <v>44</v>
      </c>
      <c r="D55" s="20" t="s">
        <v>32</v>
      </c>
      <c r="E55" s="20" t="s">
        <v>51</v>
      </c>
      <c r="F55" s="20" t="s">
        <v>52</v>
      </c>
      <c r="G55" s="20" t="s">
        <v>91</v>
      </c>
      <c r="H55" s="20" t="s">
        <v>92</v>
      </c>
      <c r="I55" s="20" t="s">
        <v>62</v>
      </c>
      <c r="J55" s="20" t="s">
        <v>63</v>
      </c>
      <c r="K55" s="20" t="s">
        <v>62</v>
      </c>
      <c r="L55" s="20" t="s">
        <v>63</v>
      </c>
      <c r="M55" s="65" t="s">
        <v>87</v>
      </c>
      <c r="N55" s="65" t="s">
        <v>88</v>
      </c>
      <c r="O55" s="20"/>
      <c r="P55" s="65" t="s">
        <v>93</v>
      </c>
      <c r="Q55" s="65" t="s">
        <v>93</v>
      </c>
      <c r="R55" s="62"/>
      <c r="S55" s="57" t="s">
        <v>44</v>
      </c>
      <c r="V55" s="20" t="s">
        <v>32</v>
      </c>
      <c r="W55" s="20" t="s">
        <v>51</v>
      </c>
      <c r="X55" s="20" t="s">
        <v>52</v>
      </c>
      <c r="Y55" s="20" t="s">
        <v>91</v>
      </c>
      <c r="Z55" s="20" t="s">
        <v>92</v>
      </c>
      <c r="AA55" s="20" t="s">
        <v>62</v>
      </c>
      <c r="AB55" s="20" t="s">
        <v>63</v>
      </c>
      <c r="AC55" s="20" t="s">
        <v>62</v>
      </c>
      <c r="AD55" s="20" t="s">
        <v>63</v>
      </c>
      <c r="AE55" s="65" t="s">
        <v>87</v>
      </c>
      <c r="AF55" s="65" t="s">
        <v>88</v>
      </c>
      <c r="AG55" s="20"/>
      <c r="AH55" s="20"/>
      <c r="AI55" s="65" t="s">
        <v>93</v>
      </c>
      <c r="AJ55" s="62"/>
      <c r="AK55" s="57" t="s">
        <v>44</v>
      </c>
      <c r="AN55" s="20" t="s">
        <v>32</v>
      </c>
      <c r="AO55" s="20" t="s">
        <v>51</v>
      </c>
      <c r="AP55" s="20" t="s">
        <v>52</v>
      </c>
      <c r="AQ55" s="20" t="s">
        <v>91</v>
      </c>
      <c r="AR55" s="20" t="s">
        <v>92</v>
      </c>
      <c r="AS55" s="20" t="s">
        <v>62</v>
      </c>
      <c r="AT55" s="20" t="s">
        <v>63</v>
      </c>
      <c r="AU55" s="20" t="s">
        <v>62</v>
      </c>
      <c r="AV55" s="20" t="s">
        <v>63</v>
      </c>
      <c r="AW55" s="65" t="s">
        <v>87</v>
      </c>
      <c r="AX55" s="65" t="s">
        <v>88</v>
      </c>
      <c r="AY55" s="20"/>
      <c r="AZ55" s="20"/>
      <c r="BA55" s="65" t="s">
        <v>93</v>
      </c>
      <c r="BB55" s="62"/>
      <c r="BC55" s="57" t="s">
        <v>44</v>
      </c>
      <c r="BF55" s="20" t="s">
        <v>32</v>
      </c>
      <c r="BG55" s="20" t="s">
        <v>51</v>
      </c>
      <c r="BH55" s="20" t="s">
        <v>52</v>
      </c>
      <c r="BI55" s="20" t="s">
        <v>91</v>
      </c>
      <c r="BJ55" s="20" t="s">
        <v>92</v>
      </c>
      <c r="BK55" s="20" t="s">
        <v>62</v>
      </c>
      <c r="BL55" s="20" t="s">
        <v>63</v>
      </c>
      <c r="BM55" s="20" t="s">
        <v>62</v>
      </c>
      <c r="BN55" s="20" t="s">
        <v>63</v>
      </c>
      <c r="BO55" s="65" t="s">
        <v>87</v>
      </c>
      <c r="BP55" s="65" t="s">
        <v>88</v>
      </c>
      <c r="BQ55" s="20"/>
      <c r="BR55" s="20"/>
      <c r="BS55" s="65" t="s">
        <v>93</v>
      </c>
      <c r="BT55" s="62"/>
      <c r="BU55" s="57" t="s">
        <v>44</v>
      </c>
      <c r="BX55" s="20" t="s">
        <v>32</v>
      </c>
      <c r="BY55" s="20" t="s">
        <v>51</v>
      </c>
      <c r="BZ55" s="20" t="s">
        <v>52</v>
      </c>
      <c r="CA55" s="20" t="s">
        <v>91</v>
      </c>
      <c r="CB55" s="20" t="s">
        <v>92</v>
      </c>
      <c r="CC55" s="20" t="s">
        <v>62</v>
      </c>
      <c r="CD55" s="20" t="s">
        <v>63</v>
      </c>
      <c r="CE55" s="20" t="s">
        <v>62</v>
      </c>
      <c r="CF55" s="20" t="s">
        <v>63</v>
      </c>
      <c r="CG55" s="65" t="s">
        <v>87</v>
      </c>
      <c r="CH55" s="65" t="s">
        <v>88</v>
      </c>
      <c r="CI55" s="20"/>
      <c r="CJ55" s="20"/>
      <c r="CK55" s="65" t="s">
        <v>93</v>
      </c>
      <c r="CL55" s="62"/>
      <c r="CM55" s="57" t="s">
        <v>44</v>
      </c>
      <c r="CP55" s="20" t="s">
        <v>32</v>
      </c>
      <c r="CQ55" s="20" t="s">
        <v>51</v>
      </c>
      <c r="CR55" s="20" t="s">
        <v>52</v>
      </c>
      <c r="CS55" s="20" t="s">
        <v>91</v>
      </c>
      <c r="CT55" s="20" t="s">
        <v>92</v>
      </c>
      <c r="CU55" s="20" t="s">
        <v>62</v>
      </c>
      <c r="CV55" s="20" t="s">
        <v>63</v>
      </c>
      <c r="CW55" s="20" t="s">
        <v>62</v>
      </c>
      <c r="CX55" s="20" t="s">
        <v>63</v>
      </c>
      <c r="CY55" s="65" t="s">
        <v>87</v>
      </c>
      <c r="CZ55" s="65" t="s">
        <v>88</v>
      </c>
      <c r="DA55" s="20"/>
      <c r="DB55" s="20"/>
      <c r="DC55" s="65" t="s">
        <v>93</v>
      </c>
      <c r="DD55" s="62"/>
      <c r="DE55" s="57" t="s">
        <v>44</v>
      </c>
      <c r="DH55" s="20" t="s">
        <v>32</v>
      </c>
      <c r="DI55" s="20" t="s">
        <v>51</v>
      </c>
      <c r="DJ55" s="20" t="s">
        <v>52</v>
      </c>
      <c r="DK55" s="20" t="s">
        <v>91</v>
      </c>
      <c r="DL55" s="20" t="s">
        <v>92</v>
      </c>
      <c r="DM55" s="20" t="s">
        <v>62</v>
      </c>
      <c r="DN55" s="20" t="s">
        <v>63</v>
      </c>
      <c r="DO55" s="20" t="s">
        <v>62</v>
      </c>
      <c r="DP55" s="20" t="s">
        <v>63</v>
      </c>
      <c r="DQ55" s="65" t="s">
        <v>87</v>
      </c>
      <c r="DR55" s="65" t="s">
        <v>88</v>
      </c>
      <c r="DS55" s="20"/>
      <c r="DT55" s="20"/>
      <c r="DU55" s="65" t="s">
        <v>93</v>
      </c>
      <c r="DV55" s="62"/>
    </row>
    <row r="56" spans="1:126">
      <c r="A56" s="8" t="str">
        <f ca="1">B33</f>
        <v>14-15</v>
      </c>
      <c r="C56" s="8" t="s">
        <v>11</v>
      </c>
      <c r="D56" s="26">
        <f ca="1">O48</f>
        <v>-17.024999999999999</v>
      </c>
      <c r="E56" s="26">
        <f t="shared" ref="E56:F57" ca="1" si="127">P48</f>
        <v>-3.8045000000000009</v>
      </c>
      <c r="F56" s="26">
        <f t="shared" ca="1" si="127"/>
        <v>-16.891500000000001</v>
      </c>
      <c r="G56" s="26">
        <f ca="1">MIN(D56:F56)</f>
        <v>-17.024999999999999</v>
      </c>
      <c r="H56" s="26">
        <f ca="1">MAX(D56:F56,0)</f>
        <v>0</v>
      </c>
      <c r="I56" s="28">
        <f ca="1">MAX(0,-G56/0.9/(F34-F35)/$N$3*1000)</f>
        <v>0</v>
      </c>
      <c r="J56" s="28">
        <f ca="1">MAX(0,H56/0.9/(F34-F35)/$N$3*1000)</f>
        <v>0</v>
      </c>
      <c r="K56" s="42"/>
      <c r="L56" s="42"/>
      <c r="M56" s="43">
        <f>IF(B34="-","",K56*0.9*(F34-$N$4)*$N$3/1000)</f>
        <v>0</v>
      </c>
      <c r="N56" s="43">
        <f>IF(B34="-","",L56*0.9*(F34-$N$4)*$N$3/1000)</f>
        <v>0</v>
      </c>
      <c r="O56" s="26"/>
      <c r="P56" s="26" t="str">
        <f ca="1">CONCATENATE("nodo ",B$5)</f>
        <v>nodo 14</v>
      </c>
      <c r="Q56" s="26" t="str">
        <f ca="1">CONCATENATE("nodo ",C$5)</f>
        <v>nodo 15</v>
      </c>
      <c r="R56" s="63"/>
      <c r="S56" s="57" t="str">
        <f ca="1">T33</f>
        <v>15-16</v>
      </c>
      <c r="U56" s="8" t="s">
        <v>11</v>
      </c>
      <c r="V56" s="26">
        <f ca="1">AG48</f>
        <v>-14.097</v>
      </c>
      <c r="W56" s="26">
        <f t="shared" ref="W56:W57" ca="1" si="128">AH48</f>
        <v>-1.9045999999999994</v>
      </c>
      <c r="X56" s="26">
        <f t="shared" ref="X56" ca="1" si="129">AI48</f>
        <v>-15.1874</v>
      </c>
      <c r="Y56" s="26">
        <f ca="1">MIN(V56:X56)</f>
        <v>-15.1874</v>
      </c>
      <c r="Z56" s="26">
        <f ca="1">MAX(V56:X56,0)</f>
        <v>0</v>
      </c>
      <c r="AA56" s="28">
        <f ca="1">MAX(0,-Y56/0.9/(X34-X35)/$N$3*1000)</f>
        <v>0</v>
      </c>
      <c r="AB56" s="28">
        <f ca="1">MAX(0,Z56/0.9/(X34-X35)/$N$3*1000)</f>
        <v>0</v>
      </c>
      <c r="AC56" s="42"/>
      <c r="AD56" s="42"/>
      <c r="AE56" s="43">
        <f ca="1">IF(T33="-",0,AC56*0.9*(X34-$N$4)*$N$3/1000)</f>
        <v>0</v>
      </c>
      <c r="AF56" s="43">
        <f ca="1">IF(T33="-",0,AD56*0.9*(X34-$N$4)*$N$3/1000)</f>
        <v>0</v>
      </c>
      <c r="AG56" s="26"/>
      <c r="AH56" s="26"/>
      <c r="AI56" s="26" t="str">
        <f ca="1">CONCATENATE("nodo ",U$5)</f>
        <v>nodo 16</v>
      </c>
      <c r="AJ56" s="63"/>
      <c r="AK56" s="57" t="str">
        <f ca="1">AL33</f>
        <v>16-17</v>
      </c>
      <c r="AM56" s="8" t="s">
        <v>11</v>
      </c>
      <c r="AN56" s="26">
        <f ca="1">AY48</f>
        <v>-17.748999999999999</v>
      </c>
      <c r="AO56" s="26">
        <f t="shared" ref="AO56:AO57" ca="1" si="130">AZ48</f>
        <v>-1.2062999999999988</v>
      </c>
      <c r="AP56" s="26">
        <f t="shared" ref="AP56" ca="1" si="131">BA48</f>
        <v>-20.339700000000001</v>
      </c>
      <c r="AQ56" s="26">
        <f ca="1">MIN(AN56:AP56)</f>
        <v>-20.339700000000001</v>
      </c>
      <c r="AR56" s="26">
        <f ca="1">MAX(AN56:AP56,0)</f>
        <v>0</v>
      </c>
      <c r="AS56" s="28">
        <f ca="1">MAX(0,-AQ56/0.9/(AP34-AP35)/$N$3*1000)</f>
        <v>0</v>
      </c>
      <c r="AT56" s="28">
        <f ca="1">MAX(0,AR56/0.9/(AP34-AP35)/$N$3*1000)</f>
        <v>0</v>
      </c>
      <c r="AU56" s="42"/>
      <c r="AV56" s="42"/>
      <c r="AW56" s="43">
        <f ca="1">IF(AL33="-",0,AU56*0.9*(AP34-$N$4)*$N$3/1000)</f>
        <v>0</v>
      </c>
      <c r="AX56" s="43">
        <f ca="1">IF(AL33="-",0,AV56*0.9*(AP34-$N$4)*$N$3/1000)</f>
        <v>0</v>
      </c>
      <c r="AY56" s="26"/>
      <c r="AZ56" s="26"/>
      <c r="BA56" s="26" t="str">
        <f ca="1">CONCATENATE("nodo ",AM$5)</f>
        <v>nodo 17</v>
      </c>
      <c r="BB56" s="63"/>
      <c r="BC56" s="57" t="str">
        <f ca="1">BD33</f>
        <v>17-18</v>
      </c>
      <c r="BE56" s="8" t="s">
        <v>11</v>
      </c>
      <c r="BF56" s="26">
        <f ca="1">BQ48</f>
        <v>-32.003999999999998</v>
      </c>
      <c r="BG56" s="26">
        <f t="shared" ref="BG56:BG57" ca="1" si="132">BR48</f>
        <v>0.70190000000000197</v>
      </c>
      <c r="BH56" s="26">
        <f t="shared" ref="BH56" ca="1" si="133">BS48</f>
        <v>-38.745899999999999</v>
      </c>
      <c r="BI56" s="26">
        <f ca="1">MIN(BF56:BH56)</f>
        <v>-38.745899999999999</v>
      </c>
      <c r="BJ56" s="26">
        <f ca="1">MAX(BF56:BH56,0)</f>
        <v>0.70190000000000197</v>
      </c>
      <c r="BK56" s="28">
        <f ca="1">MAX(0,-BI56/0.9/(BH34-BH35)/$N$3*1000)</f>
        <v>0</v>
      </c>
      <c r="BL56" s="28">
        <f ca="1">MAX(0,BJ56/0.9/(BH34-BH35)/$N$3*1000)</f>
        <v>0</v>
      </c>
      <c r="BM56" s="42"/>
      <c r="BN56" s="42"/>
      <c r="BO56" s="43">
        <f ca="1">IF(BD33="-",0,BM56*0.9*(BH34-$N$4)*$N$3/1000)</f>
        <v>0</v>
      </c>
      <c r="BP56" s="43">
        <f ca="1">IF(BD33="-",0,BN56*0.9*(BH34-$N$4)*$N$3/1000)</f>
        <v>0</v>
      </c>
      <c r="BQ56" s="26"/>
      <c r="BR56" s="26"/>
      <c r="BS56" s="26" t="str">
        <f ca="1">CONCATENATE("nodo ",BE$5)</f>
        <v>nodo 18</v>
      </c>
      <c r="BT56" s="63"/>
      <c r="BU56" s="57" t="str">
        <f ca="1">BV33</f>
        <v>18-19</v>
      </c>
      <c r="BW56" s="8" t="s">
        <v>11</v>
      </c>
      <c r="BX56" s="26">
        <f ca="1">CI48</f>
        <v>-61.972000000000001</v>
      </c>
      <c r="BY56" s="26">
        <f t="shared" ref="BY56:BY57" ca="1" si="134">CJ48</f>
        <v>3.5447999999999951</v>
      </c>
      <c r="BZ56" s="26">
        <f t="shared" ref="BZ56" ca="1" si="135">CK48</f>
        <v>-76.334800000000001</v>
      </c>
      <c r="CA56" s="26">
        <f ca="1">MIN(BX56:BZ56)</f>
        <v>-76.334800000000001</v>
      </c>
      <c r="CB56" s="26">
        <f ca="1">MAX(BX56:BZ56,0)</f>
        <v>3.5447999999999951</v>
      </c>
      <c r="CC56" s="28">
        <f ca="1">MAX(0,-CA56/0.9/(BZ34-BZ35)/$N$3*1000)</f>
        <v>0</v>
      </c>
      <c r="CD56" s="28">
        <f ca="1">MAX(0,CB56/0.9/(BZ34-BZ35)/$N$3*1000)</f>
        <v>0</v>
      </c>
      <c r="CE56" s="42"/>
      <c r="CF56" s="42"/>
      <c r="CG56" s="43">
        <f ca="1">IF(BV33="-",0,CE56*0.9*(BZ34-$N$4)*$N$3/1000)</f>
        <v>0</v>
      </c>
      <c r="CH56" s="43">
        <f ca="1">IF(BV33="-",0,CF56*0.9*(BZ34-$N$4)*$N$3/1000)</f>
        <v>0</v>
      </c>
      <c r="CI56" s="26"/>
      <c r="CJ56" s="26"/>
      <c r="CK56" s="26" t="str">
        <f ca="1">CONCATENATE("nodo ",BW$5)</f>
        <v>nodo 19</v>
      </c>
      <c r="CL56" s="63"/>
      <c r="CM56" s="57" t="str">
        <f ca="1">CN33</f>
        <v>19-20</v>
      </c>
      <c r="CO56" s="8" t="s">
        <v>11</v>
      </c>
      <c r="CP56" s="26">
        <f ca="1">DA48</f>
        <v>-39.085000000000001</v>
      </c>
      <c r="CQ56" s="26">
        <f t="shared" ref="CQ56:CQ57" ca="1" si="136">DB48</f>
        <v>7.0128000000000021</v>
      </c>
      <c r="CR56" s="26">
        <f t="shared" ref="CR56" ca="1" si="137">DC48</f>
        <v>-52.496800000000007</v>
      </c>
      <c r="CS56" s="26">
        <f ca="1">MIN(CP56:CR56)</f>
        <v>-52.496800000000007</v>
      </c>
      <c r="CT56" s="26">
        <f ca="1">MAX(CP56:CR56,0)</f>
        <v>7.0128000000000021</v>
      </c>
      <c r="CU56" s="28">
        <f ca="1">MAX(0,-CS56/0.9/(CR34-CR35)/$N$3*1000)</f>
        <v>0</v>
      </c>
      <c r="CV56" s="28">
        <f ca="1">MAX(0,CT56/0.9/(CR34-CR35)/$N$3*1000)</f>
        <v>0</v>
      </c>
      <c r="CW56" s="42"/>
      <c r="CX56" s="42"/>
      <c r="CY56" s="43">
        <f ca="1">IF(CN33="-",0,CW56*0.9*(CR34-$N$4)*$N$3/1000)</f>
        <v>0</v>
      </c>
      <c r="CZ56" s="43">
        <f ca="1">IF(CN33="-",0,CX56*0.9*(CR34-$N$4)*$N$3/1000)</f>
        <v>0</v>
      </c>
      <c r="DA56" s="26"/>
      <c r="DB56" s="26"/>
      <c r="DC56" s="26" t="str">
        <f ca="1">CONCATENATE("nodo ",CO$5)</f>
        <v>nodo 20</v>
      </c>
      <c r="DD56" s="63"/>
      <c r="DE56" s="57" t="str">
        <f ca="1">DF33</f>
        <v>-</v>
      </c>
      <c r="DG56" s="8" t="s">
        <v>11</v>
      </c>
      <c r="DH56" s="26">
        <f ca="1">DS48</f>
        <v>-17.12</v>
      </c>
      <c r="DI56" s="26">
        <f t="shared" ref="DI56:DI57" ca="1" si="138">DT48</f>
        <v>-3.4827000000000004</v>
      </c>
      <c r="DJ56" s="26">
        <f t="shared" ref="DJ56" ca="1" si="139">DU48</f>
        <v>-17.331299999999999</v>
      </c>
      <c r="DK56" s="26">
        <f ca="1">MIN(DH56:DJ56)</f>
        <v>-17.331299999999999</v>
      </c>
      <c r="DL56" s="26">
        <f ca="1">MAX(DH56:DJ56,0)</f>
        <v>0</v>
      </c>
      <c r="DM56" s="28">
        <f ca="1">MAX(0,-DK56/0.9/(DJ34-DJ35)/$N$3*1000)</f>
        <v>0</v>
      </c>
      <c r="DN56" s="28">
        <f ca="1">MAX(0,DL56/0.9/(DJ34-DJ35)/$N$3*1000)</f>
        <v>0</v>
      </c>
      <c r="DO56" s="42"/>
      <c r="DP56" s="42"/>
      <c r="DQ56" s="43">
        <f ca="1">IF(DF33="-",0,DO56*0.9*(DJ34-$N$4)*$N$3/1000)</f>
        <v>0</v>
      </c>
      <c r="DR56" s="43">
        <f ca="1">IF(DF33="-",0,DP56*0.9*(DJ34-$N$4)*$N$3/1000)</f>
        <v>0</v>
      </c>
      <c r="DS56" s="26"/>
      <c r="DT56" s="26"/>
      <c r="DU56" s="26" t="str">
        <f ca="1">CONCATENATE("nodo ",DG$5)</f>
        <v xml:space="preserve">nodo </v>
      </c>
      <c r="DV56" s="63"/>
    </row>
    <row r="57" spans="1:126">
      <c r="A57" s="19" t="s">
        <v>23</v>
      </c>
      <c r="C57" s="8" t="s">
        <v>10</v>
      </c>
      <c r="D57" s="26">
        <f ca="1">O49</f>
        <v>-19.696000000000002</v>
      </c>
      <c r="E57" s="26">
        <f t="shared" ca="1" si="127"/>
        <v>-17.9909</v>
      </c>
      <c r="F57" s="26">
        <f ca="1">Q49</f>
        <v>-5.9231000000000007</v>
      </c>
      <c r="G57" s="26">
        <f ca="1">MIN(D57:F57)</f>
        <v>-19.696000000000002</v>
      </c>
      <c r="H57" s="26">
        <f ca="1">MAX(D57:F57,0)</f>
        <v>0</v>
      </c>
      <c r="I57" s="28">
        <f ca="1">MAX(0,-G57/0.9/(F34-F35)/$N$3*1000)</f>
        <v>0</v>
      </c>
      <c r="J57" s="28">
        <f ca="1">MAX(0,H57/0.9/(F34-F35)/$N$3*1000)</f>
        <v>0</v>
      </c>
      <c r="K57" s="42"/>
      <c r="L57" s="42"/>
      <c r="M57" s="43">
        <f>IF(B34="-","",K57*0.9*(F34-$N$4)*$N$3/1000)</f>
        <v>0</v>
      </c>
      <c r="N57" s="43">
        <f>IF(B34="-","",L57*0.9*(F34-$N$4)*$N$3/1000)</f>
        <v>0</v>
      </c>
      <c r="O57" s="26"/>
      <c r="P57" s="43">
        <f>MAX(M56,N56)</f>
        <v>0</v>
      </c>
      <c r="Q57" s="43">
        <f ca="1">MAX(M57+AF56,AE56+N57)</f>
        <v>0</v>
      </c>
      <c r="R57" s="63"/>
      <c r="S57" s="12" t="s">
        <v>23</v>
      </c>
      <c r="U57" s="8" t="s">
        <v>10</v>
      </c>
      <c r="V57" s="26">
        <f ca="1">AG49</f>
        <v>-12.436</v>
      </c>
      <c r="W57" s="26">
        <f t="shared" ca="1" si="128"/>
        <v>-13.8596</v>
      </c>
      <c r="X57" s="26">
        <f ca="1">AI49</f>
        <v>-1.2863999999999995</v>
      </c>
      <c r="Y57" s="26">
        <f ca="1">MIN(V57:X57)</f>
        <v>-13.8596</v>
      </c>
      <c r="Z57" s="26">
        <f ca="1">MAX(V57:X57,0)</f>
        <v>0</v>
      </c>
      <c r="AA57" s="28">
        <f ca="1">MAX(0,-Y57/0.9/(X34-X35)/$N$3*1000)</f>
        <v>0</v>
      </c>
      <c r="AB57" s="28">
        <f ca="1">MAX(0,Z57/0.9/(X34-X35)/$N$3*1000)</f>
        <v>0</v>
      </c>
      <c r="AC57" s="42"/>
      <c r="AD57" s="42"/>
      <c r="AE57" s="43">
        <f ca="1">IF(T33="-",0,AC57*0.9*(X34-$N$4)*$N$3/1000)</f>
        <v>0</v>
      </c>
      <c r="AF57" s="43">
        <f ca="1">IF(T33="-",0,AD57*0.9*(X34-$N$4)*$N$3/1000)</f>
        <v>0</v>
      </c>
      <c r="AG57" s="26"/>
      <c r="AH57" s="26"/>
      <c r="AI57" s="43">
        <f ca="1">MAX(AE57+AX56,AW56+AF57)</f>
        <v>0</v>
      </c>
      <c r="AJ57" s="63"/>
      <c r="AK57" s="12" t="s">
        <v>23</v>
      </c>
      <c r="AM57" s="8" t="s">
        <v>10</v>
      </c>
      <c r="AN57" s="26">
        <f ca="1">AY49</f>
        <v>-16.951000000000001</v>
      </c>
      <c r="AO57" s="26">
        <f t="shared" ca="1" si="130"/>
        <v>-18.986000000000001</v>
      </c>
      <c r="AP57" s="26">
        <f ca="1">BA49</f>
        <v>-1.5779999999999994</v>
      </c>
      <c r="AQ57" s="26">
        <f ca="1">MIN(AN57:AP57)</f>
        <v>-18.986000000000001</v>
      </c>
      <c r="AR57" s="26">
        <f ca="1">MAX(AN57:AP57,0)</f>
        <v>0</v>
      </c>
      <c r="AS57" s="28">
        <f ca="1">MAX(0,-AQ57/0.9/(AP34-AP35)/$N$3*1000)</f>
        <v>0</v>
      </c>
      <c r="AT57" s="28">
        <f ca="1">MAX(0,AR57/0.9/(AP34-AP35)/$N$3*1000)</f>
        <v>0</v>
      </c>
      <c r="AU57" s="42"/>
      <c r="AV57" s="42"/>
      <c r="AW57" s="43">
        <f ca="1">IF(AL33="-",0,AU57*0.9*(AP34-$N$4)*$N$3/1000)</f>
        <v>0</v>
      </c>
      <c r="AX57" s="43">
        <f ca="1">IF(AL33="-",0,AV57*0.9*(AP34-$N$4)*$N$3/1000)</f>
        <v>0</v>
      </c>
      <c r="AY57" s="26"/>
      <c r="AZ57" s="26"/>
      <c r="BA57" s="43">
        <f ca="1">MAX(AW57+BP56,BO56+AX57)</f>
        <v>0</v>
      </c>
      <c r="BB57" s="63"/>
      <c r="BC57" s="12" t="s">
        <v>23</v>
      </c>
      <c r="BE57" s="8" t="s">
        <v>10</v>
      </c>
      <c r="BF57" s="26">
        <f ca="1">BQ49</f>
        <v>-36.078000000000003</v>
      </c>
      <c r="BG57" s="26">
        <f t="shared" ca="1" si="132"/>
        <v>-50.239100000000001</v>
      </c>
      <c r="BH57" s="26">
        <f ca="1">BS49</f>
        <v>8.0170999999999992</v>
      </c>
      <c r="BI57" s="26">
        <f ca="1">MIN(BF57:BH57)</f>
        <v>-50.239100000000001</v>
      </c>
      <c r="BJ57" s="26">
        <f ca="1">MAX(BF57:BH57,0)</f>
        <v>8.0170999999999992</v>
      </c>
      <c r="BK57" s="28">
        <f ca="1">MAX(0,-BI57/0.9/(BH34-BH35)/$N$3*1000)</f>
        <v>0</v>
      </c>
      <c r="BL57" s="28">
        <f ca="1">MAX(0,BJ57/0.9/(BH34-BH35)/$N$3*1000)</f>
        <v>0</v>
      </c>
      <c r="BM57" s="42"/>
      <c r="BN57" s="42"/>
      <c r="BO57" s="43">
        <f ca="1">IF(BD33="-",0,BM57*0.9*(BH34-$N$4)*$N$3/1000)</f>
        <v>0</v>
      </c>
      <c r="BP57" s="43">
        <f ca="1">IF(BD33="-",0,BN57*0.9*(BH34-$N$4)*$N$3/1000)</f>
        <v>0</v>
      </c>
      <c r="BQ57" s="26"/>
      <c r="BR57" s="26"/>
      <c r="BS57" s="43">
        <f ca="1">MAX(BO57+CH56,CG56+BP57)</f>
        <v>0</v>
      </c>
      <c r="BT57" s="63"/>
      <c r="BU57" s="12" t="s">
        <v>23</v>
      </c>
      <c r="BW57" s="8" t="s">
        <v>10</v>
      </c>
      <c r="BX57" s="26">
        <f ca="1">CI49</f>
        <v>-63.722000000000001</v>
      </c>
      <c r="BY57" s="26">
        <f t="shared" ca="1" si="134"/>
        <v>-77.25869999999999</v>
      </c>
      <c r="BZ57" s="26">
        <f ca="1">CK49</f>
        <v>2.3726999999999947</v>
      </c>
      <c r="CA57" s="26">
        <f ca="1">MIN(BX57:BZ57)</f>
        <v>-77.25869999999999</v>
      </c>
      <c r="CB57" s="26">
        <f ca="1">MAX(BX57:BZ57,0)</f>
        <v>2.3726999999999947</v>
      </c>
      <c r="CC57" s="28">
        <f ca="1">MAX(0,-CA57/0.9/(BZ34-BZ35)/$N$3*1000)</f>
        <v>0</v>
      </c>
      <c r="CD57" s="28">
        <f ca="1">MAX(0,CB57/0.9/(BZ34-BZ35)/$N$3*1000)</f>
        <v>0</v>
      </c>
      <c r="CE57" s="42"/>
      <c r="CF57" s="42"/>
      <c r="CG57" s="43">
        <f ca="1">IF(BV33="-",0,CE57*0.9*(BZ34-$N$4)*$N$3/1000)</f>
        <v>0</v>
      </c>
      <c r="CH57" s="43">
        <f ca="1">IF(BV33="-",0,CF57*0.9*(BZ34-$N$4)*$N$3/1000)</f>
        <v>0</v>
      </c>
      <c r="CI57" s="26"/>
      <c r="CJ57" s="26"/>
      <c r="CK57" s="43">
        <f ca="1">MAX(CG57+CZ56,CY56+CH57)</f>
        <v>0</v>
      </c>
      <c r="CL57" s="63"/>
      <c r="CM57" s="12" t="s">
        <v>23</v>
      </c>
      <c r="CO57" s="8" t="s">
        <v>10</v>
      </c>
      <c r="CP57" s="26">
        <f ca="1">DA49</f>
        <v>-36.121000000000002</v>
      </c>
      <c r="CQ57" s="26">
        <f t="shared" ca="1" si="136"/>
        <v>-45.5456</v>
      </c>
      <c r="CR57" s="26">
        <f ca="1">DC49</f>
        <v>2.7256</v>
      </c>
      <c r="CS57" s="26">
        <f ca="1">MIN(CP57:CR57)</f>
        <v>-45.5456</v>
      </c>
      <c r="CT57" s="26">
        <f ca="1">MAX(CP57:CR57,0)</f>
        <v>2.7256</v>
      </c>
      <c r="CU57" s="28">
        <f ca="1">MAX(0,-CS57/0.9/(CR34-CR35)/$N$3*1000)</f>
        <v>0</v>
      </c>
      <c r="CV57" s="28">
        <f ca="1">MAX(0,CT57/0.9/(CR34-CR35)/$N$3*1000)</f>
        <v>0</v>
      </c>
      <c r="CW57" s="42"/>
      <c r="CX57" s="42"/>
      <c r="CY57" s="43">
        <f ca="1">IF(CN33="-",0,CW57*0.9*(CR34-$N$4)*$N$3/1000)</f>
        <v>0</v>
      </c>
      <c r="CZ57" s="43">
        <f ca="1">IF(CN33="-",0,CX57*0.9*(CR34-$N$4)*$N$3/1000)</f>
        <v>0</v>
      </c>
      <c r="DA57" s="26"/>
      <c r="DB57" s="26"/>
      <c r="DC57" s="43">
        <f ca="1">MAX(CY57+DR56,DQ56+CZ57)</f>
        <v>0</v>
      </c>
      <c r="DD57" s="63"/>
      <c r="DE57" s="12" t="s">
        <v>23</v>
      </c>
      <c r="DG57" s="8" t="s">
        <v>10</v>
      </c>
      <c r="DH57" s="26">
        <f ca="1">DS49</f>
        <v>-19.533000000000001</v>
      </c>
      <c r="DI57" s="26">
        <f t="shared" ca="1" si="138"/>
        <v>-18.0762</v>
      </c>
      <c r="DJ57" s="26">
        <f ca="1">DU49</f>
        <v>-5.6497999999999999</v>
      </c>
      <c r="DK57" s="26">
        <f ca="1">MIN(DH57:DJ57)</f>
        <v>-19.533000000000001</v>
      </c>
      <c r="DL57" s="26">
        <f ca="1">MAX(DH57:DJ57,0)</f>
        <v>0</v>
      </c>
      <c r="DM57" s="28">
        <f ca="1">MAX(0,-DK57/0.9/(DJ34-DJ35)/$N$3*1000)</f>
        <v>0</v>
      </c>
      <c r="DN57" s="28">
        <f ca="1">MAX(0,DL57/0.9/(DJ34-DJ35)/$N$3*1000)</f>
        <v>0</v>
      </c>
      <c r="DO57" s="42"/>
      <c r="DP57" s="42"/>
      <c r="DQ57" s="43">
        <f ca="1">IF(DF33="-",0,DO57*0.9*(DJ34-$N$4)*$N$3/1000)</f>
        <v>0</v>
      </c>
      <c r="DR57" s="43">
        <f ca="1">IF(DF33="-",0,DP57*0.9*(DJ34-$N$4)*$N$3/1000)</f>
        <v>0</v>
      </c>
      <c r="DS57" s="26"/>
      <c r="DT57" s="26"/>
      <c r="DU57" s="43">
        <f ca="1">MAX(DQ57+EJ56,EI56+DR57)</f>
        <v>0</v>
      </c>
      <c r="DV57" s="63"/>
    </row>
    <row r="58" spans="1:126">
      <c r="A58" s="8">
        <f>B34</f>
        <v>5</v>
      </c>
      <c r="C58" s="8" t="s">
        <v>64</v>
      </c>
      <c r="D58" s="26">
        <f ca="1">O53</f>
        <v>10.841189816542411</v>
      </c>
      <c r="E58" s="26">
        <f t="shared" ref="E58:F58" ca="1" si="140">P53</f>
        <v>7.5390760752528934</v>
      </c>
      <c r="F58" s="26">
        <f t="shared" ca="1" si="140"/>
        <v>6.7440812009846418</v>
      </c>
      <c r="G58" s="53" t="str">
        <f ca="1">IF(H58=MAX(H56:H57),"estremo","campata")</f>
        <v>campata</v>
      </c>
      <c r="H58" s="26">
        <f ca="1">MAX(D58:F58)</f>
        <v>10.841189816542411</v>
      </c>
      <c r="I58" s="27"/>
      <c r="J58" s="28">
        <f ca="1">MAX(0,H58/0.9/(F34-F35)/$N$3*1000)</f>
        <v>0</v>
      </c>
      <c r="K58" s="26"/>
      <c r="L58" s="18"/>
      <c r="M58" s="26"/>
      <c r="N58" s="26"/>
      <c r="O58" s="26"/>
      <c r="P58" s="26"/>
      <c r="Q58" s="26"/>
      <c r="R58" s="63"/>
      <c r="S58" s="57">
        <f>T34</f>
        <v>5</v>
      </c>
      <c r="U58" s="8" t="s">
        <v>64</v>
      </c>
      <c r="V58" s="26">
        <f ca="1">AG53</f>
        <v>5.8213878907795795</v>
      </c>
      <c r="W58" s="26">
        <f t="shared" ref="W58" ca="1" si="141">AH53</f>
        <v>4.4768447944442995</v>
      </c>
      <c r="X58" s="26">
        <f t="shared" ref="X58" ca="1" si="142">AI53</f>
        <v>4.3934211201577469</v>
      </c>
      <c r="Y58" s="53" t="str">
        <f ca="1">IF(Z58=MAX(Z56:Z57),"estremo","campata")</f>
        <v>campata</v>
      </c>
      <c r="Z58" s="26">
        <f ca="1">MAX(V58:X58)</f>
        <v>5.8213878907795795</v>
      </c>
      <c r="AA58" s="27"/>
      <c r="AB58" s="28">
        <f ca="1">MAX(0,Z58/0.9/(X34-X35)/$N$3*1000)</f>
        <v>0</v>
      </c>
      <c r="AC58" s="26"/>
      <c r="AD58" s="18"/>
      <c r="AE58" s="26"/>
      <c r="AF58" s="26"/>
      <c r="AG58" s="26"/>
      <c r="AH58" s="26"/>
      <c r="AI58" s="26"/>
      <c r="AJ58" s="63"/>
      <c r="AK58" s="57">
        <f>AL34</f>
        <v>5</v>
      </c>
      <c r="AM58" s="8" t="s">
        <v>64</v>
      </c>
      <c r="AN58" s="26">
        <f ca="1">AY53</f>
        <v>7.5253500904568007</v>
      </c>
      <c r="AO58" s="26">
        <f t="shared" ref="AO58" ca="1" si="143">AZ53</f>
        <v>6.3511119782483103</v>
      </c>
      <c r="AP58" s="26">
        <f t="shared" ref="AP58" ca="1" si="144">BA53</f>
        <v>5.6365201786775678</v>
      </c>
      <c r="AQ58" s="53" t="str">
        <f ca="1">IF(AR58=MAX(AR56:AR57),"estremo","campata")</f>
        <v>campata</v>
      </c>
      <c r="AR58" s="26">
        <f ca="1">MAX(AN58:AP58)</f>
        <v>7.5253500904568007</v>
      </c>
      <c r="AS58" s="27"/>
      <c r="AT58" s="28">
        <f ca="1">MAX(0,AR58/0.9/(AP34-AP35)/$N$3*1000)</f>
        <v>0</v>
      </c>
      <c r="AU58" s="26"/>
      <c r="AV58" s="18"/>
      <c r="AW58" s="26"/>
      <c r="AX58" s="26"/>
      <c r="AY58" s="26"/>
      <c r="AZ58" s="26"/>
      <c r="BA58" s="26"/>
      <c r="BB58" s="63"/>
      <c r="BC58" s="57">
        <f>BD34</f>
        <v>5</v>
      </c>
      <c r="BE58" s="8" t="s">
        <v>64</v>
      </c>
      <c r="BF58" s="26">
        <f ca="1">BQ53</f>
        <v>22.937211767029481</v>
      </c>
      <c r="BG58" s="26">
        <f t="shared" ref="BG58" ca="1" si="145">BR53</f>
        <v>13.548840743382531</v>
      </c>
      <c r="BH58" s="26">
        <f t="shared" ref="BH58" ca="1" si="146">BS53</f>
        <v>22.190822859778315</v>
      </c>
      <c r="BI58" s="53" t="str">
        <f ca="1">IF(BJ58=MAX(BJ56:BJ57),"estremo","campata")</f>
        <v>campata</v>
      </c>
      <c r="BJ58" s="26">
        <f ca="1">MAX(BF58:BH58)</f>
        <v>22.937211767029481</v>
      </c>
      <c r="BK58" s="27"/>
      <c r="BL58" s="28">
        <f ca="1">MAX(0,BJ58/0.9/(BH34-BH35)/$N$3*1000)</f>
        <v>0</v>
      </c>
      <c r="BM58" s="26"/>
      <c r="BN58" s="18"/>
      <c r="BO58" s="26"/>
      <c r="BP58" s="26"/>
      <c r="BQ58" s="26"/>
      <c r="BR58" s="26"/>
      <c r="BS58" s="26"/>
      <c r="BT58" s="63"/>
      <c r="BU58" s="57">
        <f>BV34</f>
        <v>5</v>
      </c>
      <c r="BW58" s="8" t="s">
        <v>64</v>
      </c>
      <c r="BX58" s="26">
        <f ca="1">CI53</f>
        <v>35.2774506866417</v>
      </c>
      <c r="BY58" s="26">
        <f t="shared" ref="BY58" ca="1" si="147">CJ53</f>
        <v>27.88097729591837</v>
      </c>
      <c r="BZ58" s="26">
        <f t="shared" ref="BZ58" ca="1" si="148">CK53</f>
        <v>27.394482755438048</v>
      </c>
      <c r="CA58" s="53" t="str">
        <f ca="1">IF(CB58=MAX(CB56:CB57),"estremo","campata")</f>
        <v>campata</v>
      </c>
      <c r="CB58" s="26">
        <f ca="1">MAX(BX58:BZ58)</f>
        <v>35.2774506866417</v>
      </c>
      <c r="CC58" s="27"/>
      <c r="CD58" s="28">
        <f ca="1">MAX(0,CB58/0.9/(BZ34-BZ35)/$N$3*1000)</f>
        <v>0</v>
      </c>
      <c r="CE58" s="26"/>
      <c r="CF58" s="18"/>
      <c r="CG58" s="26"/>
      <c r="CH58" s="26"/>
      <c r="CI58" s="26"/>
      <c r="CJ58" s="26"/>
      <c r="CK58" s="26"/>
      <c r="CL58" s="63"/>
      <c r="CM58" s="57">
        <f>CN34</f>
        <v>5</v>
      </c>
      <c r="CO58" s="8" t="s">
        <v>64</v>
      </c>
      <c r="CP58" s="26">
        <f ca="1">DA53</f>
        <v>34.494616604244712</v>
      </c>
      <c r="CQ58" s="26">
        <f t="shared" ref="CQ58" ca="1" si="149">DB53</f>
        <v>27.172068879918797</v>
      </c>
      <c r="CR58" s="26">
        <f t="shared" ref="CR58" ca="1" si="150">DC53</f>
        <v>21.976481541911582</v>
      </c>
      <c r="CS58" s="53" t="str">
        <f ca="1">IF(CT58=MAX(CT56:CT57),"estremo","campata")</f>
        <v>campata</v>
      </c>
      <c r="CT58" s="26">
        <f ca="1">MAX(CP58:CR58)</f>
        <v>34.494616604244712</v>
      </c>
      <c r="CU58" s="27"/>
      <c r="CV58" s="28">
        <f ca="1">MAX(0,CT58/0.9/(CR34-CR35)/$N$3*1000)</f>
        <v>0</v>
      </c>
      <c r="CW58" s="26"/>
      <c r="CX58" s="18"/>
      <c r="CY58" s="26"/>
      <c r="CZ58" s="26"/>
      <c r="DA58" s="26"/>
      <c r="DB58" s="26"/>
      <c r="DC58" s="26"/>
      <c r="DD58" s="63"/>
      <c r="DE58" s="57">
        <f>DF34</f>
        <v>5</v>
      </c>
      <c r="DG58" s="8" t="s">
        <v>64</v>
      </c>
      <c r="DH58" s="26">
        <f ca="1">DS53</f>
        <v>10.872380992402075</v>
      </c>
      <c r="DI58" s="26">
        <f t="shared" ref="DI58" ca="1" si="151">DT53</f>
        <v>7.6986336448598127</v>
      </c>
      <c r="DJ58" s="26">
        <f t="shared" ref="DJ58" ca="1" si="152">DU53</f>
        <v>6.7177762519232509</v>
      </c>
      <c r="DK58" s="53" t="str">
        <f ca="1">IF(DL58=MAX(DL56:DL57),"estremo","campata")</f>
        <v>campata</v>
      </c>
      <c r="DL58" s="26">
        <f ca="1">MAX(DH58:DJ58)</f>
        <v>10.872380992402075</v>
      </c>
      <c r="DM58" s="27"/>
      <c r="DN58" s="28">
        <f ca="1">MAX(0,DL58/0.9/(DJ34-DJ35)/$N$3*1000)</f>
        <v>0</v>
      </c>
      <c r="DO58" s="26"/>
      <c r="DP58" s="18"/>
      <c r="DQ58" s="26"/>
      <c r="DR58" s="26"/>
      <c r="DS58" s="26"/>
      <c r="DT58" s="26"/>
      <c r="DU58" s="26"/>
      <c r="DV58" s="63"/>
    </row>
    <row r="59" spans="1:126">
      <c r="A59" s="54"/>
      <c r="B59" s="54"/>
      <c r="C59" s="54"/>
      <c r="D59" s="54"/>
      <c r="E59" s="54"/>
      <c r="F59" s="54"/>
      <c r="G59" s="54"/>
      <c r="H59" s="54"/>
      <c r="I59" s="54" t="s">
        <v>83</v>
      </c>
      <c r="J59" s="54"/>
      <c r="K59" s="54"/>
      <c r="L59" s="54"/>
      <c r="M59" s="54"/>
      <c r="N59" s="54"/>
      <c r="O59" s="54"/>
      <c r="P59" s="54"/>
      <c r="Q59" s="54"/>
      <c r="R59" s="55"/>
      <c r="S59" s="54"/>
      <c r="T59" s="54"/>
      <c r="U59" s="54"/>
      <c r="V59" s="54"/>
      <c r="W59" s="54"/>
      <c r="X59" s="54"/>
      <c r="Y59" s="54"/>
      <c r="Z59" s="54"/>
      <c r="AA59" s="54" t="s">
        <v>83</v>
      </c>
      <c r="AB59" s="54"/>
      <c r="AC59" s="54"/>
      <c r="AD59" s="54"/>
      <c r="AE59" s="54"/>
      <c r="AF59" s="54"/>
      <c r="AG59" s="54"/>
      <c r="AH59" s="54"/>
      <c r="AI59" s="54"/>
      <c r="AJ59" s="55"/>
      <c r="AK59" s="54"/>
      <c r="AL59" s="54"/>
      <c r="AM59" s="54"/>
      <c r="AN59" s="54"/>
      <c r="AO59" s="54"/>
      <c r="AP59" s="54"/>
      <c r="AQ59" s="54"/>
      <c r="AR59" s="54"/>
      <c r="AS59" s="54" t="s">
        <v>83</v>
      </c>
      <c r="AT59" s="54"/>
      <c r="AU59" s="54"/>
      <c r="AV59" s="54"/>
      <c r="AW59" s="54"/>
      <c r="AX59" s="54"/>
      <c r="AY59" s="54"/>
      <c r="AZ59" s="54"/>
      <c r="BA59" s="54"/>
      <c r="BB59" s="55"/>
      <c r="BC59" s="54"/>
      <c r="BD59" s="54"/>
      <c r="BE59" s="54"/>
      <c r="BF59" s="54"/>
      <c r="BG59" s="54"/>
      <c r="BH59" s="54"/>
      <c r="BI59" s="54"/>
      <c r="BJ59" s="54"/>
      <c r="BK59" s="54" t="s">
        <v>83</v>
      </c>
      <c r="BL59" s="54"/>
      <c r="BM59" s="54"/>
      <c r="BN59" s="54"/>
      <c r="BO59" s="54"/>
      <c r="BP59" s="54"/>
      <c r="BQ59" s="54"/>
      <c r="BR59" s="54"/>
      <c r="BS59" s="54"/>
      <c r="BT59" s="55"/>
      <c r="BU59" s="54"/>
      <c r="BV59" s="54"/>
      <c r="BW59" s="54"/>
      <c r="BX59" s="54"/>
      <c r="BY59" s="54"/>
      <c r="BZ59" s="54"/>
      <c r="CA59" s="54"/>
      <c r="CB59" s="54"/>
      <c r="CC59" s="54" t="s">
        <v>83</v>
      </c>
      <c r="CD59" s="54"/>
      <c r="CE59" s="54"/>
      <c r="CF59" s="54"/>
      <c r="CG59" s="54"/>
      <c r="CH59" s="54"/>
      <c r="CI59" s="54"/>
      <c r="CJ59" s="54"/>
      <c r="CK59" s="54"/>
      <c r="CL59" s="55"/>
      <c r="CM59" s="54"/>
      <c r="CN59" s="54"/>
      <c r="CO59" s="54"/>
      <c r="CP59" s="54"/>
      <c r="CQ59" s="54"/>
      <c r="CR59" s="54"/>
      <c r="CS59" s="54"/>
      <c r="CT59" s="54"/>
      <c r="CU59" s="54" t="s">
        <v>83</v>
      </c>
      <c r="CV59" s="54"/>
      <c r="CW59" s="54"/>
      <c r="CX59" s="54"/>
      <c r="CY59" s="54"/>
      <c r="CZ59" s="54"/>
      <c r="DA59" s="54"/>
      <c r="DB59" s="54"/>
      <c r="DC59" s="54"/>
      <c r="DD59" s="55"/>
      <c r="DE59" s="54"/>
      <c r="DF59" s="54"/>
      <c r="DG59" s="54"/>
      <c r="DH59" s="54"/>
      <c r="DI59" s="54"/>
      <c r="DJ59" s="54"/>
      <c r="DK59" s="54"/>
      <c r="DL59" s="54"/>
      <c r="DM59" s="54" t="s">
        <v>83</v>
      </c>
      <c r="DN59" s="54"/>
      <c r="DO59" s="54"/>
      <c r="DP59" s="54"/>
      <c r="DQ59" s="54"/>
      <c r="DR59" s="54"/>
      <c r="DS59" s="54"/>
      <c r="DT59" s="54"/>
      <c r="DU59" s="54"/>
      <c r="DV59" s="55"/>
    </row>
    <row r="60" spans="1:126">
      <c r="R60" s="60"/>
      <c r="AJ60" s="60"/>
      <c r="BB60" s="60"/>
      <c r="BT60" s="60"/>
      <c r="CL60" s="60"/>
      <c r="DD60" s="60"/>
      <c r="DV60" s="60"/>
    </row>
    <row r="61" spans="1:126">
      <c r="A61" s="2" t="s">
        <v>44</v>
      </c>
      <c r="B61" s="16" t="str">
        <f ca="1">A$8</f>
        <v>14-15</v>
      </c>
      <c r="D61" s="2" t="s">
        <v>24</v>
      </c>
      <c r="E61" s="8" t="s">
        <v>56</v>
      </c>
      <c r="F61" s="9"/>
      <c r="G61" s="2" t="s">
        <v>25</v>
      </c>
      <c r="H61" s="2" t="s">
        <v>26</v>
      </c>
      <c r="N61" s="2" t="s">
        <v>54</v>
      </c>
      <c r="O61" s="8"/>
      <c r="P61" s="37">
        <f ca="1">ROUND(ABS(IF($C$2&lt;=$C$3,(F68-F69)/F70,(G68-G69)/G70)),2)</f>
        <v>4.7</v>
      </c>
      <c r="Q61" s="2" t="s">
        <v>25</v>
      </c>
      <c r="R61" s="60"/>
      <c r="S61" s="2" t="s">
        <v>44</v>
      </c>
      <c r="T61" s="16" t="str">
        <f ca="1">S$8</f>
        <v>15-16</v>
      </c>
      <c r="V61" s="2" t="s">
        <v>24</v>
      </c>
      <c r="W61" s="8" t="s">
        <v>56</v>
      </c>
      <c r="X61" s="9"/>
      <c r="Y61" s="2" t="s">
        <v>25</v>
      </c>
      <c r="Z61" s="2" t="s">
        <v>26</v>
      </c>
      <c r="AF61" s="2" t="s">
        <v>54</v>
      </c>
      <c r="AG61" s="8"/>
      <c r="AH61" s="37">
        <f ca="1">ROUND(ABS(IF($C$2&lt;=$C$3,(X68-X69)/X70,(Y68-Y69)/Y70)),2)</f>
        <v>3.8</v>
      </c>
      <c r="AI61" s="2" t="s">
        <v>25</v>
      </c>
      <c r="AJ61" s="60"/>
      <c r="AK61" s="2" t="s">
        <v>44</v>
      </c>
      <c r="AL61" s="16" t="str">
        <f ca="1">AK$8</f>
        <v>16-17</v>
      </c>
      <c r="AN61" s="2" t="s">
        <v>24</v>
      </c>
      <c r="AO61" s="8" t="s">
        <v>56</v>
      </c>
      <c r="AP61" s="9"/>
      <c r="AQ61" s="2" t="s">
        <v>25</v>
      </c>
      <c r="AR61" s="2" t="s">
        <v>26</v>
      </c>
      <c r="AX61" s="2" t="s">
        <v>54</v>
      </c>
      <c r="AY61" s="8"/>
      <c r="AZ61" s="37">
        <f ca="1">ROUND(ABS(IF($C$2&lt;=$C$3,(AP68-AP69)/AP70,(AQ68-AQ69)/AQ70)),2)</f>
        <v>3</v>
      </c>
      <c r="BA61" s="2" t="s">
        <v>25</v>
      </c>
      <c r="BB61" s="60"/>
      <c r="BC61" s="2" t="s">
        <v>44</v>
      </c>
      <c r="BD61" s="16" t="str">
        <f ca="1">BC$8</f>
        <v>17-18</v>
      </c>
      <c r="BF61" s="2" t="s">
        <v>24</v>
      </c>
      <c r="BG61" s="8" t="s">
        <v>56</v>
      </c>
      <c r="BH61" s="9"/>
      <c r="BI61" s="2" t="s">
        <v>25</v>
      </c>
      <c r="BJ61" s="2" t="s">
        <v>26</v>
      </c>
      <c r="BP61" s="2" t="s">
        <v>54</v>
      </c>
      <c r="BQ61" s="8"/>
      <c r="BR61" s="37">
        <f ca="1">ROUND(ABS(IF($C$2&lt;=$C$3,(BH68-BH69)/BH70,(BI68-BI69)/BI70)),2)</f>
        <v>3.2</v>
      </c>
      <c r="BS61" s="2" t="s">
        <v>25</v>
      </c>
      <c r="BT61" s="60"/>
      <c r="BU61" s="2" t="s">
        <v>44</v>
      </c>
      <c r="BV61" s="16" t="str">
        <f ca="1">BU$8</f>
        <v>18-19</v>
      </c>
      <c r="BX61" s="2" t="s">
        <v>24</v>
      </c>
      <c r="BY61" s="8" t="s">
        <v>56</v>
      </c>
      <c r="BZ61" s="9"/>
      <c r="CA61" s="2" t="s">
        <v>25</v>
      </c>
      <c r="CB61" s="2" t="s">
        <v>26</v>
      </c>
      <c r="CH61" s="2" t="s">
        <v>54</v>
      </c>
      <c r="CI61" s="8"/>
      <c r="CJ61" s="37">
        <f ca="1">ROUND(ABS(IF($C$2&lt;=$C$3,(BZ68-BZ69)/BZ70,(CA68-CA69)/CA70)),2)</f>
        <v>4.2</v>
      </c>
      <c r="CK61" s="2" t="s">
        <v>25</v>
      </c>
      <c r="CL61" s="60"/>
      <c r="CM61" s="2" t="s">
        <v>44</v>
      </c>
      <c r="CN61" s="16" t="str">
        <f ca="1">CM$8</f>
        <v>19-20</v>
      </c>
      <c r="CP61" s="2" t="s">
        <v>24</v>
      </c>
      <c r="CQ61" s="8" t="s">
        <v>56</v>
      </c>
      <c r="CR61" s="9"/>
      <c r="CS61" s="2" t="s">
        <v>25</v>
      </c>
      <c r="CT61" s="2" t="s">
        <v>26</v>
      </c>
      <c r="CZ61" s="2" t="s">
        <v>54</v>
      </c>
      <c r="DA61" s="8"/>
      <c r="DB61" s="37">
        <f ca="1">ROUND(ABS(IF($C$2&lt;=$C$3,(CR68-CR69)/CR70,(CS68-CS69)/CS70)),2)</f>
        <v>3.6</v>
      </c>
      <c r="DC61" s="2" t="s">
        <v>25</v>
      </c>
      <c r="DD61" s="60"/>
      <c r="DE61" s="2" t="s">
        <v>44</v>
      </c>
      <c r="DF61" s="16" t="str">
        <f ca="1">DE$8</f>
        <v>-</v>
      </c>
      <c r="DH61" s="2" t="s">
        <v>24</v>
      </c>
      <c r="DI61" s="8" t="s">
        <v>56</v>
      </c>
      <c r="DJ61" s="9"/>
      <c r="DK61" s="2" t="s">
        <v>25</v>
      </c>
      <c r="DL61" s="2" t="s">
        <v>26</v>
      </c>
      <c r="DR61" s="2" t="s">
        <v>54</v>
      </c>
      <c r="DS61" s="8"/>
      <c r="DT61" s="37">
        <f ca="1">ROUND(ABS(IF($C$2&lt;=$C$3,(DJ68-DJ69)/DJ70,(DK68-DK69)/DK70)),2)</f>
        <v>4.7</v>
      </c>
      <c r="DU61" s="2" t="s">
        <v>25</v>
      </c>
      <c r="DV61" s="60"/>
    </row>
    <row r="62" spans="1:126">
      <c r="A62" s="2" t="s">
        <v>66</v>
      </c>
      <c r="B62" s="16">
        <f>MAX(1,B34-1)</f>
        <v>4</v>
      </c>
      <c r="E62" s="8" t="s">
        <v>57</v>
      </c>
      <c r="F62" s="9"/>
      <c r="G62" s="2" t="s">
        <v>25</v>
      </c>
      <c r="H62" s="2" t="s">
        <v>27</v>
      </c>
      <c r="O62" s="8" t="s">
        <v>32</v>
      </c>
      <c r="P62" s="16">
        <f ca="1">ROUND(ABS((D70-D71)/P61),2)</f>
        <v>12.11</v>
      </c>
      <c r="Q62" s="14" t="s">
        <v>55</v>
      </c>
      <c r="R62" s="60"/>
      <c r="S62" s="2" t="s">
        <v>66</v>
      </c>
      <c r="T62" s="16">
        <f>MAX(1,T34-1)</f>
        <v>4</v>
      </c>
      <c r="W62" s="8" t="s">
        <v>57</v>
      </c>
      <c r="X62" s="9"/>
      <c r="Y62" s="2" t="s">
        <v>25</v>
      </c>
      <c r="Z62" s="2" t="s">
        <v>27</v>
      </c>
      <c r="AG62" s="8" t="s">
        <v>32</v>
      </c>
      <c r="AH62" s="16">
        <f ca="1">ROUND(ABS((V70-V71)/AH61),2)</f>
        <v>12.11</v>
      </c>
      <c r="AI62" s="14" t="s">
        <v>55</v>
      </c>
      <c r="AJ62" s="60"/>
      <c r="AK62" s="2" t="s">
        <v>66</v>
      </c>
      <c r="AL62" s="16">
        <f>MAX(1,AL34-1)</f>
        <v>4</v>
      </c>
      <c r="AO62" s="8" t="s">
        <v>57</v>
      </c>
      <c r="AP62" s="9"/>
      <c r="AQ62" s="2" t="s">
        <v>25</v>
      </c>
      <c r="AR62" s="2" t="s">
        <v>27</v>
      </c>
      <c r="AY62" s="8" t="s">
        <v>32</v>
      </c>
      <c r="AZ62" s="16">
        <f ca="1">ROUND(ABS((AN70-AN71)/AZ61),2)</f>
        <v>35.86</v>
      </c>
      <c r="BA62" s="14" t="s">
        <v>55</v>
      </c>
      <c r="BB62" s="60"/>
      <c r="BC62" s="2" t="s">
        <v>66</v>
      </c>
      <c r="BD62" s="16">
        <f>MAX(1,BD34-1)</f>
        <v>4</v>
      </c>
      <c r="BG62" s="8" t="s">
        <v>57</v>
      </c>
      <c r="BH62" s="9"/>
      <c r="BI62" s="2" t="s">
        <v>25</v>
      </c>
      <c r="BJ62" s="2" t="s">
        <v>27</v>
      </c>
      <c r="BQ62" s="8" t="s">
        <v>32</v>
      </c>
      <c r="BR62" s="16">
        <f ca="1">ROUND(ABS((BF70-BF71)/BR61),2)</f>
        <v>52.76</v>
      </c>
      <c r="BS62" s="14" t="s">
        <v>55</v>
      </c>
      <c r="BT62" s="60"/>
      <c r="BU62" s="2" t="s">
        <v>66</v>
      </c>
      <c r="BV62" s="16">
        <f>MAX(1,BV34-1)</f>
        <v>4</v>
      </c>
      <c r="BY62" s="8" t="s">
        <v>57</v>
      </c>
      <c r="BZ62" s="9"/>
      <c r="CA62" s="2" t="s">
        <v>25</v>
      </c>
      <c r="CB62" s="2" t="s">
        <v>27</v>
      </c>
      <c r="CI62" s="8" t="s">
        <v>32</v>
      </c>
      <c r="CJ62" s="16">
        <f ca="1">ROUND(ABS((BX70-BX71)/CJ61),2)</f>
        <v>52.76</v>
      </c>
      <c r="CK62" s="14" t="s">
        <v>55</v>
      </c>
      <c r="CL62" s="60"/>
      <c r="CM62" s="2" t="s">
        <v>66</v>
      </c>
      <c r="CN62" s="16">
        <f>MAX(1,CN34-1)</f>
        <v>4</v>
      </c>
      <c r="CQ62" s="8" t="s">
        <v>57</v>
      </c>
      <c r="CR62" s="9"/>
      <c r="CS62" s="2" t="s">
        <v>25</v>
      </c>
      <c r="CT62" s="2" t="s">
        <v>27</v>
      </c>
      <c r="DA62" s="8" t="s">
        <v>32</v>
      </c>
      <c r="DB62" s="16">
        <f ca="1">ROUND(ABS((CP70-CP71)/DB61),2)</f>
        <v>52.76</v>
      </c>
      <c r="DC62" s="14" t="s">
        <v>55</v>
      </c>
      <c r="DD62" s="60"/>
      <c r="DE62" s="2" t="s">
        <v>66</v>
      </c>
      <c r="DF62" s="16">
        <f>MAX(1,DF34-1)</f>
        <v>4</v>
      </c>
      <c r="DI62" s="8" t="s">
        <v>57</v>
      </c>
      <c r="DJ62" s="9"/>
      <c r="DK62" s="2" t="s">
        <v>25</v>
      </c>
      <c r="DL62" s="2" t="s">
        <v>27</v>
      </c>
      <c r="DS62" s="8" t="s">
        <v>32</v>
      </c>
      <c r="DT62" s="16">
        <f ca="1">ROUND(ABS((DH70-DH71)/DT61),2)</f>
        <v>12.11</v>
      </c>
      <c r="DU62" s="14" t="s">
        <v>55</v>
      </c>
      <c r="DV62" s="60"/>
    </row>
    <row r="63" spans="1:126">
      <c r="B63" s="22" t="str">
        <f>IF(B62=B34,"duplicato","")</f>
        <v/>
      </c>
      <c r="E63" s="8" t="s">
        <v>28</v>
      </c>
      <c r="F63" s="32">
        <f>$N$4</f>
        <v>4</v>
      </c>
      <c r="G63" s="2" t="s">
        <v>25</v>
      </c>
      <c r="H63" s="2" t="s">
        <v>29</v>
      </c>
      <c r="O63" s="8" t="s">
        <v>33</v>
      </c>
      <c r="P63" s="16">
        <f ca="1">ROUND(ABS((E70-E71)/P61),2)</f>
        <v>7.42</v>
      </c>
      <c r="Q63" s="14" t="s">
        <v>55</v>
      </c>
      <c r="R63" s="60"/>
      <c r="T63" s="22" t="str">
        <f>IF(T62=T34,"duplicato","")</f>
        <v/>
      </c>
      <c r="W63" s="8" t="s">
        <v>28</v>
      </c>
      <c r="X63" s="32">
        <f>$N$4</f>
        <v>4</v>
      </c>
      <c r="Y63" s="2" t="s">
        <v>25</v>
      </c>
      <c r="Z63" s="2" t="s">
        <v>29</v>
      </c>
      <c r="AG63" s="8" t="s">
        <v>33</v>
      </c>
      <c r="AH63" s="16">
        <f ca="1">ROUND(ABS((W70-W71)/AH61),2)</f>
        <v>7.42</v>
      </c>
      <c r="AI63" s="14" t="s">
        <v>55</v>
      </c>
      <c r="AJ63" s="60"/>
      <c r="AL63" s="22" t="str">
        <f>IF(AL62=AL34,"duplicato","")</f>
        <v/>
      </c>
      <c r="AO63" s="8" t="s">
        <v>28</v>
      </c>
      <c r="AP63" s="32">
        <f>$N$4</f>
        <v>4</v>
      </c>
      <c r="AQ63" s="2" t="s">
        <v>25</v>
      </c>
      <c r="AR63" s="2" t="s">
        <v>29</v>
      </c>
      <c r="AY63" s="8" t="s">
        <v>33</v>
      </c>
      <c r="AZ63" s="16">
        <f ca="1">ROUND(ABS((AO70-AO71)/AZ61),2)</f>
        <v>21.6</v>
      </c>
      <c r="BA63" s="14" t="s">
        <v>55</v>
      </c>
      <c r="BB63" s="60"/>
      <c r="BD63" s="22" t="str">
        <f>IF(BD62=BD34,"duplicato","")</f>
        <v/>
      </c>
      <c r="BG63" s="8" t="s">
        <v>28</v>
      </c>
      <c r="BH63" s="32">
        <f>$N$4</f>
        <v>4</v>
      </c>
      <c r="BI63" s="2" t="s">
        <v>25</v>
      </c>
      <c r="BJ63" s="2" t="s">
        <v>29</v>
      </c>
      <c r="BQ63" s="8" t="s">
        <v>33</v>
      </c>
      <c r="BR63" s="16">
        <f ca="1">ROUND(ABS((BG70-BG71)/BR61),2)</f>
        <v>31.63</v>
      </c>
      <c r="BS63" s="14" t="s">
        <v>55</v>
      </c>
      <c r="BT63" s="60"/>
      <c r="BV63" s="22" t="str">
        <f>IF(BV62=BV34,"duplicato","")</f>
        <v/>
      </c>
      <c r="BY63" s="8" t="s">
        <v>28</v>
      </c>
      <c r="BZ63" s="32">
        <f>$N$4</f>
        <v>4</v>
      </c>
      <c r="CA63" s="2" t="s">
        <v>25</v>
      </c>
      <c r="CB63" s="2" t="s">
        <v>29</v>
      </c>
      <c r="CI63" s="8" t="s">
        <v>33</v>
      </c>
      <c r="CJ63" s="16">
        <f ca="1">ROUND(ABS((BY70-BY71)/CJ61),2)</f>
        <v>31.63</v>
      </c>
      <c r="CK63" s="14" t="s">
        <v>55</v>
      </c>
      <c r="CL63" s="60"/>
      <c r="CN63" s="22" t="str">
        <f>IF(CN62=CN34,"duplicato","")</f>
        <v/>
      </c>
      <c r="CQ63" s="8" t="s">
        <v>28</v>
      </c>
      <c r="CR63" s="32">
        <f>$N$4</f>
        <v>4</v>
      </c>
      <c r="CS63" s="2" t="s">
        <v>25</v>
      </c>
      <c r="CT63" s="2" t="s">
        <v>29</v>
      </c>
      <c r="DA63" s="8" t="s">
        <v>33</v>
      </c>
      <c r="DB63" s="16">
        <f ca="1">ROUND(ABS((CQ70-CQ71)/DB61),2)</f>
        <v>31.63</v>
      </c>
      <c r="DC63" s="14" t="s">
        <v>55</v>
      </c>
      <c r="DD63" s="60"/>
      <c r="DF63" s="22" t="str">
        <f>IF(DF62=DF34,"duplicato","")</f>
        <v/>
      </c>
      <c r="DI63" s="8" t="s">
        <v>28</v>
      </c>
      <c r="DJ63" s="32">
        <f>$N$4</f>
        <v>4</v>
      </c>
      <c r="DK63" s="2" t="s">
        <v>25</v>
      </c>
      <c r="DL63" s="2" t="s">
        <v>29</v>
      </c>
      <c r="DS63" s="8" t="s">
        <v>33</v>
      </c>
      <c r="DT63" s="16">
        <f ca="1">ROUND(ABS((DI70-DI71)/DT61),2)</f>
        <v>7.42</v>
      </c>
      <c r="DU63" s="14" t="s">
        <v>55</v>
      </c>
      <c r="DV63" s="60"/>
    </row>
    <row r="64" spans="1:126">
      <c r="E64" s="8" t="s">
        <v>47</v>
      </c>
      <c r="F64" s="9"/>
      <c r="G64" s="2" t="s">
        <v>25</v>
      </c>
      <c r="H64" s="2" t="s">
        <v>49</v>
      </c>
      <c r="R64" s="60"/>
      <c r="W64" s="8" t="s">
        <v>47</v>
      </c>
      <c r="X64" s="9"/>
      <c r="Y64" s="2" t="s">
        <v>25</v>
      </c>
      <c r="Z64" s="2" t="s">
        <v>49</v>
      </c>
      <c r="AJ64" s="60"/>
      <c r="AO64" s="8" t="s">
        <v>47</v>
      </c>
      <c r="AP64" s="9"/>
      <c r="AQ64" s="2" t="s">
        <v>25</v>
      </c>
      <c r="AR64" s="2" t="s">
        <v>49</v>
      </c>
      <c r="BB64" s="60"/>
      <c r="BG64" s="8" t="s">
        <v>47</v>
      </c>
      <c r="BH64" s="9"/>
      <c r="BI64" s="2" t="s">
        <v>25</v>
      </c>
      <c r="BJ64" s="2" t="s">
        <v>49</v>
      </c>
      <c r="BT64" s="60"/>
      <c r="BY64" s="8" t="s">
        <v>47</v>
      </c>
      <c r="BZ64" s="9"/>
      <c r="CA64" s="2" t="s">
        <v>25</v>
      </c>
      <c r="CB64" s="2" t="s">
        <v>49</v>
      </c>
      <c r="CL64" s="60"/>
      <c r="CQ64" s="8" t="s">
        <v>47</v>
      </c>
      <c r="CR64" s="9"/>
      <c r="CS64" s="2" t="s">
        <v>25</v>
      </c>
      <c r="CT64" s="2" t="s">
        <v>49</v>
      </c>
      <c r="DD64" s="60"/>
      <c r="DI64" s="8" t="s">
        <v>47</v>
      </c>
      <c r="DJ64" s="9"/>
      <c r="DK64" s="2" t="s">
        <v>25</v>
      </c>
      <c r="DL64" s="2" t="s">
        <v>49</v>
      </c>
      <c r="DV64" s="60"/>
    </row>
    <row r="65" spans="1:126">
      <c r="E65" s="8" t="s">
        <v>48</v>
      </c>
      <c r="F65" s="9"/>
      <c r="G65" s="2" t="s">
        <v>25</v>
      </c>
      <c r="H65" s="2" t="s">
        <v>50</v>
      </c>
      <c r="R65" s="60"/>
      <c r="W65" s="8" t="s">
        <v>48</v>
      </c>
      <c r="X65" s="9"/>
      <c r="Y65" s="2" t="s">
        <v>25</v>
      </c>
      <c r="Z65" s="2" t="s">
        <v>50</v>
      </c>
      <c r="AJ65" s="60"/>
      <c r="AO65" s="8" t="s">
        <v>48</v>
      </c>
      <c r="AP65" s="9"/>
      <c r="AQ65" s="2" t="s">
        <v>25</v>
      </c>
      <c r="AR65" s="2" t="s">
        <v>50</v>
      </c>
      <c r="BB65" s="60"/>
      <c r="BG65" s="8" t="s">
        <v>48</v>
      </c>
      <c r="BH65" s="9"/>
      <c r="BI65" s="2" t="s">
        <v>25</v>
      </c>
      <c r="BJ65" s="2" t="s">
        <v>50</v>
      </c>
      <c r="BT65" s="60"/>
      <c r="BY65" s="8" t="s">
        <v>48</v>
      </c>
      <c r="BZ65" s="9"/>
      <c r="CA65" s="2" t="s">
        <v>25</v>
      </c>
      <c r="CB65" s="2" t="s">
        <v>50</v>
      </c>
      <c r="CL65" s="60"/>
      <c r="CQ65" s="8" t="s">
        <v>48</v>
      </c>
      <c r="CR65" s="9"/>
      <c r="CS65" s="2" t="s">
        <v>25</v>
      </c>
      <c r="CT65" s="2" t="s">
        <v>50</v>
      </c>
      <c r="DD65" s="60"/>
      <c r="DI65" s="8" t="s">
        <v>48</v>
      </c>
      <c r="DJ65" s="9"/>
      <c r="DK65" s="2" t="s">
        <v>25</v>
      </c>
      <c r="DL65" s="2" t="s">
        <v>50</v>
      </c>
      <c r="DV65" s="60"/>
    </row>
    <row r="66" spans="1:126">
      <c r="R66" s="60"/>
      <c r="AJ66" s="60"/>
      <c r="BB66" s="60"/>
      <c r="BT66" s="60"/>
      <c r="CL66" s="60"/>
      <c r="DD66" s="60"/>
      <c r="DV66" s="60"/>
    </row>
    <row r="67" spans="1:126">
      <c r="A67" s="2" t="s">
        <v>30</v>
      </c>
      <c r="D67" s="17" t="s">
        <v>32</v>
      </c>
      <c r="E67" s="17" t="s">
        <v>33</v>
      </c>
      <c r="F67" s="17" t="s">
        <v>34</v>
      </c>
      <c r="G67" s="17" t="s">
        <v>35</v>
      </c>
      <c r="H67" s="17" t="s">
        <v>36</v>
      </c>
      <c r="I67" s="17" t="s">
        <v>37</v>
      </c>
      <c r="J67" s="20" t="s">
        <v>39</v>
      </c>
      <c r="K67" s="20" t="s">
        <v>40</v>
      </c>
      <c r="L67" s="20" t="s">
        <v>41</v>
      </c>
      <c r="M67" s="20" t="s">
        <v>42</v>
      </c>
      <c r="N67" s="20" t="s">
        <v>53</v>
      </c>
      <c r="O67" s="17" t="s">
        <v>32</v>
      </c>
      <c r="P67" s="20" t="s">
        <v>51</v>
      </c>
      <c r="Q67" s="20" t="s">
        <v>52</v>
      </c>
      <c r="R67" s="60"/>
      <c r="S67" s="2" t="s">
        <v>30</v>
      </c>
      <c r="V67" s="17" t="s">
        <v>32</v>
      </c>
      <c r="W67" s="17" t="s">
        <v>33</v>
      </c>
      <c r="X67" s="17" t="s">
        <v>34</v>
      </c>
      <c r="Y67" s="17" t="s">
        <v>35</v>
      </c>
      <c r="Z67" s="17" t="s">
        <v>36</v>
      </c>
      <c r="AA67" s="17" t="s">
        <v>37</v>
      </c>
      <c r="AB67" s="20" t="s">
        <v>39</v>
      </c>
      <c r="AC67" s="20" t="s">
        <v>40</v>
      </c>
      <c r="AD67" s="20" t="s">
        <v>41</v>
      </c>
      <c r="AE67" s="20" t="s">
        <v>42</v>
      </c>
      <c r="AF67" s="20" t="s">
        <v>53</v>
      </c>
      <c r="AG67" s="17" t="s">
        <v>32</v>
      </c>
      <c r="AH67" s="20" t="s">
        <v>51</v>
      </c>
      <c r="AI67" s="20" t="s">
        <v>52</v>
      </c>
      <c r="AJ67" s="60"/>
      <c r="AK67" s="2" t="s">
        <v>30</v>
      </c>
      <c r="AN67" s="17" t="s">
        <v>32</v>
      </c>
      <c r="AO67" s="17" t="s">
        <v>33</v>
      </c>
      <c r="AP67" s="17" t="s">
        <v>34</v>
      </c>
      <c r="AQ67" s="17" t="s">
        <v>35</v>
      </c>
      <c r="AR67" s="17" t="s">
        <v>36</v>
      </c>
      <c r="AS67" s="17" t="s">
        <v>37</v>
      </c>
      <c r="AT67" s="20" t="s">
        <v>39</v>
      </c>
      <c r="AU67" s="20" t="s">
        <v>40</v>
      </c>
      <c r="AV67" s="20" t="s">
        <v>41</v>
      </c>
      <c r="AW67" s="20" t="s">
        <v>42</v>
      </c>
      <c r="AX67" s="20" t="s">
        <v>53</v>
      </c>
      <c r="AY67" s="17" t="s">
        <v>32</v>
      </c>
      <c r="AZ67" s="20" t="s">
        <v>51</v>
      </c>
      <c r="BA67" s="20" t="s">
        <v>52</v>
      </c>
      <c r="BB67" s="60"/>
      <c r="BC67" s="2" t="s">
        <v>30</v>
      </c>
      <c r="BF67" s="17" t="s">
        <v>32</v>
      </c>
      <c r="BG67" s="17" t="s">
        <v>33</v>
      </c>
      <c r="BH67" s="17" t="s">
        <v>34</v>
      </c>
      <c r="BI67" s="17" t="s">
        <v>35</v>
      </c>
      <c r="BJ67" s="17" t="s">
        <v>36</v>
      </c>
      <c r="BK67" s="17" t="s">
        <v>37</v>
      </c>
      <c r="BL67" s="20" t="s">
        <v>39</v>
      </c>
      <c r="BM67" s="20" t="s">
        <v>40</v>
      </c>
      <c r="BN67" s="20" t="s">
        <v>41</v>
      </c>
      <c r="BO67" s="20" t="s">
        <v>42</v>
      </c>
      <c r="BP67" s="20" t="s">
        <v>53</v>
      </c>
      <c r="BQ67" s="17" t="s">
        <v>32</v>
      </c>
      <c r="BR67" s="20" t="s">
        <v>51</v>
      </c>
      <c r="BS67" s="20" t="s">
        <v>52</v>
      </c>
      <c r="BT67" s="60"/>
      <c r="BU67" s="2" t="s">
        <v>30</v>
      </c>
      <c r="BX67" s="17" t="s">
        <v>32</v>
      </c>
      <c r="BY67" s="17" t="s">
        <v>33</v>
      </c>
      <c r="BZ67" s="17" t="s">
        <v>34</v>
      </c>
      <c r="CA67" s="17" t="s">
        <v>35</v>
      </c>
      <c r="CB67" s="17" t="s">
        <v>36</v>
      </c>
      <c r="CC67" s="17" t="s">
        <v>37</v>
      </c>
      <c r="CD67" s="20" t="s">
        <v>39</v>
      </c>
      <c r="CE67" s="20" t="s">
        <v>40</v>
      </c>
      <c r="CF67" s="20" t="s">
        <v>41</v>
      </c>
      <c r="CG67" s="20" t="s">
        <v>42</v>
      </c>
      <c r="CH67" s="20" t="s">
        <v>53</v>
      </c>
      <c r="CI67" s="17" t="s">
        <v>32</v>
      </c>
      <c r="CJ67" s="20" t="s">
        <v>51</v>
      </c>
      <c r="CK67" s="20" t="s">
        <v>52</v>
      </c>
      <c r="CL67" s="60"/>
      <c r="CM67" s="2" t="s">
        <v>30</v>
      </c>
      <c r="CP67" s="17" t="s">
        <v>32</v>
      </c>
      <c r="CQ67" s="17" t="s">
        <v>33</v>
      </c>
      <c r="CR67" s="17" t="s">
        <v>34</v>
      </c>
      <c r="CS67" s="17" t="s">
        <v>35</v>
      </c>
      <c r="CT67" s="17" t="s">
        <v>36</v>
      </c>
      <c r="CU67" s="17" t="s">
        <v>37</v>
      </c>
      <c r="CV67" s="20" t="s">
        <v>39</v>
      </c>
      <c r="CW67" s="20" t="s">
        <v>40</v>
      </c>
      <c r="CX67" s="20" t="s">
        <v>41</v>
      </c>
      <c r="CY67" s="20" t="s">
        <v>42</v>
      </c>
      <c r="CZ67" s="20" t="s">
        <v>53</v>
      </c>
      <c r="DA67" s="17" t="s">
        <v>32</v>
      </c>
      <c r="DB67" s="20" t="s">
        <v>51</v>
      </c>
      <c r="DC67" s="20" t="s">
        <v>52</v>
      </c>
      <c r="DD67" s="60"/>
      <c r="DE67" s="2" t="s">
        <v>30</v>
      </c>
      <c r="DH67" s="17" t="s">
        <v>32</v>
      </c>
      <c r="DI67" s="17" t="s">
        <v>33</v>
      </c>
      <c r="DJ67" s="17" t="s">
        <v>34</v>
      </c>
      <c r="DK67" s="17" t="s">
        <v>35</v>
      </c>
      <c r="DL67" s="17" t="s">
        <v>36</v>
      </c>
      <c r="DM67" s="17" t="s">
        <v>37</v>
      </c>
      <c r="DN67" s="20" t="s">
        <v>39</v>
      </c>
      <c r="DO67" s="20" t="s">
        <v>40</v>
      </c>
      <c r="DP67" s="20" t="s">
        <v>41</v>
      </c>
      <c r="DQ67" s="20" t="s">
        <v>42</v>
      </c>
      <c r="DR67" s="20" t="s">
        <v>53</v>
      </c>
      <c r="DS67" s="17" t="s">
        <v>32</v>
      </c>
      <c r="DT67" s="20" t="s">
        <v>51</v>
      </c>
      <c r="DU67" s="20" t="s">
        <v>52</v>
      </c>
      <c r="DV67" s="60"/>
    </row>
    <row r="68" spans="1:126">
      <c r="A68" s="8" t="s">
        <v>31</v>
      </c>
      <c r="B68" s="45">
        <f>($H$2-B62)*4+1</f>
        <v>5</v>
      </c>
      <c r="C68" s="8" t="s">
        <v>11</v>
      </c>
      <c r="D68" s="6">
        <f ca="1">INDEX(E$8:E$31,B68,1)</f>
        <v>-21.599</v>
      </c>
      <c r="E68" s="6">
        <f ca="1">INDEX(F$8:F$31,B68,1)</f>
        <v>-13.233000000000001</v>
      </c>
      <c r="F68" s="6">
        <f ca="1">INDEX(G$8:G$31,B68,1)</f>
        <v>10.295999999999999</v>
      </c>
      <c r="G68" s="6">
        <f ca="1">INDEX(H$8:H$31,B68,1)</f>
        <v>1.177</v>
      </c>
      <c r="H68" s="6">
        <f ca="1">INDEX(I$8:I$31,B68,1)</f>
        <v>0.13400000000000001</v>
      </c>
      <c r="I68" s="6">
        <f ca="1">INDEX(J$8:J$31,B68,1)</f>
        <v>0.19800000000000001</v>
      </c>
      <c r="J68" s="21">
        <f ca="1">(ABS(F68)+ABS(H68))*SIGN(F68)</f>
        <v>10.43</v>
      </c>
      <c r="K68" s="21">
        <f ca="1">(ABS(G68)+ABS(I68))*SIGN(G68)</f>
        <v>1.375</v>
      </c>
      <c r="L68" s="21">
        <f ca="1">(ABS(J68)+0.3*ABS(K68))*SIGN(J68)</f>
        <v>10.842499999999999</v>
      </c>
      <c r="M68" s="21">
        <f t="shared" ref="M68:M71" ca="1" si="153">(ABS(K68)+0.3*ABS(J68))*SIGN(K68)</f>
        <v>4.5039999999999996</v>
      </c>
      <c r="N68" s="21">
        <f ca="1">IF($C$2&lt;=$C$3,L68,M68)</f>
        <v>10.842499999999999</v>
      </c>
      <c r="O68" s="37">
        <f ca="1">D68</f>
        <v>-21.599</v>
      </c>
      <c r="P68" s="37">
        <f ca="1">E68+N68</f>
        <v>-2.3905000000000012</v>
      </c>
      <c r="Q68" s="37">
        <f ca="1">E68-N68</f>
        <v>-24.075499999999998</v>
      </c>
      <c r="R68" s="60"/>
      <c r="S68" s="8" t="s">
        <v>31</v>
      </c>
      <c r="T68" s="45">
        <f>($H$2-T62)*4+1</f>
        <v>5</v>
      </c>
      <c r="U68" s="8" t="s">
        <v>11</v>
      </c>
      <c r="V68" s="6">
        <f ca="1">INDEX(W$8:W$31,T68,1)</f>
        <v>-14.909000000000001</v>
      </c>
      <c r="W68" s="6">
        <f ca="1">INDEX(X$8:X$31,T68,1)</f>
        <v>-9.1389999999999993</v>
      </c>
      <c r="X68" s="6">
        <f ca="1">INDEX(Y$8:Y$31,T68,1)</f>
        <v>11.773999999999999</v>
      </c>
      <c r="Y68" s="6">
        <f ca="1">INDEX(Z$8:Z$31,T68,1)</f>
        <v>1.3460000000000001</v>
      </c>
      <c r="Z68" s="6">
        <f ca="1">INDEX(AA$8:AA$31,T68,1)</f>
        <v>0.154</v>
      </c>
      <c r="AA68" s="6">
        <f ca="1">INDEX(AB$8:AB$31,T68,1)</f>
        <v>0.22600000000000001</v>
      </c>
      <c r="AB68" s="21">
        <f ca="1">(ABS(X68)+ABS(Z68))*SIGN(X68)</f>
        <v>11.927999999999999</v>
      </c>
      <c r="AC68" s="21">
        <f ca="1">(ABS(Y68)+ABS(AA68))*SIGN(Y68)</f>
        <v>1.5720000000000001</v>
      </c>
      <c r="AD68" s="21">
        <f ca="1">(ABS(AB68)+0.3*ABS(AC68))*SIGN(AB68)</f>
        <v>12.3996</v>
      </c>
      <c r="AE68" s="21">
        <f t="shared" ref="AE68:AE71" ca="1" si="154">(ABS(AC68)+0.3*ABS(AB68))*SIGN(AC68)</f>
        <v>5.1503999999999994</v>
      </c>
      <c r="AF68" s="21">
        <f ca="1">IF($C$2&lt;=$C$3,AD68,AE68)</f>
        <v>12.3996</v>
      </c>
      <c r="AG68" s="37">
        <f ca="1">V68</f>
        <v>-14.909000000000001</v>
      </c>
      <c r="AH68" s="37">
        <f ca="1">W68+AF68</f>
        <v>3.2606000000000002</v>
      </c>
      <c r="AI68" s="37">
        <f ca="1">W68-AF68</f>
        <v>-21.538599999999999</v>
      </c>
      <c r="AJ68" s="60"/>
      <c r="AK68" s="8" t="s">
        <v>31</v>
      </c>
      <c r="AL68" s="45">
        <f>($H$2-AL62)*4+1</f>
        <v>5</v>
      </c>
      <c r="AM68" s="8" t="s">
        <v>11</v>
      </c>
      <c r="AN68" s="6">
        <f ca="1">INDEX(AO$8:AO$31,AL68,1)</f>
        <v>-28.045999999999999</v>
      </c>
      <c r="AO68" s="6">
        <f ca="1">INDEX(AP$8:AP$31,AL68,1)</f>
        <v>-16.878</v>
      </c>
      <c r="AP68" s="6">
        <f ca="1">INDEX(AQ$8:AQ$31,AL68,1)</f>
        <v>14.648999999999999</v>
      </c>
      <c r="AQ68" s="6">
        <f ca="1">INDEX(AR$8:AR$31,AL68,1)</f>
        <v>1.6830000000000001</v>
      </c>
      <c r="AR68" s="6">
        <f ca="1">INDEX(AS$8:AS$31,AL68,1)</f>
        <v>0.19400000000000001</v>
      </c>
      <c r="AS68" s="6">
        <f ca="1">INDEX(AT$8:AT$31,AL68,1)</f>
        <v>0.28499999999999998</v>
      </c>
      <c r="AT68" s="21">
        <f ca="1">(ABS(AP68)+ABS(AR68))*SIGN(AP68)</f>
        <v>14.843</v>
      </c>
      <c r="AU68" s="21">
        <f ca="1">(ABS(AQ68)+ABS(AS68))*SIGN(AQ68)</f>
        <v>1.968</v>
      </c>
      <c r="AV68" s="21">
        <f ca="1">(ABS(AT68)+0.3*ABS(AU68))*SIGN(AT68)</f>
        <v>15.433400000000001</v>
      </c>
      <c r="AW68" s="21">
        <f t="shared" ref="AW68:AW71" ca="1" si="155">(ABS(AU68)+0.3*ABS(AT68))*SIGN(AU68)</f>
        <v>6.4208999999999996</v>
      </c>
      <c r="AX68" s="21">
        <f ca="1">IF($C$2&lt;=$C$3,AV68,AW68)</f>
        <v>15.433400000000001</v>
      </c>
      <c r="AY68" s="37">
        <f ca="1">AN68</f>
        <v>-28.045999999999999</v>
      </c>
      <c r="AZ68" s="37">
        <f ca="1">AO68+AX68</f>
        <v>-1.4445999999999994</v>
      </c>
      <c r="BA68" s="37">
        <f ca="1">AO68-AX68</f>
        <v>-32.311399999999999</v>
      </c>
      <c r="BB68" s="60"/>
      <c r="BC68" s="8" t="s">
        <v>31</v>
      </c>
      <c r="BD68" s="45">
        <f>($H$2-BD62)*4+1</f>
        <v>5</v>
      </c>
      <c r="BE68" s="8" t="s">
        <v>11</v>
      </c>
      <c r="BF68" s="6">
        <f ca="1">INDEX(BG$8:BG$31,BD68,1)</f>
        <v>-49.441000000000003</v>
      </c>
      <c r="BG68" s="6">
        <f ca="1">INDEX(BH$8:BH$31,BD68,1)</f>
        <v>-29.477</v>
      </c>
      <c r="BH68" s="6">
        <f ca="1">INDEX(BI$8:BI$31,BD68,1)</f>
        <v>56.466000000000001</v>
      </c>
      <c r="BI68" s="6">
        <f ca="1">INDEX(BJ$8:BJ$31,BD68,1)</f>
        <v>6.4379999999999997</v>
      </c>
      <c r="BJ68" s="6">
        <f ca="1">INDEX(BK$8:BK$31,BD68,1)</f>
        <v>0.73199999999999998</v>
      </c>
      <c r="BK68" s="6">
        <f ca="1">INDEX(BL$8:BL$31,BD68,1)</f>
        <v>1.077</v>
      </c>
      <c r="BL68" s="21">
        <f ca="1">(ABS(BH68)+ABS(BJ68))*SIGN(BH68)</f>
        <v>57.198</v>
      </c>
      <c r="BM68" s="21">
        <f ca="1">(ABS(BI68)+ABS(BK68))*SIGN(BI68)</f>
        <v>7.5149999999999997</v>
      </c>
      <c r="BN68" s="21">
        <f ca="1">(ABS(BL68)+0.3*ABS(BM68))*SIGN(BL68)</f>
        <v>59.452500000000001</v>
      </c>
      <c r="BO68" s="21">
        <f t="shared" ref="BO68:BO71" ca="1" si="156">(ABS(BM68)+0.3*ABS(BL68))*SIGN(BM68)</f>
        <v>24.674399999999999</v>
      </c>
      <c r="BP68" s="21">
        <f ca="1">IF($C$2&lt;=$C$3,BN68,BO68)</f>
        <v>59.452500000000001</v>
      </c>
      <c r="BQ68" s="37">
        <f ca="1">BF68</f>
        <v>-49.441000000000003</v>
      </c>
      <c r="BR68" s="37">
        <f ca="1">BG68+BP68</f>
        <v>29.9755</v>
      </c>
      <c r="BS68" s="37">
        <f ca="1">BG68-BP68</f>
        <v>-88.929500000000004</v>
      </c>
      <c r="BT68" s="60"/>
      <c r="BU68" s="8" t="s">
        <v>31</v>
      </c>
      <c r="BV68" s="45">
        <f>($H$2-BV62)*4+1</f>
        <v>5</v>
      </c>
      <c r="BW68" s="8" t="s">
        <v>11</v>
      </c>
      <c r="BX68" s="6">
        <f ca="1">INDEX(BY$8:BY$31,BV68,1)</f>
        <v>-74.162000000000006</v>
      </c>
      <c r="BY68" s="6">
        <f ca="1">INDEX(BZ$8:BZ$31,BV68,1)</f>
        <v>-44.451999999999998</v>
      </c>
      <c r="BZ68" s="6">
        <f ca="1">INDEX(CA$8:CA$31,BV68,1)</f>
        <v>92.084999999999994</v>
      </c>
      <c r="CA68" s="6">
        <f ca="1">INDEX(CB$8:CB$31,BV68,1)</f>
        <v>10.54</v>
      </c>
      <c r="CB68" s="6">
        <f ca="1">INDEX(CC$8:CC$31,BV68,1)</f>
        <v>1.206</v>
      </c>
      <c r="CC68" s="6">
        <f ca="1">INDEX(CD$8:CD$31,BV68,1)</f>
        <v>1.774</v>
      </c>
      <c r="CD68" s="21">
        <f ca="1">(ABS(BZ68)+ABS(CB68))*SIGN(BZ68)</f>
        <v>93.290999999999997</v>
      </c>
      <c r="CE68" s="21">
        <f ca="1">(ABS(CA68)+ABS(CC68))*SIGN(CA68)</f>
        <v>12.314</v>
      </c>
      <c r="CF68" s="21">
        <f ca="1">(ABS(CD68)+0.3*ABS(CE68))*SIGN(CD68)</f>
        <v>96.985199999999992</v>
      </c>
      <c r="CG68" s="21">
        <f t="shared" ref="CG68:CG71" ca="1" si="157">(ABS(CE68)+0.3*ABS(CD68))*SIGN(CE68)</f>
        <v>40.301299999999998</v>
      </c>
      <c r="CH68" s="21">
        <f ca="1">IF($C$2&lt;=$C$3,CF68,CG68)</f>
        <v>96.985199999999992</v>
      </c>
      <c r="CI68" s="37">
        <f ca="1">BX68</f>
        <v>-74.162000000000006</v>
      </c>
      <c r="CJ68" s="37">
        <f ca="1">BY68+CH68</f>
        <v>52.533199999999994</v>
      </c>
      <c r="CK68" s="37">
        <f ca="1">BY68-CH68</f>
        <v>-141.43719999999999</v>
      </c>
      <c r="CL68" s="60"/>
      <c r="CM68" s="8" t="s">
        <v>31</v>
      </c>
      <c r="CN68" s="45">
        <f>($H$2-CN62)*4+1</f>
        <v>5</v>
      </c>
      <c r="CO68" s="8" t="s">
        <v>11</v>
      </c>
      <c r="CP68" s="6">
        <f ca="1">INDEX(CQ$8:CQ$31,CN68,1)</f>
        <v>-30.713999999999999</v>
      </c>
      <c r="CQ68" s="6">
        <f ca="1">INDEX(CR$8:CR$31,CN68,1)</f>
        <v>-18.556000000000001</v>
      </c>
      <c r="CR68" s="6">
        <f ca="1">INDEX(CS$8:CS$31,CN68,1)</f>
        <v>75.082999999999998</v>
      </c>
      <c r="CS68" s="6">
        <f ca="1">INDEX(CT$8:CT$31,CN68,1)</f>
        <v>8.5630000000000006</v>
      </c>
      <c r="CT68" s="6">
        <f ca="1">INDEX(CU$8:CU$31,CN68,1)</f>
        <v>0.97499999999999998</v>
      </c>
      <c r="CU68" s="6">
        <f ca="1">INDEX(CV$8:CV$31,CN68,1)</f>
        <v>1.4339999999999999</v>
      </c>
      <c r="CV68" s="21">
        <f ca="1">(ABS(CR68)+ABS(CT68))*SIGN(CR68)</f>
        <v>76.057999999999993</v>
      </c>
      <c r="CW68" s="21">
        <f ca="1">(ABS(CS68)+ABS(CU68))*SIGN(CS68)</f>
        <v>9.9969999999999999</v>
      </c>
      <c r="CX68" s="21">
        <f ca="1">(ABS(CV68)+0.3*ABS(CW68))*SIGN(CV68)</f>
        <v>79.057099999999991</v>
      </c>
      <c r="CY68" s="21">
        <f t="shared" ref="CY68:CY71" ca="1" si="158">(ABS(CW68)+0.3*ABS(CV68))*SIGN(CW68)</f>
        <v>32.814399999999992</v>
      </c>
      <c r="CZ68" s="21">
        <f ca="1">IF($C$2&lt;=$C$3,CX68,CY68)</f>
        <v>79.057099999999991</v>
      </c>
      <c r="DA68" s="37">
        <f ca="1">CP68</f>
        <v>-30.713999999999999</v>
      </c>
      <c r="DB68" s="37">
        <f ca="1">CQ68+CZ68</f>
        <v>60.501099999999994</v>
      </c>
      <c r="DC68" s="37">
        <f ca="1">CQ68-CZ68</f>
        <v>-97.613099999999989</v>
      </c>
      <c r="DD68" s="60"/>
      <c r="DE68" s="8" t="s">
        <v>31</v>
      </c>
      <c r="DF68" s="45">
        <f>($H$2-DF62)*4+1</f>
        <v>5</v>
      </c>
      <c r="DG68" s="8" t="s">
        <v>11</v>
      </c>
      <c r="DH68" s="6">
        <f ca="1">INDEX(DI$8:DI$31,DF68,1)</f>
        <v>-21.663</v>
      </c>
      <c r="DI68" s="6">
        <f ca="1">INDEX(DJ$8:DJ$31,DF68,1)</f>
        <v>-13.273999999999999</v>
      </c>
      <c r="DJ68" s="6">
        <f ca="1">INDEX(DK$8:DK$31,DF68,1)</f>
        <v>10.273</v>
      </c>
      <c r="DK68" s="6">
        <f ca="1">INDEX(DL$8:DL$31,DF68,1)</f>
        <v>-2.4329999999999998</v>
      </c>
      <c r="DL68" s="6">
        <f ca="1">INDEX(DM$8:DM$31,DF68,1)</f>
        <v>-0.35</v>
      </c>
      <c r="DM68" s="6">
        <f ca="1">INDEX(DN$8:DN$31,DF68,1)</f>
        <v>-0.51500000000000001</v>
      </c>
      <c r="DN68" s="21">
        <f ca="1">(ABS(DJ68)+ABS(DL68))*SIGN(DJ68)</f>
        <v>10.622999999999999</v>
      </c>
      <c r="DO68" s="21">
        <f ca="1">(ABS(DK68)+ABS(DM68))*SIGN(DK68)</f>
        <v>-2.948</v>
      </c>
      <c r="DP68" s="21">
        <f ca="1">(ABS(DN68)+0.3*ABS(DO68))*SIGN(DN68)</f>
        <v>11.507399999999999</v>
      </c>
      <c r="DQ68" s="21">
        <f t="shared" ref="DQ68:DQ71" ca="1" si="159">(ABS(DO68)+0.3*ABS(DN68))*SIGN(DO68)</f>
        <v>-6.1349</v>
      </c>
      <c r="DR68" s="21">
        <f ca="1">IF($C$2&lt;=$C$3,DP68,DQ68)</f>
        <v>11.507399999999999</v>
      </c>
      <c r="DS68" s="37">
        <f ca="1">DH68</f>
        <v>-21.663</v>
      </c>
      <c r="DT68" s="37">
        <f ca="1">DI68+DR68</f>
        <v>-1.7666000000000004</v>
      </c>
      <c r="DU68" s="37">
        <f ca="1">DI68-DR68</f>
        <v>-24.781399999999998</v>
      </c>
      <c r="DV68" s="60"/>
    </row>
    <row r="69" spans="1:126">
      <c r="B69" s="45">
        <f>B68+1</f>
        <v>6</v>
      </c>
      <c r="C69" s="8" t="s">
        <v>10</v>
      </c>
      <c r="D69" s="6">
        <f ca="1">INDEX(E$8:E$31,B69,1)</f>
        <v>-22.167999999999999</v>
      </c>
      <c r="E69" s="6">
        <f ca="1">INDEX(F$8:F$31,B69,1)</f>
        <v>-13.581</v>
      </c>
      <c r="F69" s="6">
        <f ca="1">INDEX(G$8:G$31,B69,1)</f>
        <v>-9.9209999999999994</v>
      </c>
      <c r="G69" s="6">
        <f ca="1">INDEX(H$8:H$31,B69,1)</f>
        <v>-1.1339999999999999</v>
      </c>
      <c r="H69" s="6">
        <f ca="1">INDEX(I$8:I$31,B69,1)</f>
        <v>-0.13</v>
      </c>
      <c r="I69" s="6">
        <f ca="1">INDEX(J$8:J$31,B69,1)</f>
        <v>-0.191</v>
      </c>
      <c r="J69" s="21">
        <f t="shared" ref="J69:K71" ca="1" si="160">(ABS(F69)+ABS(H69))*SIGN(F69)</f>
        <v>-10.051</v>
      </c>
      <c r="K69" s="21">
        <f t="shared" ca="1" si="160"/>
        <v>-1.325</v>
      </c>
      <c r="L69" s="21">
        <f t="shared" ref="L69:L71" ca="1" si="161">(ABS(J69)+0.3*ABS(K69))*SIGN(J69)</f>
        <v>-10.448499999999999</v>
      </c>
      <c r="M69" s="21">
        <f t="shared" ca="1" si="153"/>
        <v>-4.3403</v>
      </c>
      <c r="N69" s="21">
        <f ca="1">IF($C$2&lt;=$C$3,L69,M69)</f>
        <v>-10.448499999999999</v>
      </c>
      <c r="O69" s="37">
        <f t="shared" ref="O69:O71" ca="1" si="162">D69</f>
        <v>-22.167999999999999</v>
      </c>
      <c r="P69" s="37">
        <f t="shared" ref="P69:P71" ca="1" si="163">E69+N69</f>
        <v>-24.029499999999999</v>
      </c>
      <c r="Q69" s="37">
        <f t="shared" ref="Q69:Q71" ca="1" si="164">E69-N69</f>
        <v>-3.1325000000000003</v>
      </c>
      <c r="R69" s="60"/>
      <c r="T69" s="45">
        <f>T68+1</f>
        <v>6</v>
      </c>
      <c r="U69" s="8" t="s">
        <v>10</v>
      </c>
      <c r="V69" s="6">
        <f ca="1">INDEX(W$8:W$31,T69,1)</f>
        <v>-15.154</v>
      </c>
      <c r="W69" s="6">
        <f ca="1">INDEX(X$8:X$31,T69,1)</f>
        <v>-9.2639999999999993</v>
      </c>
      <c r="X69" s="6">
        <f ca="1">INDEX(Y$8:Y$31,T69,1)</f>
        <v>-11.593</v>
      </c>
      <c r="Y69" s="6">
        <f ca="1">INDEX(Z$8:Z$31,T69,1)</f>
        <v>-1.325</v>
      </c>
      <c r="Z69" s="6">
        <f ca="1">INDEX(AA$8:AA$31,T69,1)</f>
        <v>-0.151</v>
      </c>
      <c r="AA69" s="6">
        <f ca="1">INDEX(AB$8:AB$31,T69,1)</f>
        <v>-0.223</v>
      </c>
      <c r="AB69" s="21">
        <f t="shared" ref="AB69:AB71" ca="1" si="165">(ABS(X69)+ABS(Z69))*SIGN(X69)</f>
        <v>-11.744</v>
      </c>
      <c r="AC69" s="21">
        <f t="shared" ref="AC69:AC71" ca="1" si="166">(ABS(Y69)+ABS(AA69))*SIGN(Y69)</f>
        <v>-1.548</v>
      </c>
      <c r="AD69" s="21">
        <f t="shared" ref="AD69:AD71" ca="1" si="167">(ABS(AB69)+0.3*ABS(AC69))*SIGN(AB69)</f>
        <v>-12.208399999999999</v>
      </c>
      <c r="AE69" s="21">
        <f t="shared" ca="1" si="154"/>
        <v>-5.0711999999999993</v>
      </c>
      <c r="AF69" s="21">
        <f ca="1">IF($C$2&lt;=$C$3,AD69,AE69)</f>
        <v>-12.208399999999999</v>
      </c>
      <c r="AG69" s="37">
        <f t="shared" ref="AG69:AG71" ca="1" si="168">V69</f>
        <v>-15.154</v>
      </c>
      <c r="AH69" s="37">
        <f t="shared" ref="AH69:AH71" ca="1" si="169">W69+AF69</f>
        <v>-21.4724</v>
      </c>
      <c r="AI69" s="37">
        <f t="shared" ref="AI69:AI71" ca="1" si="170">W69-AF69</f>
        <v>2.9443999999999999</v>
      </c>
      <c r="AJ69" s="60"/>
      <c r="AL69" s="45">
        <f>AL68+1</f>
        <v>6</v>
      </c>
      <c r="AM69" s="8" t="s">
        <v>10</v>
      </c>
      <c r="AN69" s="6">
        <f ca="1">INDEX(AO$8:AO$31,AL69,1)</f>
        <v>-26.184999999999999</v>
      </c>
      <c r="AO69" s="6">
        <f ca="1">INDEX(AP$8:AP$31,AL69,1)</f>
        <v>-15.789</v>
      </c>
      <c r="AP69" s="6">
        <f ca="1">INDEX(AQ$8:AQ$31,AL69,1)</f>
        <v>-12.051</v>
      </c>
      <c r="AQ69" s="6">
        <f ca="1">INDEX(AR$8:AR$31,AL69,1)</f>
        <v>-1.389</v>
      </c>
      <c r="AR69" s="6">
        <f ca="1">INDEX(AS$8:AS$31,AL69,1)</f>
        <v>-0.16</v>
      </c>
      <c r="AS69" s="6">
        <f ca="1">INDEX(AT$8:AT$31,AL69,1)</f>
        <v>-0.23599999999999999</v>
      </c>
      <c r="AT69" s="21">
        <f t="shared" ref="AT69:AT71" ca="1" si="171">(ABS(AP69)+ABS(AR69))*SIGN(AP69)</f>
        <v>-12.211</v>
      </c>
      <c r="AU69" s="21">
        <f t="shared" ref="AU69:AU71" ca="1" si="172">(ABS(AQ69)+ABS(AS69))*SIGN(AQ69)</f>
        <v>-1.625</v>
      </c>
      <c r="AV69" s="21">
        <f t="shared" ref="AV69:AV71" ca="1" si="173">(ABS(AT69)+0.3*ABS(AU69))*SIGN(AT69)</f>
        <v>-12.698500000000001</v>
      </c>
      <c r="AW69" s="21">
        <f t="shared" ca="1" si="155"/>
        <v>-5.2882999999999996</v>
      </c>
      <c r="AX69" s="21">
        <f ca="1">IF($C$2&lt;=$C$3,AV69,AW69)</f>
        <v>-12.698500000000001</v>
      </c>
      <c r="AY69" s="37">
        <f t="shared" ref="AY69:AY71" ca="1" si="174">AN69</f>
        <v>-26.184999999999999</v>
      </c>
      <c r="AZ69" s="37">
        <f t="shared" ref="AZ69:AZ71" ca="1" si="175">AO69+AX69</f>
        <v>-28.487500000000001</v>
      </c>
      <c r="BA69" s="37">
        <f t="shared" ref="BA69:BA71" ca="1" si="176">AO69-AX69</f>
        <v>-3.0904999999999987</v>
      </c>
      <c r="BB69" s="60"/>
      <c r="BD69" s="45">
        <f>BD68+1</f>
        <v>6</v>
      </c>
      <c r="BE69" s="8" t="s">
        <v>10</v>
      </c>
      <c r="BF69" s="6">
        <f ca="1">INDEX(BG$8:BG$31,BD69,1)</f>
        <v>-32.479999999999997</v>
      </c>
      <c r="BG69" s="6">
        <f ca="1">INDEX(BH$8:BH$31,BD69,1)</f>
        <v>-19.701000000000001</v>
      </c>
      <c r="BH69" s="6">
        <f ca="1">INDEX(BI$8:BI$31,BD69,1)</f>
        <v>-76.771000000000001</v>
      </c>
      <c r="BI69" s="6">
        <f ca="1">INDEX(BJ$8:BJ$31,BD69,1)</f>
        <v>-8.7479999999999993</v>
      </c>
      <c r="BJ69" s="6">
        <f ca="1">INDEX(BK$8:BK$31,BD69,1)</f>
        <v>-0.99399999999999999</v>
      </c>
      <c r="BK69" s="6">
        <f ca="1">INDEX(BL$8:BL$31,BD69,1)</f>
        <v>-1.4630000000000001</v>
      </c>
      <c r="BL69" s="21">
        <f t="shared" ref="BL69:BL71" ca="1" si="177">(ABS(BH69)+ABS(BJ69))*SIGN(BH69)</f>
        <v>-77.765000000000001</v>
      </c>
      <c r="BM69" s="21">
        <f t="shared" ref="BM69:BM71" ca="1" si="178">(ABS(BI69)+ABS(BK69))*SIGN(BI69)</f>
        <v>-10.210999999999999</v>
      </c>
      <c r="BN69" s="21">
        <f t="shared" ref="BN69:BN71" ca="1" si="179">(ABS(BL69)+0.3*ABS(BM69))*SIGN(BL69)</f>
        <v>-80.828299999999999</v>
      </c>
      <c r="BO69" s="21">
        <f t="shared" ca="1" si="156"/>
        <v>-33.540499999999994</v>
      </c>
      <c r="BP69" s="21">
        <f ca="1">IF($C$2&lt;=$C$3,BN69,BO69)</f>
        <v>-80.828299999999999</v>
      </c>
      <c r="BQ69" s="37">
        <f t="shared" ref="BQ69:BQ71" ca="1" si="180">BF69</f>
        <v>-32.479999999999997</v>
      </c>
      <c r="BR69" s="37">
        <f t="shared" ref="BR69:BR71" ca="1" si="181">BG69+BP69</f>
        <v>-100.52930000000001</v>
      </c>
      <c r="BS69" s="37">
        <f t="shared" ref="BS69:BS71" ca="1" si="182">BG69-BP69</f>
        <v>61.127299999999998</v>
      </c>
      <c r="BT69" s="60"/>
      <c r="BV69" s="45">
        <f>BV68+1</f>
        <v>6</v>
      </c>
      <c r="BW69" s="8" t="s">
        <v>10</v>
      </c>
      <c r="BX69" s="6">
        <f ca="1">INDEX(BY$8:BY$31,BV69,1)</f>
        <v>-74.457999999999998</v>
      </c>
      <c r="BY69" s="6">
        <f ca="1">INDEX(BZ$8:BZ$31,BV69,1)</f>
        <v>-44.67</v>
      </c>
      <c r="BZ69" s="6">
        <f ca="1">INDEX(CA$8:CA$31,BV69,1)</f>
        <v>-92.244</v>
      </c>
      <c r="CA69" s="6">
        <f ca="1">INDEX(CB$8:CB$31,BV69,1)</f>
        <v>-10.557</v>
      </c>
      <c r="CB69" s="6">
        <f ca="1">INDEX(CC$8:CC$31,BV69,1)</f>
        <v>-1.208</v>
      </c>
      <c r="CC69" s="6">
        <f ca="1">INDEX(CD$8:CD$31,BV69,1)</f>
        <v>-1.7769999999999999</v>
      </c>
      <c r="CD69" s="21">
        <f t="shared" ref="CD69:CD71" ca="1" si="183">(ABS(BZ69)+ABS(CB69))*SIGN(BZ69)</f>
        <v>-93.451999999999998</v>
      </c>
      <c r="CE69" s="21">
        <f t="shared" ref="CE69:CE71" ca="1" si="184">(ABS(CA69)+ABS(CC69))*SIGN(CA69)</f>
        <v>-12.334</v>
      </c>
      <c r="CF69" s="21">
        <f t="shared" ref="CF69:CF71" ca="1" si="185">(ABS(CD69)+0.3*ABS(CE69))*SIGN(CD69)</f>
        <v>-97.152199999999993</v>
      </c>
      <c r="CG69" s="21">
        <f t="shared" ca="1" si="157"/>
        <v>-40.369599999999998</v>
      </c>
      <c r="CH69" s="21">
        <f ca="1">IF($C$2&lt;=$C$3,CF69,CG69)</f>
        <v>-97.152199999999993</v>
      </c>
      <c r="CI69" s="37">
        <f t="shared" ref="CI69:CI71" ca="1" si="186">BX69</f>
        <v>-74.457999999999998</v>
      </c>
      <c r="CJ69" s="37">
        <f t="shared" ref="CJ69:CJ71" ca="1" si="187">BY69+CH69</f>
        <v>-141.82220000000001</v>
      </c>
      <c r="CK69" s="37">
        <f t="shared" ref="CK69:CK71" ca="1" si="188">BY69-CH69</f>
        <v>52.482199999999992</v>
      </c>
      <c r="CL69" s="60"/>
      <c r="CN69" s="45">
        <f>CN68+1</f>
        <v>6</v>
      </c>
      <c r="CO69" s="8" t="s">
        <v>10</v>
      </c>
      <c r="CP69" s="6">
        <f ca="1">INDEX(CQ$8:CQ$31,CN69,1)</f>
        <v>-59.231999999999999</v>
      </c>
      <c r="CQ69" s="6">
        <f ca="1">INDEX(CR$8:CR$31,CN69,1)</f>
        <v>-35.366</v>
      </c>
      <c r="CR69" s="6">
        <f ca="1">INDEX(CS$8:CS$31,CN69,1)</f>
        <v>-60.515000000000001</v>
      </c>
      <c r="CS69" s="6">
        <f ca="1">INDEX(CT$8:CT$31,CN69,1)</f>
        <v>-6.9089999999999998</v>
      </c>
      <c r="CT69" s="6">
        <f ca="1">INDEX(CU$8:CU$31,CN69,1)</f>
        <v>-0.78700000000000003</v>
      </c>
      <c r="CU69" s="6">
        <f ca="1">INDEX(CV$8:CV$31,CN69,1)</f>
        <v>-1.1579999999999999</v>
      </c>
      <c r="CV69" s="21">
        <f t="shared" ref="CV69:CV71" ca="1" si="189">(ABS(CR69)+ABS(CT69))*SIGN(CR69)</f>
        <v>-61.302</v>
      </c>
      <c r="CW69" s="21">
        <f t="shared" ref="CW69:CW71" ca="1" si="190">(ABS(CS69)+ABS(CU69))*SIGN(CS69)</f>
        <v>-8.0670000000000002</v>
      </c>
      <c r="CX69" s="21">
        <f t="shared" ref="CX69:CX71" ca="1" si="191">(ABS(CV69)+0.3*ABS(CW69))*SIGN(CV69)</f>
        <v>-63.722099999999998</v>
      </c>
      <c r="CY69" s="21">
        <f t="shared" ca="1" si="158"/>
        <v>-26.457599999999999</v>
      </c>
      <c r="CZ69" s="21">
        <f ca="1">IF($C$2&lt;=$C$3,CX69,CY69)</f>
        <v>-63.722099999999998</v>
      </c>
      <c r="DA69" s="37">
        <f t="shared" ref="DA69:DA71" ca="1" si="192">CP69</f>
        <v>-59.231999999999999</v>
      </c>
      <c r="DB69" s="37">
        <f t="shared" ref="DB69:DB71" ca="1" si="193">CQ69+CZ69</f>
        <v>-99.088099999999997</v>
      </c>
      <c r="DC69" s="37">
        <f t="shared" ref="DC69:DC71" ca="1" si="194">CQ69-CZ69</f>
        <v>28.356099999999998</v>
      </c>
      <c r="DD69" s="60"/>
      <c r="DF69" s="45">
        <f>DF68+1</f>
        <v>6</v>
      </c>
      <c r="DG69" s="8" t="s">
        <v>10</v>
      </c>
      <c r="DH69" s="6">
        <f ca="1">INDEX(DI$8:DI$31,DF69,1)</f>
        <v>-22.096</v>
      </c>
      <c r="DI69" s="6">
        <f ca="1">INDEX(DJ$8:DJ$31,DF69,1)</f>
        <v>-13.538</v>
      </c>
      <c r="DJ69" s="6">
        <f ca="1">INDEX(DK$8:DK$31,DF69,1)</f>
        <v>-9.9120000000000008</v>
      </c>
      <c r="DK69" s="6">
        <f ca="1">INDEX(DL$8:DL$31,DF69,1)</f>
        <v>2.3479999999999999</v>
      </c>
      <c r="DL69" s="6">
        <f ca="1">INDEX(DM$8:DM$31,DF69,1)</f>
        <v>0.33800000000000002</v>
      </c>
      <c r="DM69" s="6">
        <f ca="1">INDEX(DN$8:DN$31,DF69,1)</f>
        <v>0.497</v>
      </c>
      <c r="DN69" s="21">
        <f t="shared" ref="DN69:DN71" ca="1" si="195">(ABS(DJ69)+ABS(DL69))*SIGN(DJ69)</f>
        <v>-10.25</v>
      </c>
      <c r="DO69" s="21">
        <f t="shared" ref="DO69:DO71" ca="1" si="196">(ABS(DK69)+ABS(DM69))*SIGN(DK69)</f>
        <v>2.8449999999999998</v>
      </c>
      <c r="DP69" s="21">
        <f t="shared" ref="DP69:DP71" ca="1" si="197">(ABS(DN69)+0.3*ABS(DO69))*SIGN(DN69)</f>
        <v>-11.1035</v>
      </c>
      <c r="DQ69" s="21">
        <f t="shared" ca="1" si="159"/>
        <v>5.92</v>
      </c>
      <c r="DR69" s="21">
        <f ca="1">IF($C$2&lt;=$C$3,DP69,DQ69)</f>
        <v>-11.1035</v>
      </c>
      <c r="DS69" s="37">
        <f t="shared" ref="DS69:DS71" ca="1" si="198">DH69</f>
        <v>-22.096</v>
      </c>
      <c r="DT69" s="37">
        <f t="shared" ref="DT69:DT71" ca="1" si="199">DI69+DR69</f>
        <v>-24.641500000000001</v>
      </c>
      <c r="DU69" s="37">
        <f t="shared" ref="DU69:DU71" ca="1" si="200">DI69-DR69</f>
        <v>-2.4344999999999999</v>
      </c>
      <c r="DV69" s="60"/>
    </row>
    <row r="70" spans="1:126">
      <c r="B70" s="45">
        <f t="shared" ref="B70:B71" si="201">B69+1</f>
        <v>7</v>
      </c>
      <c r="C70" s="8" t="s">
        <v>9</v>
      </c>
      <c r="D70" s="6">
        <f ca="1">INDEX(E$8:E$31,B70,1)</f>
        <v>28.338000000000001</v>
      </c>
      <c r="E70" s="6">
        <f ca="1">INDEX(F$8:F$31,B70,1)</f>
        <v>17.363</v>
      </c>
      <c r="F70" s="6">
        <f ca="1">INDEX(G$8:G$31,B70,1)</f>
        <v>-4.3019999999999996</v>
      </c>
      <c r="G70" s="6">
        <f ca="1">INDEX(H$8:H$31,B70,1)</f>
        <v>-0.49199999999999999</v>
      </c>
      <c r="H70" s="6">
        <f ca="1">INDEX(I$8:I$31,B70,1)</f>
        <v>-5.6000000000000001E-2</v>
      </c>
      <c r="I70" s="6">
        <f ca="1">INDEX(J$8:J$31,B70,1)</f>
        <v>-8.3000000000000004E-2</v>
      </c>
      <c r="J70" s="21">
        <f t="shared" ca="1" si="160"/>
        <v>-4.3579999999999997</v>
      </c>
      <c r="K70" s="21">
        <f t="shared" ca="1" si="160"/>
        <v>-0.57499999999999996</v>
      </c>
      <c r="L70" s="21">
        <f t="shared" ca="1" si="161"/>
        <v>-4.5305</v>
      </c>
      <c r="M70" s="21">
        <f t="shared" ca="1" si="153"/>
        <v>-1.8823999999999999</v>
      </c>
      <c r="N70" s="21">
        <f ca="1">IF($C$2&lt;=$C$3,L70,M70)</f>
        <v>-4.5305</v>
      </c>
      <c r="O70" s="21">
        <f t="shared" ca="1" si="162"/>
        <v>28.338000000000001</v>
      </c>
      <c r="P70" s="21">
        <f t="shared" ca="1" si="163"/>
        <v>12.8325</v>
      </c>
      <c r="Q70" s="21">
        <f t="shared" ca="1" si="164"/>
        <v>21.8935</v>
      </c>
      <c r="R70" s="60"/>
      <c r="T70" s="45">
        <f t="shared" ref="T70:T71" si="202">T69+1</f>
        <v>7</v>
      </c>
      <c r="U70" s="8" t="s">
        <v>9</v>
      </c>
      <c r="V70" s="6">
        <f ca="1">INDEX(W$8:W$31,T70,1)</f>
        <v>22.943999999999999</v>
      </c>
      <c r="W70" s="6">
        <f ca="1">INDEX(X$8:X$31,T70,1)</f>
        <v>14.065</v>
      </c>
      <c r="X70" s="6">
        <f ca="1">INDEX(Y$8:Y$31,T70,1)</f>
        <v>-6.149</v>
      </c>
      <c r="Y70" s="6">
        <f ca="1">INDEX(Z$8:Z$31,T70,1)</f>
        <v>-0.70299999999999996</v>
      </c>
      <c r="Z70" s="6">
        <f ca="1">INDEX(AA$8:AA$31,T70,1)</f>
        <v>-0.08</v>
      </c>
      <c r="AA70" s="6">
        <f ca="1">INDEX(AB$8:AB$31,T70,1)</f>
        <v>-0.11799999999999999</v>
      </c>
      <c r="AB70" s="21">
        <f t="shared" ca="1" si="165"/>
        <v>-6.2290000000000001</v>
      </c>
      <c r="AC70" s="21">
        <f t="shared" ca="1" si="166"/>
        <v>-0.82099999999999995</v>
      </c>
      <c r="AD70" s="21">
        <f t="shared" ca="1" si="167"/>
        <v>-6.4752999999999998</v>
      </c>
      <c r="AE70" s="21">
        <f t="shared" ca="1" si="154"/>
        <v>-2.6897000000000002</v>
      </c>
      <c r="AF70" s="21">
        <f ca="1">IF($C$2&lt;=$C$3,AD70,AE70)</f>
        <v>-6.4752999999999998</v>
      </c>
      <c r="AG70" s="21">
        <f t="shared" ca="1" si="168"/>
        <v>22.943999999999999</v>
      </c>
      <c r="AH70" s="21">
        <f t="shared" ca="1" si="169"/>
        <v>7.5896999999999997</v>
      </c>
      <c r="AI70" s="21">
        <f t="shared" ca="1" si="170"/>
        <v>20.540299999999998</v>
      </c>
      <c r="AJ70" s="60"/>
      <c r="AL70" s="45">
        <f t="shared" ref="AL70:AL71" si="203">AL69+1</f>
        <v>7</v>
      </c>
      <c r="AM70" s="8" t="s">
        <v>9</v>
      </c>
      <c r="AN70" s="6">
        <f ca="1">INDEX(AO$8:AO$31,AL70,1)</f>
        <v>54.41</v>
      </c>
      <c r="AO70" s="6">
        <f ca="1">INDEX(AP$8:AP$31,AL70,1)</f>
        <v>32.762999999999998</v>
      </c>
      <c r="AP70" s="6">
        <f ca="1">INDEX(AQ$8:AQ$31,AL70,1)</f>
        <v>-8.8989999999999991</v>
      </c>
      <c r="AQ70" s="6">
        <f ca="1">INDEX(AR$8:AR$31,AL70,1)</f>
        <v>-1.024</v>
      </c>
      <c r="AR70" s="6">
        <f ca="1">INDEX(AS$8:AS$31,AL70,1)</f>
        <v>-0.11799999999999999</v>
      </c>
      <c r="AS70" s="6">
        <f ca="1">INDEX(AT$8:AT$31,AL70,1)</f>
        <v>-0.17299999999999999</v>
      </c>
      <c r="AT70" s="21">
        <f t="shared" ca="1" si="171"/>
        <v>-9.0169999999999995</v>
      </c>
      <c r="AU70" s="21">
        <f t="shared" ca="1" si="172"/>
        <v>-1.1970000000000001</v>
      </c>
      <c r="AV70" s="21">
        <f t="shared" ca="1" si="173"/>
        <v>-9.3760999999999992</v>
      </c>
      <c r="AW70" s="21">
        <f t="shared" ca="1" si="155"/>
        <v>-3.9020999999999999</v>
      </c>
      <c r="AX70" s="21">
        <f ca="1">IF($C$2&lt;=$C$3,AV70,AW70)</f>
        <v>-9.3760999999999992</v>
      </c>
      <c r="AY70" s="21">
        <f t="shared" ca="1" si="174"/>
        <v>54.41</v>
      </c>
      <c r="AZ70" s="21">
        <f t="shared" ca="1" si="175"/>
        <v>23.386899999999997</v>
      </c>
      <c r="BA70" s="21">
        <f t="shared" ca="1" si="176"/>
        <v>42.139099999999999</v>
      </c>
      <c r="BB70" s="60"/>
      <c r="BD70" s="45">
        <f t="shared" ref="BD70:BD71" si="204">BD69+1</f>
        <v>7</v>
      </c>
      <c r="BE70" s="8" t="s">
        <v>9</v>
      </c>
      <c r="BF70" s="6">
        <f ca="1">INDEX(BG$8:BG$31,BD70,1)</f>
        <v>89.715999999999994</v>
      </c>
      <c r="BG70" s="6">
        <f ca="1">INDEX(BH$8:BH$31,BD70,1)</f>
        <v>53.662999999999997</v>
      </c>
      <c r="BH70" s="6">
        <f ca="1">INDEX(BI$8:BI$31,BD70,1)</f>
        <v>-41.637</v>
      </c>
      <c r="BI70" s="6">
        <f ca="1">INDEX(BJ$8:BJ$31,BD70,1)</f>
        <v>-4.7450000000000001</v>
      </c>
      <c r="BJ70" s="6">
        <f ca="1">INDEX(BK$8:BK$31,BD70,1)</f>
        <v>-0.53900000000000003</v>
      </c>
      <c r="BK70" s="6">
        <f ca="1">INDEX(BL$8:BL$31,BD70,1)</f>
        <v>-0.79400000000000004</v>
      </c>
      <c r="BL70" s="21">
        <f t="shared" ca="1" si="177"/>
        <v>-42.176000000000002</v>
      </c>
      <c r="BM70" s="21">
        <f t="shared" ca="1" si="178"/>
        <v>-5.5389999999999997</v>
      </c>
      <c r="BN70" s="21">
        <f t="shared" ca="1" si="179"/>
        <v>-43.837700000000005</v>
      </c>
      <c r="BO70" s="21">
        <f t="shared" ca="1" si="156"/>
        <v>-18.191800000000001</v>
      </c>
      <c r="BP70" s="21">
        <f ca="1">IF($C$2&lt;=$C$3,BN70,BO70)</f>
        <v>-43.837700000000005</v>
      </c>
      <c r="BQ70" s="21">
        <f t="shared" ca="1" si="180"/>
        <v>89.715999999999994</v>
      </c>
      <c r="BR70" s="21">
        <f t="shared" ca="1" si="181"/>
        <v>9.8252999999999915</v>
      </c>
      <c r="BS70" s="21">
        <f t="shared" ca="1" si="182"/>
        <v>97.500699999999995</v>
      </c>
      <c r="BT70" s="60"/>
      <c r="BV70" s="45">
        <f t="shared" ref="BV70:BV71" si="205">BV69+1</f>
        <v>7</v>
      </c>
      <c r="BW70" s="8" t="s">
        <v>9</v>
      </c>
      <c r="BX70" s="6">
        <f ca="1">INDEX(BY$8:BY$31,BV70,1)</f>
        <v>110.726</v>
      </c>
      <c r="BY70" s="6">
        <f ca="1">INDEX(BZ$8:BZ$31,BV70,1)</f>
        <v>66.370999999999995</v>
      </c>
      <c r="BZ70" s="6">
        <f ca="1">INDEX(CA$8:CA$31,BV70,1)</f>
        <v>-43.887999999999998</v>
      </c>
      <c r="CA70" s="6">
        <f ca="1">INDEX(CB$8:CB$31,BV70,1)</f>
        <v>-5.0229999999999997</v>
      </c>
      <c r="CB70" s="6">
        <f ca="1">INDEX(CC$8:CC$31,BV70,1)</f>
        <v>-0.57499999999999996</v>
      </c>
      <c r="CC70" s="6">
        <f ca="1">INDEX(CD$8:CD$31,BV70,1)</f>
        <v>-0.84499999999999997</v>
      </c>
      <c r="CD70" s="21">
        <f t="shared" ca="1" si="183"/>
        <v>-44.463000000000001</v>
      </c>
      <c r="CE70" s="21">
        <f t="shared" ca="1" si="184"/>
        <v>-5.8679999999999994</v>
      </c>
      <c r="CF70" s="21">
        <f t="shared" ca="1" si="185"/>
        <v>-46.223399999999998</v>
      </c>
      <c r="CG70" s="21">
        <f t="shared" ca="1" si="157"/>
        <v>-19.206900000000001</v>
      </c>
      <c r="CH70" s="21">
        <f ca="1">IF($C$2&lt;=$C$3,CF70,CG70)</f>
        <v>-46.223399999999998</v>
      </c>
      <c r="CI70" s="21">
        <f t="shared" ca="1" si="186"/>
        <v>110.726</v>
      </c>
      <c r="CJ70" s="21">
        <f t="shared" ca="1" si="187"/>
        <v>20.147599999999997</v>
      </c>
      <c r="CK70" s="21">
        <f t="shared" ca="1" si="188"/>
        <v>112.59439999999999</v>
      </c>
      <c r="CL70" s="60"/>
      <c r="CN70" s="45">
        <f t="shared" ref="CN70:CN71" si="206">CN69+1</f>
        <v>7</v>
      </c>
      <c r="CO70" s="8" t="s">
        <v>9</v>
      </c>
      <c r="CP70" s="6">
        <f ca="1">INDEX(CQ$8:CQ$31,CN70,1)</f>
        <v>87.046000000000006</v>
      </c>
      <c r="CQ70" s="6">
        <f ca="1">INDEX(CR$8:CR$31,CN70,1)</f>
        <v>52.265000000000001</v>
      </c>
      <c r="CR70" s="6">
        <f ca="1">INDEX(CS$8:CS$31,CN70,1)</f>
        <v>-37.665999999999997</v>
      </c>
      <c r="CS70" s="6">
        <f ca="1">INDEX(CT$8:CT$31,CN70,1)</f>
        <v>-4.298</v>
      </c>
      <c r="CT70" s="6">
        <f ca="1">INDEX(CU$8:CU$31,CN70,1)</f>
        <v>-0.48899999999999999</v>
      </c>
      <c r="CU70" s="6">
        <f ca="1">INDEX(CV$8:CV$31,CN70,1)</f>
        <v>-0.72</v>
      </c>
      <c r="CV70" s="21">
        <f t="shared" ca="1" si="189"/>
        <v>-38.154999999999994</v>
      </c>
      <c r="CW70" s="21">
        <f t="shared" ca="1" si="190"/>
        <v>-5.0179999999999998</v>
      </c>
      <c r="CX70" s="21">
        <f t="shared" ca="1" si="191"/>
        <v>-39.660399999999996</v>
      </c>
      <c r="CY70" s="21">
        <f t="shared" ca="1" si="158"/>
        <v>-16.464499999999997</v>
      </c>
      <c r="CZ70" s="21">
        <f ca="1">IF($C$2&lt;=$C$3,CX70,CY70)</f>
        <v>-39.660399999999996</v>
      </c>
      <c r="DA70" s="21">
        <f t="shared" ca="1" si="192"/>
        <v>87.046000000000006</v>
      </c>
      <c r="DB70" s="21">
        <f t="shared" ca="1" si="193"/>
        <v>12.604600000000005</v>
      </c>
      <c r="DC70" s="21">
        <f t="shared" ca="1" si="194"/>
        <v>91.925399999999996</v>
      </c>
      <c r="DD70" s="60"/>
      <c r="DF70" s="45">
        <f t="shared" ref="DF70:DF71" si="207">DF69+1</f>
        <v>7</v>
      </c>
      <c r="DG70" s="8" t="s">
        <v>9</v>
      </c>
      <c r="DH70" s="6">
        <f ca="1">INDEX(DI$8:DI$31,DF70,1)</f>
        <v>28.366</v>
      </c>
      <c r="DI70" s="6">
        <f ca="1">INDEX(DJ$8:DJ$31,DF70,1)</f>
        <v>17.381</v>
      </c>
      <c r="DJ70" s="6">
        <f ca="1">INDEX(DK$8:DK$31,DF70,1)</f>
        <v>-4.2949999999999999</v>
      </c>
      <c r="DK70" s="6">
        <f ca="1">INDEX(DL$8:DL$31,DF70,1)</f>
        <v>1.0169999999999999</v>
      </c>
      <c r="DL70" s="6">
        <f ca="1">INDEX(DM$8:DM$31,DF70,1)</f>
        <v>0.14599999999999999</v>
      </c>
      <c r="DM70" s="6">
        <f ca="1">INDEX(DN$8:DN$31,DF70,1)</f>
        <v>0.215</v>
      </c>
      <c r="DN70" s="21">
        <f t="shared" ca="1" si="195"/>
        <v>-4.4409999999999998</v>
      </c>
      <c r="DO70" s="21">
        <f t="shared" ca="1" si="196"/>
        <v>1.232</v>
      </c>
      <c r="DP70" s="21">
        <f t="shared" ca="1" si="197"/>
        <v>-4.8106</v>
      </c>
      <c r="DQ70" s="21">
        <f t="shared" ca="1" si="159"/>
        <v>2.5642999999999998</v>
      </c>
      <c r="DR70" s="21">
        <f ca="1">IF($C$2&lt;=$C$3,DP70,DQ70)</f>
        <v>-4.8106</v>
      </c>
      <c r="DS70" s="21">
        <f t="shared" ca="1" si="198"/>
        <v>28.366</v>
      </c>
      <c r="DT70" s="21">
        <f t="shared" ca="1" si="199"/>
        <v>12.570399999999999</v>
      </c>
      <c r="DU70" s="21">
        <f t="shared" ca="1" si="200"/>
        <v>22.191600000000001</v>
      </c>
      <c r="DV70" s="60"/>
    </row>
    <row r="71" spans="1:126">
      <c r="B71" s="45">
        <f t="shared" si="201"/>
        <v>8</v>
      </c>
      <c r="C71" s="8" t="s">
        <v>8</v>
      </c>
      <c r="D71" s="6">
        <f ca="1">INDEX(E$8:E$31,B71,1)</f>
        <v>-28.579000000000001</v>
      </c>
      <c r="E71" s="6">
        <f ca="1">INDEX(F$8:F$31,B71,1)</f>
        <v>-17.510999999999999</v>
      </c>
      <c r="F71" s="6">
        <f ca="1">INDEX(G$8:G$31,B71,1)</f>
        <v>-4.3019999999999996</v>
      </c>
      <c r="G71" s="6">
        <f ca="1">INDEX(H$8:H$31,B71,1)</f>
        <v>-0.49199999999999999</v>
      </c>
      <c r="H71" s="6">
        <f ca="1">INDEX(I$8:I$31,B71,1)</f>
        <v>-5.6000000000000001E-2</v>
      </c>
      <c r="I71" s="6">
        <f ca="1">INDEX(J$8:J$31,B71,1)</f>
        <v>-8.3000000000000004E-2</v>
      </c>
      <c r="J71" s="21">
        <f t="shared" ca="1" si="160"/>
        <v>-4.3579999999999997</v>
      </c>
      <c r="K71" s="21">
        <f t="shared" ca="1" si="160"/>
        <v>-0.57499999999999996</v>
      </c>
      <c r="L71" s="21">
        <f t="shared" ca="1" si="161"/>
        <v>-4.5305</v>
      </c>
      <c r="M71" s="21">
        <f t="shared" ca="1" si="153"/>
        <v>-1.8823999999999999</v>
      </c>
      <c r="N71" s="21">
        <f ca="1">IF($C$2&lt;=$C$3,L71,M71)</f>
        <v>-4.5305</v>
      </c>
      <c r="O71" s="21">
        <f t="shared" ca="1" si="162"/>
        <v>-28.579000000000001</v>
      </c>
      <c r="P71" s="21">
        <f t="shared" ca="1" si="163"/>
        <v>-22.041499999999999</v>
      </c>
      <c r="Q71" s="21">
        <f t="shared" ca="1" si="164"/>
        <v>-12.980499999999999</v>
      </c>
      <c r="R71" s="60"/>
      <c r="T71" s="45">
        <f t="shared" si="202"/>
        <v>8</v>
      </c>
      <c r="U71" s="8" t="s">
        <v>8</v>
      </c>
      <c r="V71" s="6">
        <f ca="1">INDEX(W$8:W$31,T71,1)</f>
        <v>-23.074000000000002</v>
      </c>
      <c r="W71" s="6">
        <f ca="1">INDEX(X$8:X$31,T71,1)</f>
        <v>-14.131</v>
      </c>
      <c r="X71" s="6">
        <f ca="1">INDEX(Y$8:Y$31,T71,1)</f>
        <v>-6.149</v>
      </c>
      <c r="Y71" s="6">
        <f ca="1">INDEX(Z$8:Z$31,T71,1)</f>
        <v>-0.70299999999999996</v>
      </c>
      <c r="Z71" s="6">
        <f ca="1">INDEX(AA$8:AA$31,T71,1)</f>
        <v>-0.08</v>
      </c>
      <c r="AA71" s="6">
        <f ca="1">INDEX(AB$8:AB$31,T71,1)</f>
        <v>-0.11799999999999999</v>
      </c>
      <c r="AB71" s="21">
        <f t="shared" ca="1" si="165"/>
        <v>-6.2290000000000001</v>
      </c>
      <c r="AC71" s="21">
        <f t="shared" ca="1" si="166"/>
        <v>-0.82099999999999995</v>
      </c>
      <c r="AD71" s="21">
        <f t="shared" ca="1" si="167"/>
        <v>-6.4752999999999998</v>
      </c>
      <c r="AE71" s="21">
        <f t="shared" ca="1" si="154"/>
        <v>-2.6897000000000002</v>
      </c>
      <c r="AF71" s="21">
        <f ca="1">IF($C$2&lt;=$C$3,AD71,AE71)</f>
        <v>-6.4752999999999998</v>
      </c>
      <c r="AG71" s="21">
        <f t="shared" ca="1" si="168"/>
        <v>-23.074000000000002</v>
      </c>
      <c r="AH71" s="21">
        <f t="shared" ca="1" si="169"/>
        <v>-20.606300000000001</v>
      </c>
      <c r="AI71" s="21">
        <f t="shared" ca="1" si="170"/>
        <v>-7.6557000000000004</v>
      </c>
      <c r="AJ71" s="60"/>
      <c r="AL71" s="45">
        <f t="shared" si="203"/>
        <v>8</v>
      </c>
      <c r="AM71" s="8" t="s">
        <v>8</v>
      </c>
      <c r="AN71" s="6">
        <f ca="1">INDEX(AO$8:AO$31,AL71,1)</f>
        <v>-53.17</v>
      </c>
      <c r="AO71" s="6">
        <f ca="1">INDEX(AP$8:AP$31,AL71,1)</f>
        <v>-32.036999999999999</v>
      </c>
      <c r="AP71" s="6">
        <f ca="1">INDEX(AQ$8:AQ$31,AL71,1)</f>
        <v>-8.8989999999999991</v>
      </c>
      <c r="AQ71" s="6">
        <f ca="1">INDEX(AR$8:AR$31,AL71,1)</f>
        <v>-1.024</v>
      </c>
      <c r="AR71" s="6">
        <f ca="1">INDEX(AS$8:AS$31,AL71,1)</f>
        <v>-0.11799999999999999</v>
      </c>
      <c r="AS71" s="6">
        <f ca="1">INDEX(AT$8:AT$31,AL71,1)</f>
        <v>-0.17299999999999999</v>
      </c>
      <c r="AT71" s="21">
        <f t="shared" ca="1" si="171"/>
        <v>-9.0169999999999995</v>
      </c>
      <c r="AU71" s="21">
        <f t="shared" ca="1" si="172"/>
        <v>-1.1970000000000001</v>
      </c>
      <c r="AV71" s="21">
        <f t="shared" ca="1" si="173"/>
        <v>-9.3760999999999992</v>
      </c>
      <c r="AW71" s="21">
        <f t="shared" ca="1" si="155"/>
        <v>-3.9020999999999999</v>
      </c>
      <c r="AX71" s="21">
        <f ca="1">IF($C$2&lt;=$C$3,AV71,AW71)</f>
        <v>-9.3760999999999992</v>
      </c>
      <c r="AY71" s="21">
        <f t="shared" ca="1" si="174"/>
        <v>-53.17</v>
      </c>
      <c r="AZ71" s="21">
        <f t="shared" ca="1" si="175"/>
        <v>-41.4131</v>
      </c>
      <c r="BA71" s="21">
        <f t="shared" ca="1" si="176"/>
        <v>-22.660899999999998</v>
      </c>
      <c r="BB71" s="60"/>
      <c r="BD71" s="45">
        <f t="shared" si="204"/>
        <v>8</v>
      </c>
      <c r="BE71" s="8" t="s">
        <v>8</v>
      </c>
      <c r="BF71" s="6">
        <f ca="1">INDEX(BG$8:BG$31,BD71,1)</f>
        <v>-79.116</v>
      </c>
      <c r="BG71" s="6">
        <f ca="1">INDEX(BH$8:BH$31,BD71,1)</f>
        <v>-47.552999999999997</v>
      </c>
      <c r="BH71" s="6">
        <f ca="1">INDEX(BI$8:BI$31,BD71,1)</f>
        <v>-41.637</v>
      </c>
      <c r="BI71" s="6">
        <f ca="1">INDEX(BJ$8:BJ$31,BD71,1)</f>
        <v>-4.7450000000000001</v>
      </c>
      <c r="BJ71" s="6">
        <f ca="1">INDEX(BK$8:BK$31,BD71,1)</f>
        <v>-0.53900000000000003</v>
      </c>
      <c r="BK71" s="6">
        <f ca="1">INDEX(BL$8:BL$31,BD71,1)</f>
        <v>-0.79400000000000004</v>
      </c>
      <c r="BL71" s="21">
        <f t="shared" ca="1" si="177"/>
        <v>-42.176000000000002</v>
      </c>
      <c r="BM71" s="21">
        <f t="shared" ca="1" si="178"/>
        <v>-5.5389999999999997</v>
      </c>
      <c r="BN71" s="21">
        <f t="shared" ca="1" si="179"/>
        <v>-43.837700000000005</v>
      </c>
      <c r="BO71" s="21">
        <f t="shared" ca="1" si="156"/>
        <v>-18.191800000000001</v>
      </c>
      <c r="BP71" s="21">
        <f ca="1">IF($C$2&lt;=$C$3,BN71,BO71)</f>
        <v>-43.837700000000005</v>
      </c>
      <c r="BQ71" s="21">
        <f t="shared" ca="1" si="180"/>
        <v>-79.116</v>
      </c>
      <c r="BR71" s="21">
        <f t="shared" ca="1" si="181"/>
        <v>-91.39070000000001</v>
      </c>
      <c r="BS71" s="21">
        <f t="shared" ca="1" si="182"/>
        <v>-3.7152999999999921</v>
      </c>
      <c r="BT71" s="60"/>
      <c r="BV71" s="45">
        <f t="shared" si="205"/>
        <v>8</v>
      </c>
      <c r="BW71" s="8" t="s">
        <v>8</v>
      </c>
      <c r="BX71" s="6">
        <f ca="1">INDEX(BY$8:BY$31,BV71,1)</f>
        <v>-110.866</v>
      </c>
      <c r="BY71" s="6">
        <f ca="1">INDEX(BZ$8:BZ$31,BV71,1)</f>
        <v>-66.474999999999994</v>
      </c>
      <c r="BZ71" s="6">
        <f ca="1">INDEX(CA$8:CA$31,BV71,1)</f>
        <v>-43.887999999999998</v>
      </c>
      <c r="CA71" s="6">
        <f ca="1">INDEX(CB$8:CB$31,BV71,1)</f>
        <v>-5.0229999999999997</v>
      </c>
      <c r="CB71" s="6">
        <f ca="1">INDEX(CC$8:CC$31,BV71,1)</f>
        <v>-0.57499999999999996</v>
      </c>
      <c r="CC71" s="6">
        <f ca="1">INDEX(CD$8:CD$31,BV71,1)</f>
        <v>-0.84499999999999997</v>
      </c>
      <c r="CD71" s="21">
        <f t="shared" ca="1" si="183"/>
        <v>-44.463000000000001</v>
      </c>
      <c r="CE71" s="21">
        <f t="shared" ca="1" si="184"/>
        <v>-5.8679999999999994</v>
      </c>
      <c r="CF71" s="21">
        <f t="shared" ca="1" si="185"/>
        <v>-46.223399999999998</v>
      </c>
      <c r="CG71" s="21">
        <f t="shared" ca="1" si="157"/>
        <v>-19.206900000000001</v>
      </c>
      <c r="CH71" s="21">
        <f ca="1">IF($C$2&lt;=$C$3,CF71,CG71)</f>
        <v>-46.223399999999998</v>
      </c>
      <c r="CI71" s="21">
        <f t="shared" ca="1" si="186"/>
        <v>-110.866</v>
      </c>
      <c r="CJ71" s="21">
        <f t="shared" ca="1" si="187"/>
        <v>-112.69839999999999</v>
      </c>
      <c r="CK71" s="21">
        <f t="shared" ca="1" si="188"/>
        <v>-20.251599999999996</v>
      </c>
      <c r="CL71" s="60"/>
      <c r="CN71" s="45">
        <f t="shared" si="206"/>
        <v>8</v>
      </c>
      <c r="CO71" s="8" t="s">
        <v>8</v>
      </c>
      <c r="CP71" s="6">
        <f ca="1">INDEX(CQ$8:CQ$31,CN71,1)</f>
        <v>-102.89</v>
      </c>
      <c r="CQ71" s="6">
        <f ca="1">INDEX(CR$8:CR$31,CN71,1)</f>
        <v>-61.603000000000002</v>
      </c>
      <c r="CR71" s="6">
        <f ca="1">INDEX(CS$8:CS$31,CN71,1)</f>
        <v>-37.665999999999997</v>
      </c>
      <c r="CS71" s="6">
        <f ca="1">INDEX(CT$8:CT$31,CN71,1)</f>
        <v>-4.298</v>
      </c>
      <c r="CT71" s="6">
        <f ca="1">INDEX(CU$8:CU$31,CN71,1)</f>
        <v>-0.48899999999999999</v>
      </c>
      <c r="CU71" s="6">
        <f ca="1">INDEX(CV$8:CV$31,CN71,1)</f>
        <v>-0.72</v>
      </c>
      <c r="CV71" s="21">
        <f t="shared" ca="1" si="189"/>
        <v>-38.154999999999994</v>
      </c>
      <c r="CW71" s="21">
        <f t="shared" ca="1" si="190"/>
        <v>-5.0179999999999998</v>
      </c>
      <c r="CX71" s="21">
        <f t="shared" ca="1" si="191"/>
        <v>-39.660399999999996</v>
      </c>
      <c r="CY71" s="21">
        <f t="shared" ca="1" si="158"/>
        <v>-16.464499999999997</v>
      </c>
      <c r="CZ71" s="21">
        <f ca="1">IF($C$2&lt;=$C$3,CX71,CY71)</f>
        <v>-39.660399999999996</v>
      </c>
      <c r="DA71" s="21">
        <f t="shared" ca="1" si="192"/>
        <v>-102.89</v>
      </c>
      <c r="DB71" s="21">
        <f t="shared" ca="1" si="193"/>
        <v>-101.26339999999999</v>
      </c>
      <c r="DC71" s="21">
        <f t="shared" ca="1" si="194"/>
        <v>-21.942600000000006</v>
      </c>
      <c r="DD71" s="60"/>
      <c r="DF71" s="45">
        <f t="shared" si="207"/>
        <v>8</v>
      </c>
      <c r="DG71" s="8" t="s">
        <v>8</v>
      </c>
      <c r="DH71" s="6">
        <f ca="1">INDEX(DI$8:DI$31,DF71,1)</f>
        <v>-28.550999999999998</v>
      </c>
      <c r="DI71" s="6">
        <f ca="1">INDEX(DJ$8:DJ$31,DF71,1)</f>
        <v>-17.492999999999999</v>
      </c>
      <c r="DJ71" s="6">
        <f ca="1">INDEX(DK$8:DK$31,DF71,1)</f>
        <v>-4.2949999999999999</v>
      </c>
      <c r="DK71" s="6">
        <f ca="1">INDEX(DL$8:DL$31,DF71,1)</f>
        <v>1.0169999999999999</v>
      </c>
      <c r="DL71" s="6">
        <f ca="1">INDEX(DM$8:DM$31,DF71,1)</f>
        <v>0.14599999999999999</v>
      </c>
      <c r="DM71" s="6">
        <f ca="1">INDEX(DN$8:DN$31,DF71,1)</f>
        <v>0.215</v>
      </c>
      <c r="DN71" s="21">
        <f t="shared" ca="1" si="195"/>
        <v>-4.4409999999999998</v>
      </c>
      <c r="DO71" s="21">
        <f t="shared" ca="1" si="196"/>
        <v>1.232</v>
      </c>
      <c r="DP71" s="21">
        <f t="shared" ca="1" si="197"/>
        <v>-4.8106</v>
      </c>
      <c r="DQ71" s="21">
        <f t="shared" ca="1" si="159"/>
        <v>2.5642999999999998</v>
      </c>
      <c r="DR71" s="21">
        <f ca="1">IF($C$2&lt;=$C$3,DP71,DQ71)</f>
        <v>-4.8106</v>
      </c>
      <c r="DS71" s="21">
        <f t="shared" ca="1" si="198"/>
        <v>-28.550999999999998</v>
      </c>
      <c r="DT71" s="21">
        <f t="shared" ca="1" si="199"/>
        <v>-22.303599999999999</v>
      </c>
      <c r="DU71" s="21">
        <f t="shared" ca="1" si="200"/>
        <v>-12.682399999999998</v>
      </c>
      <c r="DV71" s="60"/>
    </row>
    <row r="72" spans="1:126">
      <c r="C72" s="8" t="s">
        <v>58</v>
      </c>
      <c r="D72" s="6"/>
      <c r="E72" s="6"/>
      <c r="F72" s="6"/>
      <c r="G72" s="6"/>
      <c r="H72" s="6"/>
      <c r="I72" s="6"/>
      <c r="J72" s="6"/>
      <c r="K72" s="6"/>
      <c r="O72" s="21">
        <f ca="1">MIN(P61,MAX(0,P61/2-(O68-O69)/P62/P61))</f>
        <v>2.3400029868053482</v>
      </c>
      <c r="P72" s="21">
        <f ca="1">MIN(P61,MAX(0,P61/2-(P68-P69)/P63/P61))</f>
        <v>1.7295090898663763</v>
      </c>
      <c r="Q72" s="21">
        <f ca="1">MIN(P61,MAX(0,P61/2-(Q68-Q69)/P63/P61))</f>
        <v>2.9505333486264842</v>
      </c>
      <c r="R72" s="60"/>
      <c r="U72" s="8" t="s">
        <v>58</v>
      </c>
      <c r="V72" s="6"/>
      <c r="W72" s="6"/>
      <c r="X72" s="6"/>
      <c r="Y72" s="6"/>
      <c r="Z72" s="6"/>
      <c r="AA72" s="6"/>
      <c r="AB72" s="6"/>
      <c r="AC72" s="6"/>
      <c r="AG72" s="21">
        <f ca="1">MIN(AH61,MAX(0,AH61/2-(AG68-AG69)/AH62/AH61))</f>
        <v>1.8946759963492545</v>
      </c>
      <c r="AH72" s="21">
        <f ca="1">MIN(AH61,MAX(0,AH61/2-(AH68-AH69)/AH63/AH61))</f>
        <v>1.0228188395517095</v>
      </c>
      <c r="AI72" s="21">
        <f ca="1">MIN(AH61,MAX(0,AH61/2-(AI68-AI69)/AH63/AH61))</f>
        <v>2.7683146545609305</v>
      </c>
      <c r="AJ72" s="60"/>
      <c r="AM72" s="8" t="s">
        <v>58</v>
      </c>
      <c r="AN72" s="6"/>
      <c r="AO72" s="6"/>
      <c r="AP72" s="6"/>
      <c r="AQ72" s="6"/>
      <c r="AR72" s="6"/>
      <c r="AS72" s="6"/>
      <c r="AT72" s="6"/>
      <c r="AU72" s="6"/>
      <c r="AY72" s="21">
        <f ca="1">MIN(AZ61,MAX(0,AZ61/2-(AY68-AY69)/AZ62/AZ61))</f>
        <v>1.5172987544153189</v>
      </c>
      <c r="AZ72" s="21">
        <f ca="1">MIN(AZ61,MAX(0,AZ61/2-(AZ68-AZ69)/AZ63/AZ61))</f>
        <v>1.0826712962962963</v>
      </c>
      <c r="BA72" s="21">
        <f ca="1">MIN(AZ61,MAX(0,AZ61/2-(BA68-BA69)/AZ63/AZ61))</f>
        <v>1.9509398148148147</v>
      </c>
      <c r="BB72" s="60"/>
      <c r="BE72" s="8" t="s">
        <v>58</v>
      </c>
      <c r="BF72" s="6"/>
      <c r="BG72" s="6"/>
      <c r="BH72" s="6"/>
      <c r="BI72" s="6"/>
      <c r="BJ72" s="6"/>
      <c r="BK72" s="6"/>
      <c r="BL72" s="6"/>
      <c r="BM72" s="6"/>
      <c r="BQ72" s="21">
        <f ca="1">MIN(BR61,MAX(0,BR61/2-(BQ68-BQ69)/BR62/BR61))</f>
        <v>1.7004608131159971</v>
      </c>
      <c r="BR72" s="21">
        <f ca="1">MIN(BR61,MAX(0,BR61/2-(BR68-BR69)/BR63/BR61))</f>
        <v>0.31063073031931721</v>
      </c>
      <c r="BS72" s="21">
        <f ca="1">MIN(BR61,MAX(0,BR61/2-(BS68-BS69)/BR63/BR61))</f>
        <v>3.0825403098324378</v>
      </c>
      <c r="BT72" s="60"/>
      <c r="BW72" s="8" t="s">
        <v>58</v>
      </c>
      <c r="BX72" s="6"/>
      <c r="BY72" s="6"/>
      <c r="BZ72" s="6"/>
      <c r="CA72" s="6"/>
      <c r="CB72" s="6"/>
      <c r="CC72" s="6"/>
      <c r="CD72" s="6"/>
      <c r="CE72" s="6"/>
      <c r="CI72" s="21">
        <f ca="1">MIN(CJ61,MAX(0,CJ61/2-(CI68-CI69)/CJ62/CJ61))</f>
        <v>2.0986642117043939</v>
      </c>
      <c r="CJ72" s="21">
        <f ca="1">MIN(CJ61,MAX(0,CJ61/2-(CJ68-CJ69)/CJ63/CJ61))</f>
        <v>0.63698718817277156</v>
      </c>
      <c r="CK72" s="21">
        <f ca="1">MIN(CJ61,MAX(0,CJ61/2-(CK68-CK69)/CJ63/CJ61))</f>
        <v>3.5597308161329662</v>
      </c>
      <c r="CL72" s="60"/>
      <c r="CO72" s="8" t="s">
        <v>58</v>
      </c>
      <c r="CP72" s="6"/>
      <c r="CQ72" s="6"/>
      <c r="CR72" s="6"/>
      <c r="CS72" s="6"/>
      <c r="CT72" s="6"/>
      <c r="CU72" s="6"/>
      <c r="CV72" s="6"/>
      <c r="CW72" s="6"/>
      <c r="DA72" s="21">
        <f ca="1">MIN(DB61,MAX(0,DB61/2-(DA68-DA69)/DB62/DB61))</f>
        <v>1.6498546878948699</v>
      </c>
      <c r="DB72" s="21">
        <f ca="1">MIN(DB61,MAX(0,DB61/2-(DB68-DB69)/DB63/DB61))</f>
        <v>0.39847191484877231</v>
      </c>
      <c r="DC72" s="21">
        <f ca="1">MIN(DB61,MAX(0,DB61/2-(DC68-DC69)/DB63/DB61))</f>
        <v>2.9062739312186041</v>
      </c>
      <c r="DD72" s="60"/>
      <c r="DG72" s="8" t="s">
        <v>58</v>
      </c>
      <c r="DH72" s="6"/>
      <c r="DI72" s="6"/>
      <c r="DJ72" s="6"/>
      <c r="DK72" s="6"/>
      <c r="DL72" s="6"/>
      <c r="DM72" s="6"/>
      <c r="DN72" s="6"/>
      <c r="DO72" s="6"/>
      <c r="DS72" s="21">
        <f ca="1">MIN(DT61,MAX(0,DT61/2-(DS68-DS69)/DT62/DT61))</f>
        <v>2.3423924310838591</v>
      </c>
      <c r="DT72" s="21">
        <f ca="1">MIN(DT61,MAX(0,DT61/2-(DT68-DT69)/DT63/DT61))</f>
        <v>1.694070080862534</v>
      </c>
      <c r="DU72" s="21">
        <f ca="1">MIN(DT61,MAX(0,DT61/2-(DU68-DU69)/DT63/DT61))</f>
        <v>2.9907897000630843</v>
      </c>
      <c r="DV72" s="60"/>
    </row>
    <row r="73" spans="1:126">
      <c r="C73" s="8" t="s">
        <v>64</v>
      </c>
      <c r="O73" s="21">
        <f ca="1">O68+(P62*P61/2-(O68-O69)/P61)*O72-P62*O72^2/2</f>
        <v>11.555842638351891</v>
      </c>
      <c r="P73" s="21">
        <f ca="1">P68+(P63*P61/2-(P68-P69)/P61)*P72-P63*P72^2/2</f>
        <v>8.7068582770618637</v>
      </c>
      <c r="Q73" s="21">
        <f ca="1">Q68+(P63*P61/2-(Q68-Q69)/P61)*Q72-P63*Q72^2/2</f>
        <v>8.2224505234345102</v>
      </c>
      <c r="R73" s="60"/>
      <c r="U73" s="8" t="s">
        <v>64</v>
      </c>
      <c r="AG73" s="21">
        <f ca="1">AG68+(AH62*AH61/2-(AG68-AG69)/AH61)*AG72-AH62*AG72^2/2</f>
        <v>6.827221629065054</v>
      </c>
      <c r="AH73" s="21">
        <f ca="1">AH68+(AH63*AH61/2-(AH68-AH69)/AH61)*AH72-AH63*AH72^2/2</f>
        <v>7.141847584390467</v>
      </c>
      <c r="AI73" s="21">
        <f ca="1">AI68+(AH63*AH61/2-(AI68-AI69)/AH61)*AI72-AH63*AI72^2/2</f>
        <v>6.8932299588967538</v>
      </c>
      <c r="AJ73" s="60"/>
      <c r="AM73" s="8" t="s">
        <v>64</v>
      </c>
      <c r="AY73" s="21">
        <f ca="1">AY68+(AZ62*AZ61/2-(AY68-AY69)/AZ61)*AY72-AZ62*AY72^2/2</f>
        <v>13.23236549699449</v>
      </c>
      <c r="AZ73" s="21">
        <f ca="1">AZ68+(AZ63*AZ61/2-(AZ68-AZ69)/AZ61)*AZ72-AZ63*AZ72^2/2</f>
        <v>11.214913066898156</v>
      </c>
      <c r="BA73" s="21">
        <f ca="1">BA68+(AZ63*AZ61/2-(BA68-BA69)/AZ61)*BA72-AZ63*BA72^2/2</f>
        <v>8.7951945391203807</v>
      </c>
      <c r="BB73" s="60"/>
      <c r="BE73" s="8" t="s">
        <v>64</v>
      </c>
      <c r="BQ73" s="21">
        <f ca="1">BQ68+(BR62*BR61/2-(BQ68-BQ69)/BR61)*BQ72-BR62*BQ72^2/2</f>
        <v>26.838536851759443</v>
      </c>
      <c r="BR73" s="21">
        <f ca="1">BR68+(BR63*BR61/2-(BR68-BR69)/BR61)*BR72-BR63*BR72^2/2</f>
        <v>31.50151229153494</v>
      </c>
      <c r="BS73" s="21">
        <f ca="1">BS68+(BR63*BR61/2-(BS68-BS69)/BR61)*BS72-BR63*BS72^2/2</f>
        <v>61.345496056947525</v>
      </c>
      <c r="BT73" s="60"/>
      <c r="BW73" s="8" t="s">
        <v>64</v>
      </c>
      <c r="CI73" s="21">
        <f ca="1">CI68+(CJ62*CJ61/2-(CI68-CI69)/CJ61)*CI72-CJ62*CI72^2/2</f>
        <v>42.025847070635209</v>
      </c>
      <c r="CJ73" s="21">
        <f ca="1">CJ68+(CJ63*CJ61/2-(CJ68-CJ69)/CJ61)*CJ72-CJ63*CJ72^2/2</f>
        <v>58.950178600929249</v>
      </c>
      <c r="CK73" s="21">
        <f ca="1">CK68+(CJ63*CJ61/2-(CK68-CK69)/CJ61)*CK72-CJ63*CK72^2/2</f>
        <v>58.965474288811407</v>
      </c>
      <c r="CL73" s="60"/>
      <c r="CO73" s="8" t="s">
        <v>64</v>
      </c>
      <c r="DA73" s="21">
        <f ca="1">DA68+(DB62*DB61/2-(DA68-DA69)/DB61)*DA72-DB62*DA72^2/2</f>
        <v>41.092900557029736</v>
      </c>
      <c r="DB73" s="21">
        <f ca="1">DB68+(DB63*DB61/2-(DB68-DB69)/DB61)*DB72-DB63*DB72^2/2</f>
        <v>63.012203595391149</v>
      </c>
      <c r="DC73" s="21">
        <f ca="1">DC68+(DB63*DB61/2-(DC68-DC69)/DB61)*DC72-DB63*DC72^2/2</f>
        <v>35.96716140228645</v>
      </c>
      <c r="DD73" s="60"/>
      <c r="DG73" s="8" t="s">
        <v>64</v>
      </c>
      <c r="DS73" s="21">
        <f ca="1">DS68+(DT62*DT61/2-(DS68-DS69)/DT61)*DS72-DT62*DS72^2/2</f>
        <v>11.559587933759644</v>
      </c>
      <c r="DT73" s="21">
        <f ca="1">DT68+(DT63*DT61/2-(DT68-DT69)/DT61)*DT72-DT63*DT72^2/2</f>
        <v>8.8806304582210238</v>
      </c>
      <c r="DU73" s="21">
        <f ca="1">DU68+(DT63*DT61/2-(DU68-DU69)/DT61)*DU72-DT63*DU72^2/2</f>
        <v>8.4038934413127535</v>
      </c>
      <c r="DV73" s="60"/>
    </row>
    <row r="74" spans="1:126">
      <c r="R74" s="60"/>
      <c r="AJ74" s="60"/>
      <c r="BB74" s="60"/>
      <c r="BT74" s="60"/>
      <c r="CL74" s="60"/>
      <c r="DD74" s="60"/>
      <c r="DV74" s="60"/>
    </row>
    <row r="75" spans="1:126" s="18" customFormat="1">
      <c r="D75" s="20" t="s">
        <v>32</v>
      </c>
      <c r="E75" s="20" t="s">
        <v>33</v>
      </c>
      <c r="F75" s="20" t="s">
        <v>34</v>
      </c>
      <c r="G75" s="20" t="s">
        <v>35</v>
      </c>
      <c r="H75" s="20" t="s">
        <v>36</v>
      </c>
      <c r="I75" s="20" t="s">
        <v>37</v>
      </c>
      <c r="J75" s="20" t="s">
        <v>39</v>
      </c>
      <c r="K75" s="20" t="s">
        <v>40</v>
      </c>
      <c r="L75" s="20" t="s">
        <v>41</v>
      </c>
      <c r="M75" s="20" t="s">
        <v>42</v>
      </c>
      <c r="N75" s="20" t="s">
        <v>53</v>
      </c>
      <c r="O75" s="17" t="s">
        <v>32</v>
      </c>
      <c r="P75" s="20" t="s">
        <v>51</v>
      </c>
      <c r="Q75" s="20" t="s">
        <v>52</v>
      </c>
      <c r="R75" s="61"/>
      <c r="V75" s="20" t="s">
        <v>32</v>
      </c>
      <c r="W75" s="20" t="s">
        <v>33</v>
      </c>
      <c r="X75" s="20" t="s">
        <v>34</v>
      </c>
      <c r="Y75" s="20" t="s">
        <v>35</v>
      </c>
      <c r="Z75" s="20" t="s">
        <v>36</v>
      </c>
      <c r="AA75" s="20" t="s">
        <v>37</v>
      </c>
      <c r="AB75" s="20" t="s">
        <v>39</v>
      </c>
      <c r="AC75" s="20" t="s">
        <v>40</v>
      </c>
      <c r="AD75" s="20" t="s">
        <v>41</v>
      </c>
      <c r="AE75" s="20" t="s">
        <v>42</v>
      </c>
      <c r="AF75" s="20" t="s">
        <v>53</v>
      </c>
      <c r="AG75" s="17" t="s">
        <v>32</v>
      </c>
      <c r="AH75" s="20" t="s">
        <v>51</v>
      </c>
      <c r="AI75" s="20" t="s">
        <v>52</v>
      </c>
      <c r="AJ75" s="61"/>
      <c r="AN75" s="20" t="s">
        <v>32</v>
      </c>
      <c r="AO75" s="20" t="s">
        <v>33</v>
      </c>
      <c r="AP75" s="20" t="s">
        <v>34</v>
      </c>
      <c r="AQ75" s="20" t="s">
        <v>35</v>
      </c>
      <c r="AR75" s="20" t="s">
        <v>36</v>
      </c>
      <c r="AS75" s="20" t="s">
        <v>37</v>
      </c>
      <c r="AT75" s="20" t="s">
        <v>39</v>
      </c>
      <c r="AU75" s="20" t="s">
        <v>40</v>
      </c>
      <c r="AV75" s="20" t="s">
        <v>41</v>
      </c>
      <c r="AW75" s="20" t="s">
        <v>42</v>
      </c>
      <c r="AX75" s="20" t="s">
        <v>53</v>
      </c>
      <c r="AY75" s="17" t="s">
        <v>32</v>
      </c>
      <c r="AZ75" s="20" t="s">
        <v>51</v>
      </c>
      <c r="BA75" s="20" t="s">
        <v>52</v>
      </c>
      <c r="BB75" s="61"/>
      <c r="BF75" s="20" t="s">
        <v>32</v>
      </c>
      <c r="BG75" s="20" t="s">
        <v>33</v>
      </c>
      <c r="BH75" s="20" t="s">
        <v>34</v>
      </c>
      <c r="BI75" s="20" t="s">
        <v>35</v>
      </c>
      <c r="BJ75" s="20" t="s">
        <v>36</v>
      </c>
      <c r="BK75" s="20" t="s">
        <v>37</v>
      </c>
      <c r="BL75" s="20" t="s">
        <v>39</v>
      </c>
      <c r="BM75" s="20" t="s">
        <v>40</v>
      </c>
      <c r="BN75" s="20" t="s">
        <v>41</v>
      </c>
      <c r="BO75" s="20" t="s">
        <v>42</v>
      </c>
      <c r="BP75" s="20" t="s">
        <v>53</v>
      </c>
      <c r="BQ75" s="17" t="s">
        <v>32</v>
      </c>
      <c r="BR75" s="20" t="s">
        <v>51</v>
      </c>
      <c r="BS75" s="20" t="s">
        <v>52</v>
      </c>
      <c r="BT75" s="61"/>
      <c r="BX75" s="20" t="s">
        <v>32</v>
      </c>
      <c r="BY75" s="20" t="s">
        <v>33</v>
      </c>
      <c r="BZ75" s="20" t="s">
        <v>34</v>
      </c>
      <c r="CA75" s="20" t="s">
        <v>35</v>
      </c>
      <c r="CB75" s="20" t="s">
        <v>36</v>
      </c>
      <c r="CC75" s="20" t="s">
        <v>37</v>
      </c>
      <c r="CD75" s="20" t="s">
        <v>39</v>
      </c>
      <c r="CE75" s="20" t="s">
        <v>40</v>
      </c>
      <c r="CF75" s="20" t="s">
        <v>41</v>
      </c>
      <c r="CG75" s="20" t="s">
        <v>42</v>
      </c>
      <c r="CH75" s="20" t="s">
        <v>53</v>
      </c>
      <c r="CI75" s="17" t="s">
        <v>32</v>
      </c>
      <c r="CJ75" s="20" t="s">
        <v>51</v>
      </c>
      <c r="CK75" s="20" t="s">
        <v>52</v>
      </c>
      <c r="CL75" s="61"/>
      <c r="CP75" s="20" t="s">
        <v>32</v>
      </c>
      <c r="CQ75" s="20" t="s">
        <v>33</v>
      </c>
      <c r="CR75" s="20" t="s">
        <v>34</v>
      </c>
      <c r="CS75" s="20" t="s">
        <v>35</v>
      </c>
      <c r="CT75" s="20" t="s">
        <v>36</v>
      </c>
      <c r="CU75" s="20" t="s">
        <v>37</v>
      </c>
      <c r="CV75" s="20" t="s">
        <v>39</v>
      </c>
      <c r="CW75" s="20" t="s">
        <v>40</v>
      </c>
      <c r="CX75" s="20" t="s">
        <v>41</v>
      </c>
      <c r="CY75" s="20" t="s">
        <v>42</v>
      </c>
      <c r="CZ75" s="20" t="s">
        <v>53</v>
      </c>
      <c r="DA75" s="17" t="s">
        <v>32</v>
      </c>
      <c r="DB75" s="20" t="s">
        <v>51</v>
      </c>
      <c r="DC75" s="20" t="s">
        <v>52</v>
      </c>
      <c r="DD75" s="61"/>
      <c r="DH75" s="20" t="s">
        <v>32</v>
      </c>
      <c r="DI75" s="20" t="s">
        <v>33</v>
      </c>
      <c r="DJ75" s="20" t="s">
        <v>34</v>
      </c>
      <c r="DK75" s="20" t="s">
        <v>35</v>
      </c>
      <c r="DL75" s="20" t="s">
        <v>36</v>
      </c>
      <c r="DM75" s="20" t="s">
        <v>37</v>
      </c>
      <c r="DN75" s="20" t="s">
        <v>39</v>
      </c>
      <c r="DO75" s="20" t="s">
        <v>40</v>
      </c>
      <c r="DP75" s="20" t="s">
        <v>41</v>
      </c>
      <c r="DQ75" s="20" t="s">
        <v>42</v>
      </c>
      <c r="DR75" s="20" t="s">
        <v>53</v>
      </c>
      <c r="DS75" s="17" t="s">
        <v>32</v>
      </c>
      <c r="DT75" s="20" t="s">
        <v>51</v>
      </c>
      <c r="DU75" s="20" t="s">
        <v>52</v>
      </c>
      <c r="DV75" s="61"/>
    </row>
    <row r="76" spans="1:126" s="18" customFormat="1">
      <c r="A76" s="19" t="s">
        <v>38</v>
      </c>
      <c r="C76" s="8" t="s">
        <v>11</v>
      </c>
      <c r="D76" s="21">
        <f ca="1">D68+D70*F64/100-P62*F64^2/20000</f>
        <v>-21.599</v>
      </c>
      <c r="E76" s="21">
        <f ca="1">E68+E70*F64/100-P63*F64^2/20000</f>
        <v>-13.233000000000001</v>
      </c>
      <c r="F76" s="21">
        <f ca="1">F68-(F68-F69)/P61*F64/100</f>
        <v>10.295999999999999</v>
      </c>
      <c r="G76" s="21">
        <f ca="1">G68-(G68-G69)/P61*F64/100</f>
        <v>1.177</v>
      </c>
      <c r="H76" s="21">
        <f ca="1">H68-(H68-H69)/P61*F64/100</f>
        <v>0.13400000000000001</v>
      </c>
      <c r="I76" s="21">
        <f ca="1">I68-(I68-I69)/P61*F64/100</f>
        <v>0.19800000000000001</v>
      </c>
      <c r="J76" s="21">
        <f ca="1">(ABS(F76)+ABS(H76))*SIGN(F76)</f>
        <v>10.43</v>
      </c>
      <c r="K76" s="21">
        <f ca="1">(ABS(G76)+ABS(I76))*SIGN(G76)</f>
        <v>1.375</v>
      </c>
      <c r="L76" s="21">
        <f ca="1">(ABS(J76)+0.3*ABS(K76))*SIGN(J76)</f>
        <v>10.842499999999999</v>
      </c>
      <c r="M76" s="21">
        <f t="shared" ref="M76:M79" ca="1" si="208">(ABS(K76)+0.3*ABS(J76))*SIGN(K76)</f>
        <v>4.5039999999999996</v>
      </c>
      <c r="N76" s="21">
        <f ca="1">IF($C$2&lt;=$C$3,L76,M76)</f>
        <v>10.842499999999999</v>
      </c>
      <c r="O76" s="21">
        <f ca="1">D76</f>
        <v>-21.599</v>
      </c>
      <c r="P76" s="21">
        <f ca="1">E76+N76</f>
        <v>-2.3905000000000012</v>
      </c>
      <c r="Q76" s="21">
        <f ca="1">E76-N76</f>
        <v>-24.075499999999998</v>
      </c>
      <c r="R76" s="61"/>
      <c r="S76" s="19" t="s">
        <v>38</v>
      </c>
      <c r="U76" s="8" t="s">
        <v>11</v>
      </c>
      <c r="V76" s="21">
        <f ca="1">V68+V70*X64/100-AH62*X64^2/20000</f>
        <v>-14.909000000000001</v>
      </c>
      <c r="W76" s="21">
        <f ca="1">W68+W70*X64/100-AH63*X64^2/20000</f>
        <v>-9.1389999999999993</v>
      </c>
      <c r="X76" s="21">
        <f ca="1">X68-(X68-X69)/AH61*X64/100</f>
        <v>11.773999999999999</v>
      </c>
      <c r="Y76" s="21">
        <f ca="1">Y68-(Y68-Y69)/AH61*X64/100</f>
        <v>1.3460000000000001</v>
      </c>
      <c r="Z76" s="21">
        <f ca="1">Z68-(Z68-Z69)/AH61*X64/100</f>
        <v>0.154</v>
      </c>
      <c r="AA76" s="21">
        <f ca="1">AA68-(AA68-AA69)/AH61*X64/100</f>
        <v>0.22600000000000001</v>
      </c>
      <c r="AB76" s="21">
        <f ca="1">(ABS(X76)+ABS(Z76))*SIGN(X76)</f>
        <v>11.927999999999999</v>
      </c>
      <c r="AC76" s="21">
        <f ca="1">(ABS(Y76)+ABS(AA76))*SIGN(Y76)</f>
        <v>1.5720000000000001</v>
      </c>
      <c r="AD76" s="21">
        <f ca="1">(ABS(AB76)+0.3*ABS(AC76))*SIGN(AB76)</f>
        <v>12.3996</v>
      </c>
      <c r="AE76" s="21">
        <f t="shared" ref="AE76:AE79" ca="1" si="209">(ABS(AC76)+0.3*ABS(AB76))*SIGN(AC76)</f>
        <v>5.1503999999999994</v>
      </c>
      <c r="AF76" s="21">
        <f ca="1">IF($C$2&lt;=$C$3,AD76,AE76)</f>
        <v>12.3996</v>
      </c>
      <c r="AG76" s="21">
        <f ca="1">V76</f>
        <v>-14.909000000000001</v>
      </c>
      <c r="AH76" s="21">
        <f ca="1">W76+AF76</f>
        <v>3.2606000000000002</v>
      </c>
      <c r="AI76" s="21">
        <f ca="1">W76-AF76</f>
        <v>-21.538599999999999</v>
      </c>
      <c r="AJ76" s="61"/>
      <c r="AK76" s="19" t="s">
        <v>38</v>
      </c>
      <c r="AM76" s="8" t="s">
        <v>11</v>
      </c>
      <c r="AN76" s="21">
        <f ca="1">AN68+AN70*AP64/100-AZ62*AP64^2/20000</f>
        <v>-28.045999999999999</v>
      </c>
      <c r="AO76" s="21">
        <f ca="1">AO68+AO70*AP64/100-AZ63*AP64^2/20000</f>
        <v>-16.878</v>
      </c>
      <c r="AP76" s="21">
        <f ca="1">AP68-(AP68-AP69)/AZ61*AP64/100</f>
        <v>14.648999999999999</v>
      </c>
      <c r="AQ76" s="21">
        <f ca="1">AQ68-(AQ68-AQ69)/AZ61*AP64/100</f>
        <v>1.6830000000000001</v>
      </c>
      <c r="AR76" s="21">
        <f ca="1">AR68-(AR68-AR69)/AZ61*AP64/100</f>
        <v>0.19400000000000001</v>
      </c>
      <c r="AS76" s="21">
        <f ca="1">AS68-(AS68-AS69)/AZ61*AP64/100</f>
        <v>0.28499999999999998</v>
      </c>
      <c r="AT76" s="21">
        <f ca="1">(ABS(AP76)+ABS(AR76))*SIGN(AP76)</f>
        <v>14.843</v>
      </c>
      <c r="AU76" s="21">
        <f ca="1">(ABS(AQ76)+ABS(AS76))*SIGN(AQ76)</f>
        <v>1.968</v>
      </c>
      <c r="AV76" s="21">
        <f ca="1">(ABS(AT76)+0.3*ABS(AU76))*SIGN(AT76)</f>
        <v>15.433400000000001</v>
      </c>
      <c r="AW76" s="21">
        <f t="shared" ref="AW76:AW79" ca="1" si="210">(ABS(AU76)+0.3*ABS(AT76))*SIGN(AU76)</f>
        <v>6.4208999999999996</v>
      </c>
      <c r="AX76" s="21">
        <f ca="1">IF($C$2&lt;=$C$3,AV76,AW76)</f>
        <v>15.433400000000001</v>
      </c>
      <c r="AY76" s="21">
        <f ca="1">AN76</f>
        <v>-28.045999999999999</v>
      </c>
      <c r="AZ76" s="21">
        <f ca="1">AO76+AX76</f>
        <v>-1.4445999999999994</v>
      </c>
      <c r="BA76" s="21">
        <f ca="1">AO76-AX76</f>
        <v>-32.311399999999999</v>
      </c>
      <c r="BB76" s="61"/>
      <c r="BC76" s="19" t="s">
        <v>38</v>
      </c>
      <c r="BE76" s="8" t="s">
        <v>11</v>
      </c>
      <c r="BF76" s="21">
        <f ca="1">BF68+BF70*BH64/100-BR62*BH64^2/20000</f>
        <v>-49.441000000000003</v>
      </c>
      <c r="BG76" s="21">
        <f ca="1">BG68+BG70*BH64/100-BR63*BH64^2/20000</f>
        <v>-29.477</v>
      </c>
      <c r="BH76" s="21">
        <f ca="1">BH68-(BH68-BH69)/BR61*BH64/100</f>
        <v>56.466000000000001</v>
      </c>
      <c r="BI76" s="21">
        <f ca="1">BI68-(BI68-BI69)/BR61*BH64/100</f>
        <v>6.4379999999999997</v>
      </c>
      <c r="BJ76" s="21">
        <f ca="1">BJ68-(BJ68-BJ69)/BR61*BH64/100</f>
        <v>0.73199999999999998</v>
      </c>
      <c r="BK76" s="21">
        <f ca="1">BK68-(BK68-BK69)/BR61*BH64/100</f>
        <v>1.077</v>
      </c>
      <c r="BL76" s="21">
        <f ca="1">(ABS(BH76)+ABS(BJ76))*SIGN(BH76)</f>
        <v>57.198</v>
      </c>
      <c r="BM76" s="21">
        <f ca="1">(ABS(BI76)+ABS(BK76))*SIGN(BI76)</f>
        <v>7.5149999999999997</v>
      </c>
      <c r="BN76" s="21">
        <f ca="1">(ABS(BL76)+0.3*ABS(BM76))*SIGN(BL76)</f>
        <v>59.452500000000001</v>
      </c>
      <c r="BO76" s="21">
        <f t="shared" ref="BO76:BO79" ca="1" si="211">(ABS(BM76)+0.3*ABS(BL76))*SIGN(BM76)</f>
        <v>24.674399999999999</v>
      </c>
      <c r="BP76" s="21">
        <f ca="1">IF($C$2&lt;=$C$3,BN76,BO76)</f>
        <v>59.452500000000001</v>
      </c>
      <c r="BQ76" s="21">
        <f ca="1">BF76</f>
        <v>-49.441000000000003</v>
      </c>
      <c r="BR76" s="21">
        <f ca="1">BG76+BP76</f>
        <v>29.9755</v>
      </c>
      <c r="BS76" s="21">
        <f ca="1">BG76-BP76</f>
        <v>-88.929500000000004</v>
      </c>
      <c r="BT76" s="61"/>
      <c r="BU76" s="19" t="s">
        <v>38</v>
      </c>
      <c r="BW76" s="8" t="s">
        <v>11</v>
      </c>
      <c r="BX76" s="21">
        <f ca="1">BX68+BX70*BZ64/100-CJ62*BZ64^2/20000</f>
        <v>-74.162000000000006</v>
      </c>
      <c r="BY76" s="21">
        <f ca="1">BY68+BY70*BZ64/100-CJ63*BZ64^2/20000</f>
        <v>-44.451999999999998</v>
      </c>
      <c r="BZ76" s="21">
        <f ca="1">BZ68-(BZ68-BZ69)/CJ61*BZ64/100</f>
        <v>92.084999999999994</v>
      </c>
      <c r="CA76" s="21">
        <f ca="1">CA68-(CA68-CA69)/CJ61*BZ64/100</f>
        <v>10.54</v>
      </c>
      <c r="CB76" s="21">
        <f ca="1">CB68-(CB68-CB69)/CJ61*BZ64/100</f>
        <v>1.206</v>
      </c>
      <c r="CC76" s="21">
        <f ca="1">CC68-(CC68-CC69)/CJ61*BZ64/100</f>
        <v>1.774</v>
      </c>
      <c r="CD76" s="21">
        <f ca="1">(ABS(BZ76)+ABS(CB76))*SIGN(BZ76)</f>
        <v>93.290999999999997</v>
      </c>
      <c r="CE76" s="21">
        <f ca="1">(ABS(CA76)+ABS(CC76))*SIGN(CA76)</f>
        <v>12.314</v>
      </c>
      <c r="CF76" s="21">
        <f ca="1">(ABS(CD76)+0.3*ABS(CE76))*SIGN(CD76)</f>
        <v>96.985199999999992</v>
      </c>
      <c r="CG76" s="21">
        <f t="shared" ref="CG76:CG79" ca="1" si="212">(ABS(CE76)+0.3*ABS(CD76))*SIGN(CE76)</f>
        <v>40.301299999999998</v>
      </c>
      <c r="CH76" s="21">
        <f ca="1">IF($C$2&lt;=$C$3,CF76,CG76)</f>
        <v>96.985199999999992</v>
      </c>
      <c r="CI76" s="21">
        <f ca="1">BX76</f>
        <v>-74.162000000000006</v>
      </c>
      <c r="CJ76" s="21">
        <f ca="1">BY76+CH76</f>
        <v>52.533199999999994</v>
      </c>
      <c r="CK76" s="21">
        <f ca="1">BY76-CH76</f>
        <v>-141.43719999999999</v>
      </c>
      <c r="CL76" s="61"/>
      <c r="CM76" s="19" t="s">
        <v>38</v>
      </c>
      <c r="CO76" s="8" t="s">
        <v>11</v>
      </c>
      <c r="CP76" s="21">
        <f ca="1">CP68+CP70*CR64/100-DB62*CR64^2/20000</f>
        <v>-30.713999999999999</v>
      </c>
      <c r="CQ76" s="21">
        <f ca="1">CQ68+CQ70*CR64/100-DB63*CR64^2/20000</f>
        <v>-18.556000000000001</v>
      </c>
      <c r="CR76" s="21">
        <f ca="1">CR68-(CR68-CR69)/DB61*CR64/100</f>
        <v>75.082999999999998</v>
      </c>
      <c r="CS76" s="21">
        <f ca="1">CS68-(CS68-CS69)/DB61*CR64/100</f>
        <v>8.5630000000000006</v>
      </c>
      <c r="CT76" s="21">
        <f ca="1">CT68-(CT68-CT69)/DB61*CR64/100</f>
        <v>0.97499999999999998</v>
      </c>
      <c r="CU76" s="21">
        <f ca="1">CU68-(CU68-CU69)/DB61*CR64/100</f>
        <v>1.4339999999999999</v>
      </c>
      <c r="CV76" s="21">
        <f ca="1">(ABS(CR76)+ABS(CT76))*SIGN(CR76)</f>
        <v>76.057999999999993</v>
      </c>
      <c r="CW76" s="21">
        <f ca="1">(ABS(CS76)+ABS(CU76))*SIGN(CS76)</f>
        <v>9.9969999999999999</v>
      </c>
      <c r="CX76" s="21">
        <f ca="1">(ABS(CV76)+0.3*ABS(CW76))*SIGN(CV76)</f>
        <v>79.057099999999991</v>
      </c>
      <c r="CY76" s="21">
        <f t="shared" ref="CY76:CY79" ca="1" si="213">(ABS(CW76)+0.3*ABS(CV76))*SIGN(CW76)</f>
        <v>32.814399999999992</v>
      </c>
      <c r="CZ76" s="21">
        <f ca="1">IF($C$2&lt;=$C$3,CX76,CY76)</f>
        <v>79.057099999999991</v>
      </c>
      <c r="DA76" s="21">
        <f ca="1">CP76</f>
        <v>-30.713999999999999</v>
      </c>
      <c r="DB76" s="21">
        <f ca="1">CQ76+CZ76</f>
        <v>60.501099999999994</v>
      </c>
      <c r="DC76" s="21">
        <f ca="1">CQ76-CZ76</f>
        <v>-97.613099999999989</v>
      </c>
      <c r="DD76" s="61"/>
      <c r="DE76" s="19" t="s">
        <v>38</v>
      </c>
      <c r="DG76" s="8" t="s">
        <v>11</v>
      </c>
      <c r="DH76" s="21">
        <f ca="1">DH68+DH70*DJ64/100-DT62*DJ64^2/20000</f>
        <v>-21.663</v>
      </c>
      <c r="DI76" s="21">
        <f ca="1">DI68+DI70*DJ64/100-DT63*DJ64^2/20000</f>
        <v>-13.273999999999999</v>
      </c>
      <c r="DJ76" s="21">
        <f ca="1">DJ68-(DJ68-DJ69)/DT61*DJ64/100</f>
        <v>10.273</v>
      </c>
      <c r="DK76" s="21">
        <f ca="1">DK68-(DK68-DK69)/DT61*DJ64/100</f>
        <v>-2.4329999999999998</v>
      </c>
      <c r="DL76" s="21">
        <f ca="1">DL68-(DL68-DL69)/DT61*DJ64/100</f>
        <v>-0.35</v>
      </c>
      <c r="DM76" s="21">
        <f ca="1">DM68-(DM68-DM69)/DT61*DJ64/100</f>
        <v>-0.51500000000000001</v>
      </c>
      <c r="DN76" s="21">
        <f ca="1">(ABS(DJ76)+ABS(DL76))*SIGN(DJ76)</f>
        <v>10.622999999999999</v>
      </c>
      <c r="DO76" s="21">
        <f ca="1">(ABS(DK76)+ABS(DM76))*SIGN(DK76)</f>
        <v>-2.948</v>
      </c>
      <c r="DP76" s="21">
        <f ca="1">(ABS(DN76)+0.3*ABS(DO76))*SIGN(DN76)</f>
        <v>11.507399999999999</v>
      </c>
      <c r="DQ76" s="21">
        <f t="shared" ref="DQ76:DQ79" ca="1" si="214">(ABS(DO76)+0.3*ABS(DN76))*SIGN(DO76)</f>
        <v>-6.1349</v>
      </c>
      <c r="DR76" s="21">
        <f ca="1">IF($C$2&lt;=$C$3,DP76,DQ76)</f>
        <v>11.507399999999999</v>
      </c>
      <c r="DS76" s="21">
        <f ca="1">DH76</f>
        <v>-21.663</v>
      </c>
      <c r="DT76" s="21">
        <f ca="1">DI76+DR76</f>
        <v>-1.7666000000000004</v>
      </c>
      <c r="DU76" s="21">
        <f ca="1">DI76-DR76</f>
        <v>-24.781399999999998</v>
      </c>
      <c r="DV76" s="61"/>
    </row>
    <row r="77" spans="1:126" s="18" customFormat="1">
      <c r="C77" s="8" t="s">
        <v>10</v>
      </c>
      <c r="D77" s="21">
        <f ca="1">D69-D71*F65/100-P62*F65^2/20000</f>
        <v>-22.167999999999999</v>
      </c>
      <c r="E77" s="21">
        <f ca="1">E69-E71*F65/100-P63*F65^2/20000</f>
        <v>-13.581</v>
      </c>
      <c r="F77" s="21">
        <f ca="1">F69-(F69-F68)/P61*F65/100</f>
        <v>-9.9209999999999994</v>
      </c>
      <c r="G77" s="21">
        <f ca="1">G69-(G69-G68)/P61*F65/100</f>
        <v>-1.1339999999999999</v>
      </c>
      <c r="H77" s="21">
        <f ca="1">H69-(H69-H68)/P61*F65/100</f>
        <v>-0.13</v>
      </c>
      <c r="I77" s="21">
        <f ca="1">I69-(I69-I68)/P61*F65/100</f>
        <v>-0.191</v>
      </c>
      <c r="J77" s="21">
        <f t="shared" ref="J77:K79" ca="1" si="215">(ABS(F77)+ABS(H77))*SIGN(F77)</f>
        <v>-10.051</v>
      </c>
      <c r="K77" s="21">
        <f t="shared" ca="1" si="215"/>
        <v>-1.325</v>
      </c>
      <c r="L77" s="21">
        <f t="shared" ref="L77:L79" ca="1" si="216">(ABS(J77)+0.3*ABS(K77))*SIGN(J77)</f>
        <v>-10.448499999999999</v>
      </c>
      <c r="M77" s="21">
        <f t="shared" ca="1" si="208"/>
        <v>-4.3403</v>
      </c>
      <c r="N77" s="21">
        <f ca="1">IF($C$2&lt;=$C$3,L77,M77)</f>
        <v>-10.448499999999999</v>
      </c>
      <c r="O77" s="21">
        <f t="shared" ref="O77:O79" ca="1" si="217">D77</f>
        <v>-22.167999999999999</v>
      </c>
      <c r="P77" s="21">
        <f t="shared" ref="P77:P79" ca="1" si="218">E77+N77</f>
        <v>-24.029499999999999</v>
      </c>
      <c r="Q77" s="21">
        <f t="shared" ref="Q77:Q79" ca="1" si="219">E77-N77</f>
        <v>-3.1325000000000003</v>
      </c>
      <c r="R77" s="61"/>
      <c r="U77" s="8" t="s">
        <v>10</v>
      </c>
      <c r="V77" s="21">
        <f ca="1">V69-V71*X65/100-AH62*X65^2/20000</f>
        <v>-15.154</v>
      </c>
      <c r="W77" s="21">
        <f ca="1">W69-W71*X65/100-AH63*X65^2/20000</f>
        <v>-9.2639999999999993</v>
      </c>
      <c r="X77" s="21">
        <f ca="1">X69-(X69-X68)/AH61*X65/100</f>
        <v>-11.593</v>
      </c>
      <c r="Y77" s="21">
        <f ca="1">Y69-(Y69-Y68)/AH61*X65/100</f>
        <v>-1.325</v>
      </c>
      <c r="Z77" s="21">
        <f ca="1">Z69-(Z69-Z68)/AH61*X65/100</f>
        <v>-0.151</v>
      </c>
      <c r="AA77" s="21">
        <f ca="1">AA69-(AA69-AA68)/AH61*X65/100</f>
        <v>-0.223</v>
      </c>
      <c r="AB77" s="21">
        <f t="shared" ref="AB77:AB79" ca="1" si="220">(ABS(X77)+ABS(Z77))*SIGN(X77)</f>
        <v>-11.744</v>
      </c>
      <c r="AC77" s="21">
        <f t="shared" ref="AC77:AC79" ca="1" si="221">(ABS(Y77)+ABS(AA77))*SIGN(Y77)</f>
        <v>-1.548</v>
      </c>
      <c r="AD77" s="21">
        <f t="shared" ref="AD77:AD79" ca="1" si="222">(ABS(AB77)+0.3*ABS(AC77))*SIGN(AB77)</f>
        <v>-12.208399999999999</v>
      </c>
      <c r="AE77" s="21">
        <f t="shared" ca="1" si="209"/>
        <v>-5.0711999999999993</v>
      </c>
      <c r="AF77" s="21">
        <f ca="1">IF($C$2&lt;=$C$3,AD77,AE77)</f>
        <v>-12.208399999999999</v>
      </c>
      <c r="AG77" s="21">
        <f t="shared" ref="AG77:AG79" ca="1" si="223">V77</f>
        <v>-15.154</v>
      </c>
      <c r="AH77" s="21">
        <f t="shared" ref="AH77:AH79" ca="1" si="224">W77+AF77</f>
        <v>-21.4724</v>
      </c>
      <c r="AI77" s="21">
        <f t="shared" ref="AI77:AI79" ca="1" si="225">W77-AF77</f>
        <v>2.9443999999999999</v>
      </c>
      <c r="AJ77" s="61"/>
      <c r="AM77" s="8" t="s">
        <v>10</v>
      </c>
      <c r="AN77" s="21">
        <f ca="1">AN69-AN71*AP65/100-AZ62*AP65^2/20000</f>
        <v>-26.184999999999999</v>
      </c>
      <c r="AO77" s="21">
        <f ca="1">AO69-AO71*AP65/100-AZ63*AP65^2/20000</f>
        <v>-15.789</v>
      </c>
      <c r="AP77" s="21">
        <f ca="1">AP69-(AP69-AP68)/AZ61*AP65/100</f>
        <v>-12.051</v>
      </c>
      <c r="AQ77" s="21">
        <f ca="1">AQ69-(AQ69-AQ68)/AZ61*AP65/100</f>
        <v>-1.389</v>
      </c>
      <c r="AR77" s="21">
        <f ca="1">AR69-(AR69-AR68)/AZ61*AP65/100</f>
        <v>-0.16</v>
      </c>
      <c r="AS77" s="21">
        <f ca="1">AS69-(AS69-AS68)/AZ61*AP65/100</f>
        <v>-0.23599999999999999</v>
      </c>
      <c r="AT77" s="21">
        <f t="shared" ref="AT77:AT79" ca="1" si="226">(ABS(AP77)+ABS(AR77))*SIGN(AP77)</f>
        <v>-12.211</v>
      </c>
      <c r="AU77" s="21">
        <f t="shared" ref="AU77:AU79" ca="1" si="227">(ABS(AQ77)+ABS(AS77))*SIGN(AQ77)</f>
        <v>-1.625</v>
      </c>
      <c r="AV77" s="21">
        <f t="shared" ref="AV77:AV79" ca="1" si="228">(ABS(AT77)+0.3*ABS(AU77))*SIGN(AT77)</f>
        <v>-12.698500000000001</v>
      </c>
      <c r="AW77" s="21">
        <f t="shared" ca="1" si="210"/>
        <v>-5.2882999999999996</v>
      </c>
      <c r="AX77" s="21">
        <f ca="1">IF($C$2&lt;=$C$3,AV77,AW77)</f>
        <v>-12.698500000000001</v>
      </c>
      <c r="AY77" s="21">
        <f t="shared" ref="AY77:AY79" ca="1" si="229">AN77</f>
        <v>-26.184999999999999</v>
      </c>
      <c r="AZ77" s="21">
        <f t="shared" ref="AZ77:AZ79" ca="1" si="230">AO77+AX77</f>
        <v>-28.487500000000001</v>
      </c>
      <c r="BA77" s="21">
        <f t="shared" ref="BA77:BA79" ca="1" si="231">AO77-AX77</f>
        <v>-3.0904999999999987</v>
      </c>
      <c r="BB77" s="61"/>
      <c r="BE77" s="8" t="s">
        <v>10</v>
      </c>
      <c r="BF77" s="21">
        <f ca="1">BF69-BF71*BH65/100-BR62*BH65^2/20000</f>
        <v>-32.479999999999997</v>
      </c>
      <c r="BG77" s="21">
        <f ca="1">BG69-BG71*BH65/100-BR63*BH65^2/20000</f>
        <v>-19.701000000000001</v>
      </c>
      <c r="BH77" s="21">
        <f ca="1">BH69-(BH69-BH68)/BR61*BH65/100</f>
        <v>-76.771000000000001</v>
      </c>
      <c r="BI77" s="21">
        <f ca="1">BI69-(BI69-BI68)/BR61*BH65/100</f>
        <v>-8.7479999999999993</v>
      </c>
      <c r="BJ77" s="21">
        <f ca="1">BJ69-(BJ69-BJ68)/BR61*BH65/100</f>
        <v>-0.99399999999999999</v>
      </c>
      <c r="BK77" s="21">
        <f ca="1">BK69-(BK69-BK68)/BR61*BH65/100</f>
        <v>-1.4630000000000001</v>
      </c>
      <c r="BL77" s="21">
        <f t="shared" ref="BL77:BL79" ca="1" si="232">(ABS(BH77)+ABS(BJ77))*SIGN(BH77)</f>
        <v>-77.765000000000001</v>
      </c>
      <c r="BM77" s="21">
        <f t="shared" ref="BM77:BM79" ca="1" si="233">(ABS(BI77)+ABS(BK77))*SIGN(BI77)</f>
        <v>-10.210999999999999</v>
      </c>
      <c r="BN77" s="21">
        <f t="shared" ref="BN77:BN79" ca="1" si="234">(ABS(BL77)+0.3*ABS(BM77))*SIGN(BL77)</f>
        <v>-80.828299999999999</v>
      </c>
      <c r="BO77" s="21">
        <f t="shared" ca="1" si="211"/>
        <v>-33.540499999999994</v>
      </c>
      <c r="BP77" s="21">
        <f ca="1">IF($C$2&lt;=$C$3,BN77,BO77)</f>
        <v>-80.828299999999999</v>
      </c>
      <c r="BQ77" s="21">
        <f t="shared" ref="BQ77:BQ79" ca="1" si="235">BF77</f>
        <v>-32.479999999999997</v>
      </c>
      <c r="BR77" s="21">
        <f t="shared" ref="BR77:BR79" ca="1" si="236">BG77+BP77</f>
        <v>-100.52930000000001</v>
      </c>
      <c r="BS77" s="21">
        <f t="shared" ref="BS77:BS79" ca="1" si="237">BG77-BP77</f>
        <v>61.127299999999998</v>
      </c>
      <c r="BT77" s="61"/>
      <c r="BW77" s="8" t="s">
        <v>10</v>
      </c>
      <c r="BX77" s="21">
        <f ca="1">BX69-BX71*BZ65/100-CJ62*BZ65^2/20000</f>
        <v>-74.457999999999998</v>
      </c>
      <c r="BY77" s="21">
        <f ca="1">BY69-BY71*BZ65/100-CJ63*BZ65^2/20000</f>
        <v>-44.67</v>
      </c>
      <c r="BZ77" s="21">
        <f ca="1">BZ69-(BZ69-BZ68)/CJ61*BZ65/100</f>
        <v>-92.244</v>
      </c>
      <c r="CA77" s="21">
        <f ca="1">CA69-(CA69-CA68)/CJ61*BZ65/100</f>
        <v>-10.557</v>
      </c>
      <c r="CB77" s="21">
        <f ca="1">CB69-(CB69-CB68)/CJ61*BZ65/100</f>
        <v>-1.208</v>
      </c>
      <c r="CC77" s="21">
        <f ca="1">CC69-(CC69-CC68)/CJ61*BZ65/100</f>
        <v>-1.7769999999999999</v>
      </c>
      <c r="CD77" s="21">
        <f t="shared" ref="CD77:CD79" ca="1" si="238">(ABS(BZ77)+ABS(CB77))*SIGN(BZ77)</f>
        <v>-93.451999999999998</v>
      </c>
      <c r="CE77" s="21">
        <f t="shared" ref="CE77:CE79" ca="1" si="239">(ABS(CA77)+ABS(CC77))*SIGN(CA77)</f>
        <v>-12.334</v>
      </c>
      <c r="CF77" s="21">
        <f t="shared" ref="CF77:CF79" ca="1" si="240">(ABS(CD77)+0.3*ABS(CE77))*SIGN(CD77)</f>
        <v>-97.152199999999993</v>
      </c>
      <c r="CG77" s="21">
        <f t="shared" ca="1" si="212"/>
        <v>-40.369599999999998</v>
      </c>
      <c r="CH77" s="21">
        <f ca="1">IF($C$2&lt;=$C$3,CF77,CG77)</f>
        <v>-97.152199999999993</v>
      </c>
      <c r="CI77" s="21">
        <f t="shared" ref="CI77:CI79" ca="1" si="241">BX77</f>
        <v>-74.457999999999998</v>
      </c>
      <c r="CJ77" s="21">
        <f t="shared" ref="CJ77:CJ79" ca="1" si="242">BY77+CH77</f>
        <v>-141.82220000000001</v>
      </c>
      <c r="CK77" s="21">
        <f t="shared" ref="CK77:CK79" ca="1" si="243">BY77-CH77</f>
        <v>52.482199999999992</v>
      </c>
      <c r="CL77" s="61"/>
      <c r="CO77" s="8" t="s">
        <v>10</v>
      </c>
      <c r="CP77" s="21">
        <f ca="1">CP69-CP71*CR65/100-DB62*CR65^2/20000</f>
        <v>-59.231999999999999</v>
      </c>
      <c r="CQ77" s="21">
        <f ca="1">CQ69-CQ71*CR65/100-DB63*CR65^2/20000</f>
        <v>-35.366</v>
      </c>
      <c r="CR77" s="21">
        <f ca="1">CR69-(CR69-CR68)/DB61*CR65/100</f>
        <v>-60.515000000000001</v>
      </c>
      <c r="CS77" s="21">
        <f ca="1">CS69-(CS69-CS68)/DB61*CR65/100</f>
        <v>-6.9089999999999998</v>
      </c>
      <c r="CT77" s="21">
        <f ca="1">CT69-(CT69-CT68)/DB61*CR65/100</f>
        <v>-0.78700000000000003</v>
      </c>
      <c r="CU77" s="21">
        <f ca="1">CU69-(CU69-CU68)/DB61*CR65/100</f>
        <v>-1.1579999999999999</v>
      </c>
      <c r="CV77" s="21">
        <f t="shared" ref="CV77:CV79" ca="1" si="244">(ABS(CR77)+ABS(CT77))*SIGN(CR77)</f>
        <v>-61.302</v>
      </c>
      <c r="CW77" s="21">
        <f t="shared" ref="CW77:CW79" ca="1" si="245">(ABS(CS77)+ABS(CU77))*SIGN(CS77)</f>
        <v>-8.0670000000000002</v>
      </c>
      <c r="CX77" s="21">
        <f t="shared" ref="CX77:CX79" ca="1" si="246">(ABS(CV77)+0.3*ABS(CW77))*SIGN(CV77)</f>
        <v>-63.722099999999998</v>
      </c>
      <c r="CY77" s="21">
        <f t="shared" ca="1" si="213"/>
        <v>-26.457599999999999</v>
      </c>
      <c r="CZ77" s="21">
        <f ca="1">IF($C$2&lt;=$C$3,CX77,CY77)</f>
        <v>-63.722099999999998</v>
      </c>
      <c r="DA77" s="21">
        <f t="shared" ref="DA77:DA79" ca="1" si="247">CP77</f>
        <v>-59.231999999999999</v>
      </c>
      <c r="DB77" s="21">
        <f t="shared" ref="DB77:DB79" ca="1" si="248">CQ77+CZ77</f>
        <v>-99.088099999999997</v>
      </c>
      <c r="DC77" s="21">
        <f t="shared" ref="DC77:DC79" ca="1" si="249">CQ77-CZ77</f>
        <v>28.356099999999998</v>
      </c>
      <c r="DD77" s="61"/>
      <c r="DG77" s="8" t="s">
        <v>10</v>
      </c>
      <c r="DH77" s="21">
        <f ca="1">DH69-DH71*DJ65/100-DT62*DJ65^2/20000</f>
        <v>-22.096</v>
      </c>
      <c r="DI77" s="21">
        <f ca="1">DI69-DI71*DJ65/100-DT63*DJ65^2/20000</f>
        <v>-13.538</v>
      </c>
      <c r="DJ77" s="21">
        <f ca="1">DJ69-(DJ69-DJ68)/DT61*DJ65/100</f>
        <v>-9.9120000000000008</v>
      </c>
      <c r="DK77" s="21">
        <f ca="1">DK69-(DK69-DK68)/DT61*DJ65/100</f>
        <v>2.3479999999999999</v>
      </c>
      <c r="DL77" s="21">
        <f ca="1">DL69-(DL69-DL68)/DT61*DJ65/100</f>
        <v>0.33800000000000002</v>
      </c>
      <c r="DM77" s="21">
        <f ca="1">DM69-(DM69-DM68)/DT61*DJ65/100</f>
        <v>0.497</v>
      </c>
      <c r="DN77" s="21">
        <f t="shared" ref="DN77:DN79" ca="1" si="250">(ABS(DJ77)+ABS(DL77))*SIGN(DJ77)</f>
        <v>-10.25</v>
      </c>
      <c r="DO77" s="21">
        <f t="shared" ref="DO77:DO79" ca="1" si="251">(ABS(DK77)+ABS(DM77))*SIGN(DK77)</f>
        <v>2.8449999999999998</v>
      </c>
      <c r="DP77" s="21">
        <f t="shared" ref="DP77:DP79" ca="1" si="252">(ABS(DN77)+0.3*ABS(DO77))*SIGN(DN77)</f>
        <v>-11.1035</v>
      </c>
      <c r="DQ77" s="21">
        <f t="shared" ca="1" si="214"/>
        <v>5.92</v>
      </c>
      <c r="DR77" s="21">
        <f ca="1">IF($C$2&lt;=$C$3,DP77,DQ77)</f>
        <v>-11.1035</v>
      </c>
      <c r="DS77" s="21">
        <f t="shared" ref="DS77:DS79" ca="1" si="253">DH77</f>
        <v>-22.096</v>
      </c>
      <c r="DT77" s="21">
        <f t="shared" ref="DT77:DT79" ca="1" si="254">DI77+DR77</f>
        <v>-24.641500000000001</v>
      </c>
      <c r="DU77" s="21">
        <f t="shared" ref="DU77:DU79" ca="1" si="255">DI77-DR77</f>
        <v>-2.4344999999999999</v>
      </c>
      <c r="DV77" s="61"/>
    </row>
    <row r="78" spans="1:126" s="18" customFormat="1">
      <c r="C78" s="8" t="s">
        <v>9</v>
      </c>
      <c r="D78" s="21">
        <f ca="1">D70-P62*F64/100</f>
        <v>28.338000000000001</v>
      </c>
      <c r="E78" s="21">
        <f ca="1">E70-P63*F64/100</f>
        <v>17.363</v>
      </c>
      <c r="F78" s="21">
        <f t="shared" ref="F78:I79" ca="1" si="256">F70</f>
        <v>-4.3019999999999996</v>
      </c>
      <c r="G78" s="21">
        <f t="shared" ca="1" si="256"/>
        <v>-0.49199999999999999</v>
      </c>
      <c r="H78" s="21">
        <f t="shared" ca="1" si="256"/>
        <v>-5.6000000000000001E-2</v>
      </c>
      <c r="I78" s="21">
        <f t="shared" ca="1" si="256"/>
        <v>-8.3000000000000004E-2</v>
      </c>
      <c r="J78" s="21">
        <f t="shared" ca="1" si="215"/>
        <v>-4.3579999999999997</v>
      </c>
      <c r="K78" s="21">
        <f t="shared" ca="1" si="215"/>
        <v>-0.57499999999999996</v>
      </c>
      <c r="L78" s="21">
        <f t="shared" ca="1" si="216"/>
        <v>-4.5305</v>
      </c>
      <c r="M78" s="21">
        <f t="shared" ca="1" si="208"/>
        <v>-1.8823999999999999</v>
      </c>
      <c r="N78" s="21">
        <f ca="1">IF($C$2&lt;=$C$3,L78,M78)</f>
        <v>-4.5305</v>
      </c>
      <c r="O78" s="21">
        <f t="shared" ca="1" si="217"/>
        <v>28.338000000000001</v>
      </c>
      <c r="P78" s="21">
        <f t="shared" ca="1" si="218"/>
        <v>12.8325</v>
      </c>
      <c r="Q78" s="21">
        <f t="shared" ca="1" si="219"/>
        <v>21.8935</v>
      </c>
      <c r="R78" s="61"/>
      <c r="U78" s="8" t="s">
        <v>9</v>
      </c>
      <c r="V78" s="21">
        <f ca="1">V70-AH62*X64/100</f>
        <v>22.943999999999999</v>
      </c>
      <c r="W78" s="21">
        <f ca="1">W70-AH63*X64/100</f>
        <v>14.065</v>
      </c>
      <c r="X78" s="21">
        <f t="shared" ref="X78:AA78" ca="1" si="257">X70</f>
        <v>-6.149</v>
      </c>
      <c r="Y78" s="21">
        <f t="shared" ca="1" si="257"/>
        <v>-0.70299999999999996</v>
      </c>
      <c r="Z78" s="21">
        <f t="shared" ca="1" si="257"/>
        <v>-0.08</v>
      </c>
      <c r="AA78" s="21">
        <f t="shared" ca="1" si="257"/>
        <v>-0.11799999999999999</v>
      </c>
      <c r="AB78" s="21">
        <f t="shared" ca="1" si="220"/>
        <v>-6.2290000000000001</v>
      </c>
      <c r="AC78" s="21">
        <f t="shared" ca="1" si="221"/>
        <v>-0.82099999999999995</v>
      </c>
      <c r="AD78" s="21">
        <f t="shared" ca="1" si="222"/>
        <v>-6.4752999999999998</v>
      </c>
      <c r="AE78" s="21">
        <f t="shared" ca="1" si="209"/>
        <v>-2.6897000000000002</v>
      </c>
      <c r="AF78" s="21">
        <f ca="1">IF($C$2&lt;=$C$3,AD78,AE78)</f>
        <v>-6.4752999999999998</v>
      </c>
      <c r="AG78" s="21">
        <f t="shared" ca="1" si="223"/>
        <v>22.943999999999999</v>
      </c>
      <c r="AH78" s="21">
        <f t="shared" ca="1" si="224"/>
        <v>7.5896999999999997</v>
      </c>
      <c r="AI78" s="21">
        <f t="shared" ca="1" si="225"/>
        <v>20.540299999999998</v>
      </c>
      <c r="AJ78" s="61"/>
      <c r="AM78" s="8" t="s">
        <v>9</v>
      </c>
      <c r="AN78" s="21">
        <f ca="1">AN70-AZ62*AP64/100</f>
        <v>54.41</v>
      </c>
      <c r="AO78" s="21">
        <f ca="1">AO70-AZ63*AP64/100</f>
        <v>32.762999999999998</v>
      </c>
      <c r="AP78" s="21">
        <f t="shared" ref="AP78:AS78" ca="1" si="258">AP70</f>
        <v>-8.8989999999999991</v>
      </c>
      <c r="AQ78" s="21">
        <f t="shared" ca="1" si="258"/>
        <v>-1.024</v>
      </c>
      <c r="AR78" s="21">
        <f t="shared" ca="1" si="258"/>
        <v>-0.11799999999999999</v>
      </c>
      <c r="AS78" s="21">
        <f t="shared" ca="1" si="258"/>
        <v>-0.17299999999999999</v>
      </c>
      <c r="AT78" s="21">
        <f t="shared" ca="1" si="226"/>
        <v>-9.0169999999999995</v>
      </c>
      <c r="AU78" s="21">
        <f t="shared" ca="1" si="227"/>
        <v>-1.1970000000000001</v>
      </c>
      <c r="AV78" s="21">
        <f t="shared" ca="1" si="228"/>
        <v>-9.3760999999999992</v>
      </c>
      <c r="AW78" s="21">
        <f t="shared" ca="1" si="210"/>
        <v>-3.9020999999999999</v>
      </c>
      <c r="AX78" s="21">
        <f ca="1">IF($C$2&lt;=$C$3,AV78,AW78)</f>
        <v>-9.3760999999999992</v>
      </c>
      <c r="AY78" s="21">
        <f t="shared" ca="1" si="229"/>
        <v>54.41</v>
      </c>
      <c r="AZ78" s="21">
        <f t="shared" ca="1" si="230"/>
        <v>23.386899999999997</v>
      </c>
      <c r="BA78" s="21">
        <f t="shared" ca="1" si="231"/>
        <v>42.139099999999999</v>
      </c>
      <c r="BB78" s="61"/>
      <c r="BE78" s="8" t="s">
        <v>9</v>
      </c>
      <c r="BF78" s="21">
        <f ca="1">BF70-BR62*BH64/100</f>
        <v>89.715999999999994</v>
      </c>
      <c r="BG78" s="21">
        <f ca="1">BG70-BR63*BH64/100</f>
        <v>53.662999999999997</v>
      </c>
      <c r="BH78" s="21">
        <f t="shared" ref="BH78:BK78" ca="1" si="259">BH70</f>
        <v>-41.637</v>
      </c>
      <c r="BI78" s="21">
        <f t="shared" ca="1" si="259"/>
        <v>-4.7450000000000001</v>
      </c>
      <c r="BJ78" s="21">
        <f t="shared" ca="1" si="259"/>
        <v>-0.53900000000000003</v>
      </c>
      <c r="BK78" s="21">
        <f t="shared" ca="1" si="259"/>
        <v>-0.79400000000000004</v>
      </c>
      <c r="BL78" s="21">
        <f t="shared" ca="1" si="232"/>
        <v>-42.176000000000002</v>
      </c>
      <c r="BM78" s="21">
        <f t="shared" ca="1" si="233"/>
        <v>-5.5389999999999997</v>
      </c>
      <c r="BN78" s="21">
        <f t="shared" ca="1" si="234"/>
        <v>-43.837700000000005</v>
      </c>
      <c r="BO78" s="21">
        <f t="shared" ca="1" si="211"/>
        <v>-18.191800000000001</v>
      </c>
      <c r="BP78" s="21">
        <f ca="1">IF($C$2&lt;=$C$3,BN78,BO78)</f>
        <v>-43.837700000000005</v>
      </c>
      <c r="BQ78" s="21">
        <f t="shared" ca="1" si="235"/>
        <v>89.715999999999994</v>
      </c>
      <c r="BR78" s="21">
        <f t="shared" ca="1" si="236"/>
        <v>9.8252999999999915</v>
      </c>
      <c r="BS78" s="21">
        <f t="shared" ca="1" si="237"/>
        <v>97.500699999999995</v>
      </c>
      <c r="BT78" s="61"/>
      <c r="BW78" s="8" t="s">
        <v>9</v>
      </c>
      <c r="BX78" s="21">
        <f ca="1">BX70-CJ62*BZ64/100</f>
        <v>110.726</v>
      </c>
      <c r="BY78" s="21">
        <f ca="1">BY70-CJ63*BZ64/100</f>
        <v>66.370999999999995</v>
      </c>
      <c r="BZ78" s="21">
        <f t="shared" ref="BZ78:CC78" ca="1" si="260">BZ70</f>
        <v>-43.887999999999998</v>
      </c>
      <c r="CA78" s="21">
        <f t="shared" ca="1" si="260"/>
        <v>-5.0229999999999997</v>
      </c>
      <c r="CB78" s="21">
        <f t="shared" ca="1" si="260"/>
        <v>-0.57499999999999996</v>
      </c>
      <c r="CC78" s="21">
        <f t="shared" ca="1" si="260"/>
        <v>-0.84499999999999997</v>
      </c>
      <c r="CD78" s="21">
        <f t="shared" ca="1" si="238"/>
        <v>-44.463000000000001</v>
      </c>
      <c r="CE78" s="21">
        <f t="shared" ca="1" si="239"/>
        <v>-5.8679999999999994</v>
      </c>
      <c r="CF78" s="21">
        <f t="shared" ca="1" si="240"/>
        <v>-46.223399999999998</v>
      </c>
      <c r="CG78" s="21">
        <f t="shared" ca="1" si="212"/>
        <v>-19.206900000000001</v>
      </c>
      <c r="CH78" s="21">
        <f ca="1">IF($C$2&lt;=$C$3,CF78,CG78)</f>
        <v>-46.223399999999998</v>
      </c>
      <c r="CI78" s="21">
        <f t="shared" ca="1" si="241"/>
        <v>110.726</v>
      </c>
      <c r="CJ78" s="21">
        <f t="shared" ca="1" si="242"/>
        <v>20.147599999999997</v>
      </c>
      <c r="CK78" s="21">
        <f t="shared" ca="1" si="243"/>
        <v>112.59439999999999</v>
      </c>
      <c r="CL78" s="61"/>
      <c r="CO78" s="8" t="s">
        <v>9</v>
      </c>
      <c r="CP78" s="21">
        <f ca="1">CP70-DB62*CR64/100</f>
        <v>87.046000000000006</v>
      </c>
      <c r="CQ78" s="21">
        <f ca="1">CQ70-DB63*CR64/100</f>
        <v>52.265000000000001</v>
      </c>
      <c r="CR78" s="21">
        <f t="shared" ref="CR78:CU78" ca="1" si="261">CR70</f>
        <v>-37.665999999999997</v>
      </c>
      <c r="CS78" s="21">
        <f t="shared" ca="1" si="261"/>
        <v>-4.298</v>
      </c>
      <c r="CT78" s="21">
        <f t="shared" ca="1" si="261"/>
        <v>-0.48899999999999999</v>
      </c>
      <c r="CU78" s="21">
        <f t="shared" ca="1" si="261"/>
        <v>-0.72</v>
      </c>
      <c r="CV78" s="21">
        <f t="shared" ca="1" si="244"/>
        <v>-38.154999999999994</v>
      </c>
      <c r="CW78" s="21">
        <f t="shared" ca="1" si="245"/>
        <v>-5.0179999999999998</v>
      </c>
      <c r="CX78" s="21">
        <f t="shared" ca="1" si="246"/>
        <v>-39.660399999999996</v>
      </c>
      <c r="CY78" s="21">
        <f t="shared" ca="1" si="213"/>
        <v>-16.464499999999997</v>
      </c>
      <c r="CZ78" s="21">
        <f ca="1">IF($C$2&lt;=$C$3,CX78,CY78)</f>
        <v>-39.660399999999996</v>
      </c>
      <c r="DA78" s="21">
        <f t="shared" ca="1" si="247"/>
        <v>87.046000000000006</v>
      </c>
      <c r="DB78" s="21">
        <f t="shared" ca="1" si="248"/>
        <v>12.604600000000005</v>
      </c>
      <c r="DC78" s="21">
        <f t="shared" ca="1" si="249"/>
        <v>91.925399999999996</v>
      </c>
      <c r="DD78" s="61"/>
      <c r="DG78" s="8" t="s">
        <v>9</v>
      </c>
      <c r="DH78" s="21">
        <f ca="1">DH70-DT62*DJ64/100</f>
        <v>28.366</v>
      </c>
      <c r="DI78" s="21">
        <f ca="1">DI70-DT63*DJ64/100</f>
        <v>17.381</v>
      </c>
      <c r="DJ78" s="21">
        <f t="shared" ref="DJ78:DM78" ca="1" si="262">DJ70</f>
        <v>-4.2949999999999999</v>
      </c>
      <c r="DK78" s="21">
        <f t="shared" ca="1" si="262"/>
        <v>1.0169999999999999</v>
      </c>
      <c r="DL78" s="21">
        <f t="shared" ca="1" si="262"/>
        <v>0.14599999999999999</v>
      </c>
      <c r="DM78" s="21">
        <f t="shared" ca="1" si="262"/>
        <v>0.215</v>
      </c>
      <c r="DN78" s="21">
        <f t="shared" ca="1" si="250"/>
        <v>-4.4409999999999998</v>
      </c>
      <c r="DO78" s="21">
        <f t="shared" ca="1" si="251"/>
        <v>1.232</v>
      </c>
      <c r="DP78" s="21">
        <f t="shared" ca="1" si="252"/>
        <v>-4.8106</v>
      </c>
      <c r="DQ78" s="21">
        <f t="shared" ca="1" si="214"/>
        <v>2.5642999999999998</v>
      </c>
      <c r="DR78" s="21">
        <f ca="1">IF($C$2&lt;=$C$3,DP78,DQ78)</f>
        <v>-4.8106</v>
      </c>
      <c r="DS78" s="21">
        <f t="shared" ca="1" si="253"/>
        <v>28.366</v>
      </c>
      <c r="DT78" s="21">
        <f t="shared" ca="1" si="254"/>
        <v>12.570399999999999</v>
      </c>
      <c r="DU78" s="21">
        <f t="shared" ca="1" si="255"/>
        <v>22.191600000000001</v>
      </c>
      <c r="DV78" s="61"/>
    </row>
    <row r="79" spans="1:126" s="18" customFormat="1">
      <c r="C79" s="8" t="s">
        <v>8</v>
      </c>
      <c r="D79" s="21">
        <f ca="1">D71+P62*F65/100</f>
        <v>-28.579000000000001</v>
      </c>
      <c r="E79" s="21">
        <f ca="1">E71+P63*F65/100</f>
        <v>-17.510999999999999</v>
      </c>
      <c r="F79" s="21">
        <f t="shared" ca="1" si="256"/>
        <v>-4.3019999999999996</v>
      </c>
      <c r="G79" s="21">
        <f t="shared" ca="1" si="256"/>
        <v>-0.49199999999999999</v>
      </c>
      <c r="H79" s="21">
        <f t="shared" ca="1" si="256"/>
        <v>-5.6000000000000001E-2</v>
      </c>
      <c r="I79" s="21">
        <f t="shared" ca="1" si="256"/>
        <v>-8.3000000000000004E-2</v>
      </c>
      <c r="J79" s="21">
        <f t="shared" ca="1" si="215"/>
        <v>-4.3579999999999997</v>
      </c>
      <c r="K79" s="21">
        <f t="shared" ca="1" si="215"/>
        <v>-0.57499999999999996</v>
      </c>
      <c r="L79" s="21">
        <f t="shared" ca="1" si="216"/>
        <v>-4.5305</v>
      </c>
      <c r="M79" s="21">
        <f t="shared" ca="1" si="208"/>
        <v>-1.8823999999999999</v>
      </c>
      <c r="N79" s="21">
        <f ca="1">IF($C$2&lt;=$C$3,L79,M79)</f>
        <v>-4.5305</v>
      </c>
      <c r="O79" s="21">
        <f t="shared" ca="1" si="217"/>
        <v>-28.579000000000001</v>
      </c>
      <c r="P79" s="21">
        <f t="shared" ca="1" si="218"/>
        <v>-22.041499999999999</v>
      </c>
      <c r="Q79" s="21">
        <f t="shared" ca="1" si="219"/>
        <v>-12.980499999999999</v>
      </c>
      <c r="R79" s="61"/>
      <c r="U79" s="8" t="s">
        <v>8</v>
      </c>
      <c r="V79" s="21">
        <f ca="1">V71+AH62*X65/100</f>
        <v>-23.074000000000002</v>
      </c>
      <c r="W79" s="21">
        <f ca="1">W71+AH63*X65/100</f>
        <v>-14.131</v>
      </c>
      <c r="X79" s="21">
        <f t="shared" ref="X79:AA79" ca="1" si="263">X71</f>
        <v>-6.149</v>
      </c>
      <c r="Y79" s="21">
        <f t="shared" ca="1" si="263"/>
        <v>-0.70299999999999996</v>
      </c>
      <c r="Z79" s="21">
        <f t="shared" ca="1" si="263"/>
        <v>-0.08</v>
      </c>
      <c r="AA79" s="21">
        <f t="shared" ca="1" si="263"/>
        <v>-0.11799999999999999</v>
      </c>
      <c r="AB79" s="21">
        <f t="shared" ca="1" si="220"/>
        <v>-6.2290000000000001</v>
      </c>
      <c r="AC79" s="21">
        <f t="shared" ca="1" si="221"/>
        <v>-0.82099999999999995</v>
      </c>
      <c r="AD79" s="21">
        <f t="shared" ca="1" si="222"/>
        <v>-6.4752999999999998</v>
      </c>
      <c r="AE79" s="21">
        <f t="shared" ca="1" si="209"/>
        <v>-2.6897000000000002</v>
      </c>
      <c r="AF79" s="21">
        <f ca="1">IF($C$2&lt;=$C$3,AD79,AE79)</f>
        <v>-6.4752999999999998</v>
      </c>
      <c r="AG79" s="21">
        <f t="shared" ca="1" si="223"/>
        <v>-23.074000000000002</v>
      </c>
      <c r="AH79" s="21">
        <f t="shared" ca="1" si="224"/>
        <v>-20.606300000000001</v>
      </c>
      <c r="AI79" s="21">
        <f t="shared" ca="1" si="225"/>
        <v>-7.6557000000000004</v>
      </c>
      <c r="AJ79" s="61"/>
      <c r="AM79" s="8" t="s">
        <v>8</v>
      </c>
      <c r="AN79" s="21">
        <f ca="1">AN71+AZ62*AP65/100</f>
        <v>-53.17</v>
      </c>
      <c r="AO79" s="21">
        <f ca="1">AO71+AZ63*AP65/100</f>
        <v>-32.036999999999999</v>
      </c>
      <c r="AP79" s="21">
        <f t="shared" ref="AP79:AS79" ca="1" si="264">AP71</f>
        <v>-8.8989999999999991</v>
      </c>
      <c r="AQ79" s="21">
        <f t="shared" ca="1" si="264"/>
        <v>-1.024</v>
      </c>
      <c r="AR79" s="21">
        <f t="shared" ca="1" si="264"/>
        <v>-0.11799999999999999</v>
      </c>
      <c r="AS79" s="21">
        <f t="shared" ca="1" si="264"/>
        <v>-0.17299999999999999</v>
      </c>
      <c r="AT79" s="21">
        <f t="shared" ca="1" si="226"/>
        <v>-9.0169999999999995</v>
      </c>
      <c r="AU79" s="21">
        <f t="shared" ca="1" si="227"/>
        <v>-1.1970000000000001</v>
      </c>
      <c r="AV79" s="21">
        <f t="shared" ca="1" si="228"/>
        <v>-9.3760999999999992</v>
      </c>
      <c r="AW79" s="21">
        <f t="shared" ca="1" si="210"/>
        <v>-3.9020999999999999</v>
      </c>
      <c r="AX79" s="21">
        <f ca="1">IF($C$2&lt;=$C$3,AV79,AW79)</f>
        <v>-9.3760999999999992</v>
      </c>
      <c r="AY79" s="21">
        <f t="shared" ca="1" si="229"/>
        <v>-53.17</v>
      </c>
      <c r="AZ79" s="21">
        <f t="shared" ca="1" si="230"/>
        <v>-41.4131</v>
      </c>
      <c r="BA79" s="21">
        <f t="shared" ca="1" si="231"/>
        <v>-22.660899999999998</v>
      </c>
      <c r="BB79" s="61"/>
      <c r="BE79" s="8" t="s">
        <v>8</v>
      </c>
      <c r="BF79" s="21">
        <f ca="1">BF71+BR62*BH65/100</f>
        <v>-79.116</v>
      </c>
      <c r="BG79" s="21">
        <f ca="1">BG71+BR63*BH65/100</f>
        <v>-47.552999999999997</v>
      </c>
      <c r="BH79" s="21">
        <f t="shared" ref="BH79:BK79" ca="1" si="265">BH71</f>
        <v>-41.637</v>
      </c>
      <c r="BI79" s="21">
        <f t="shared" ca="1" si="265"/>
        <v>-4.7450000000000001</v>
      </c>
      <c r="BJ79" s="21">
        <f t="shared" ca="1" si="265"/>
        <v>-0.53900000000000003</v>
      </c>
      <c r="BK79" s="21">
        <f t="shared" ca="1" si="265"/>
        <v>-0.79400000000000004</v>
      </c>
      <c r="BL79" s="21">
        <f t="shared" ca="1" si="232"/>
        <v>-42.176000000000002</v>
      </c>
      <c r="BM79" s="21">
        <f t="shared" ca="1" si="233"/>
        <v>-5.5389999999999997</v>
      </c>
      <c r="BN79" s="21">
        <f t="shared" ca="1" si="234"/>
        <v>-43.837700000000005</v>
      </c>
      <c r="BO79" s="21">
        <f t="shared" ca="1" si="211"/>
        <v>-18.191800000000001</v>
      </c>
      <c r="BP79" s="21">
        <f ca="1">IF($C$2&lt;=$C$3,BN79,BO79)</f>
        <v>-43.837700000000005</v>
      </c>
      <c r="BQ79" s="21">
        <f t="shared" ca="1" si="235"/>
        <v>-79.116</v>
      </c>
      <c r="BR79" s="21">
        <f t="shared" ca="1" si="236"/>
        <v>-91.39070000000001</v>
      </c>
      <c r="BS79" s="21">
        <f t="shared" ca="1" si="237"/>
        <v>-3.7152999999999921</v>
      </c>
      <c r="BT79" s="61"/>
      <c r="BW79" s="8" t="s">
        <v>8</v>
      </c>
      <c r="BX79" s="21">
        <f ca="1">BX71+CJ62*BZ65/100</f>
        <v>-110.866</v>
      </c>
      <c r="BY79" s="21">
        <f ca="1">BY71+CJ63*BZ65/100</f>
        <v>-66.474999999999994</v>
      </c>
      <c r="BZ79" s="21">
        <f t="shared" ref="BZ79:CC79" ca="1" si="266">BZ71</f>
        <v>-43.887999999999998</v>
      </c>
      <c r="CA79" s="21">
        <f t="shared" ca="1" si="266"/>
        <v>-5.0229999999999997</v>
      </c>
      <c r="CB79" s="21">
        <f t="shared" ca="1" si="266"/>
        <v>-0.57499999999999996</v>
      </c>
      <c r="CC79" s="21">
        <f t="shared" ca="1" si="266"/>
        <v>-0.84499999999999997</v>
      </c>
      <c r="CD79" s="21">
        <f t="shared" ca="1" si="238"/>
        <v>-44.463000000000001</v>
      </c>
      <c r="CE79" s="21">
        <f t="shared" ca="1" si="239"/>
        <v>-5.8679999999999994</v>
      </c>
      <c r="CF79" s="21">
        <f t="shared" ca="1" si="240"/>
        <v>-46.223399999999998</v>
      </c>
      <c r="CG79" s="21">
        <f t="shared" ca="1" si="212"/>
        <v>-19.206900000000001</v>
      </c>
      <c r="CH79" s="21">
        <f ca="1">IF($C$2&lt;=$C$3,CF79,CG79)</f>
        <v>-46.223399999999998</v>
      </c>
      <c r="CI79" s="21">
        <f t="shared" ca="1" si="241"/>
        <v>-110.866</v>
      </c>
      <c r="CJ79" s="21">
        <f t="shared" ca="1" si="242"/>
        <v>-112.69839999999999</v>
      </c>
      <c r="CK79" s="21">
        <f t="shared" ca="1" si="243"/>
        <v>-20.251599999999996</v>
      </c>
      <c r="CL79" s="61"/>
      <c r="CO79" s="8" t="s">
        <v>8</v>
      </c>
      <c r="CP79" s="21">
        <f ca="1">CP71+DB62*CR65/100</f>
        <v>-102.89</v>
      </c>
      <c r="CQ79" s="21">
        <f ca="1">CQ71+DB63*CR65/100</f>
        <v>-61.603000000000002</v>
      </c>
      <c r="CR79" s="21">
        <f t="shared" ref="CR79:CU79" ca="1" si="267">CR71</f>
        <v>-37.665999999999997</v>
      </c>
      <c r="CS79" s="21">
        <f t="shared" ca="1" si="267"/>
        <v>-4.298</v>
      </c>
      <c r="CT79" s="21">
        <f t="shared" ca="1" si="267"/>
        <v>-0.48899999999999999</v>
      </c>
      <c r="CU79" s="21">
        <f t="shared" ca="1" si="267"/>
        <v>-0.72</v>
      </c>
      <c r="CV79" s="21">
        <f t="shared" ca="1" si="244"/>
        <v>-38.154999999999994</v>
      </c>
      <c r="CW79" s="21">
        <f t="shared" ca="1" si="245"/>
        <v>-5.0179999999999998</v>
      </c>
      <c r="CX79" s="21">
        <f t="shared" ca="1" si="246"/>
        <v>-39.660399999999996</v>
      </c>
      <c r="CY79" s="21">
        <f t="shared" ca="1" si="213"/>
        <v>-16.464499999999997</v>
      </c>
      <c r="CZ79" s="21">
        <f ca="1">IF($C$2&lt;=$C$3,CX79,CY79)</f>
        <v>-39.660399999999996</v>
      </c>
      <c r="DA79" s="21">
        <f t="shared" ca="1" si="247"/>
        <v>-102.89</v>
      </c>
      <c r="DB79" s="21">
        <f t="shared" ca="1" si="248"/>
        <v>-101.26339999999999</v>
      </c>
      <c r="DC79" s="21">
        <f t="shared" ca="1" si="249"/>
        <v>-21.942600000000006</v>
      </c>
      <c r="DD79" s="61"/>
      <c r="DG79" s="8" t="s">
        <v>8</v>
      </c>
      <c r="DH79" s="21">
        <f ca="1">DH71+DT62*DJ65/100</f>
        <v>-28.550999999999998</v>
      </c>
      <c r="DI79" s="21">
        <f ca="1">DI71+DT63*DJ65/100</f>
        <v>-17.492999999999999</v>
      </c>
      <c r="DJ79" s="21">
        <f t="shared" ref="DJ79:DM79" ca="1" si="268">DJ71</f>
        <v>-4.2949999999999999</v>
      </c>
      <c r="DK79" s="21">
        <f t="shared" ca="1" si="268"/>
        <v>1.0169999999999999</v>
      </c>
      <c r="DL79" s="21">
        <f t="shared" ca="1" si="268"/>
        <v>0.14599999999999999</v>
      </c>
      <c r="DM79" s="21">
        <f t="shared" ca="1" si="268"/>
        <v>0.215</v>
      </c>
      <c r="DN79" s="21">
        <f t="shared" ca="1" si="250"/>
        <v>-4.4409999999999998</v>
      </c>
      <c r="DO79" s="21">
        <f t="shared" ca="1" si="251"/>
        <v>1.232</v>
      </c>
      <c r="DP79" s="21">
        <f t="shared" ca="1" si="252"/>
        <v>-4.8106</v>
      </c>
      <c r="DQ79" s="21">
        <f t="shared" ca="1" si="214"/>
        <v>2.5642999999999998</v>
      </c>
      <c r="DR79" s="21">
        <f ca="1">IF($C$2&lt;=$C$3,DP79,DQ79)</f>
        <v>-4.8106</v>
      </c>
      <c r="DS79" s="21">
        <f t="shared" ca="1" si="253"/>
        <v>-28.550999999999998</v>
      </c>
      <c r="DT79" s="21">
        <f t="shared" ca="1" si="254"/>
        <v>-22.303599999999999</v>
      </c>
      <c r="DU79" s="21">
        <f t="shared" ca="1" si="255"/>
        <v>-12.682399999999998</v>
      </c>
      <c r="DV79" s="61"/>
    </row>
    <row r="80" spans="1:126" s="18" customFormat="1">
      <c r="C80" s="8" t="s">
        <v>58</v>
      </c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>
        <f ca="1">MIN(P61-F65/100,MAX(F64/100,O72))</f>
        <v>2.3400029868053482</v>
      </c>
      <c r="P80" s="21">
        <f ca="1">MIN(P61-F65/100,MAX(F64/100,P72))</f>
        <v>1.7295090898663763</v>
      </c>
      <c r="Q80" s="21">
        <f ca="1">MIN(P61-F65/100,MAX(F64/100,Q72))</f>
        <v>2.9505333486264842</v>
      </c>
      <c r="R80" s="61"/>
      <c r="U80" s="8" t="s">
        <v>58</v>
      </c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>
        <f ca="1">MIN(AH61-X65/100,MAX(X64/100,AG72))</f>
        <v>1.8946759963492545</v>
      </c>
      <c r="AH80" s="21">
        <f ca="1">MIN(AH61-X65/100,MAX(X64/100,AH72))</f>
        <v>1.0228188395517095</v>
      </c>
      <c r="AI80" s="21">
        <f ca="1">MIN(AH61-X65/100,MAX(X64/100,AI72))</f>
        <v>2.7683146545609305</v>
      </c>
      <c r="AJ80" s="61"/>
      <c r="AM80" s="8" t="s">
        <v>58</v>
      </c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>
        <f ca="1">MIN(AZ61-AP65/100,MAX(AP64/100,AY72))</f>
        <v>1.5172987544153189</v>
      </c>
      <c r="AZ80" s="21">
        <f ca="1">MIN(AZ61-AP65/100,MAX(AP64/100,AZ72))</f>
        <v>1.0826712962962963</v>
      </c>
      <c r="BA80" s="21">
        <f ca="1">MIN(AZ61-AP65/100,MAX(AP64/100,BA72))</f>
        <v>1.9509398148148147</v>
      </c>
      <c r="BB80" s="61"/>
      <c r="BE80" s="8" t="s">
        <v>58</v>
      </c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>
        <f ca="1">MIN(BR61-BH65/100,MAX(BH64/100,BQ72))</f>
        <v>1.7004608131159971</v>
      </c>
      <c r="BR80" s="21">
        <f ca="1">MIN(BR61-BH65/100,MAX(BH64/100,BR72))</f>
        <v>0.31063073031931721</v>
      </c>
      <c r="BS80" s="21">
        <f ca="1">MIN(BR61-BH65/100,MAX(BH64/100,BS72))</f>
        <v>3.0825403098324378</v>
      </c>
      <c r="BT80" s="61"/>
      <c r="BW80" s="8" t="s">
        <v>58</v>
      </c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>
        <f ca="1">MIN(CJ61-BZ65/100,MAX(BZ64/100,CI72))</f>
        <v>2.0986642117043939</v>
      </c>
      <c r="CJ80" s="21">
        <f ca="1">MIN(CJ61-BZ65/100,MAX(BZ64/100,CJ72))</f>
        <v>0.63698718817277156</v>
      </c>
      <c r="CK80" s="21">
        <f ca="1">MIN(CJ61-BZ65/100,MAX(BZ64/100,CK72))</f>
        <v>3.5597308161329662</v>
      </c>
      <c r="CL80" s="61"/>
      <c r="CO80" s="8" t="s">
        <v>58</v>
      </c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>
        <f ca="1">MIN(DB61-CR65/100,MAX(CR64/100,DA72))</f>
        <v>1.6498546878948699</v>
      </c>
      <c r="DB80" s="21">
        <f ca="1">MIN(DB61-CR65/100,MAX(CR64/100,DB72))</f>
        <v>0.39847191484877231</v>
      </c>
      <c r="DC80" s="21">
        <f ca="1">MIN(DB61-CR65/100,MAX(CR64/100,DC72))</f>
        <v>2.9062739312186041</v>
      </c>
      <c r="DD80" s="61"/>
      <c r="DG80" s="8" t="s">
        <v>58</v>
      </c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>
        <f ca="1">MIN(DT61-DJ65/100,MAX(DJ64/100,DS72))</f>
        <v>2.3423924310838591</v>
      </c>
      <c r="DT80" s="21">
        <f ca="1">MIN(DT61-DJ65/100,MAX(DJ64/100,DT72))</f>
        <v>1.694070080862534</v>
      </c>
      <c r="DU80" s="21">
        <f ca="1">MIN(DT61-DJ65/100,MAX(DJ64/100,DU72))</f>
        <v>2.9907897000630843</v>
      </c>
      <c r="DV80" s="61"/>
    </row>
    <row r="81" spans="1:126" s="18" customFormat="1">
      <c r="C81" s="8" t="s">
        <v>59</v>
      </c>
      <c r="O81" s="21">
        <f ca="1">O68+(P62*P61/2-(O68-O69)/P61)*O80-P62*O80^2/2</f>
        <v>11.555842638351891</v>
      </c>
      <c r="P81" s="21">
        <f ca="1">P68+(P63*P61/2-(P68-P69)/P61)*P80-P63*P80^2/2</f>
        <v>8.7068582770618637</v>
      </c>
      <c r="Q81" s="21">
        <f ca="1">Q68+(P63*P61/2-(Q68-Q69)/P61)*Q80-P63*Q80^2/2</f>
        <v>8.2224505234345102</v>
      </c>
      <c r="R81" s="61"/>
      <c r="U81" s="8" t="s">
        <v>59</v>
      </c>
      <c r="AG81" s="21">
        <f ca="1">AG68+(AH62*AH61/2-(AG68-AG69)/AH61)*AG80-AH62*AG80^2/2</f>
        <v>6.827221629065054</v>
      </c>
      <c r="AH81" s="21">
        <f ca="1">AH68+(AH63*AH61/2-(AH68-AH69)/AH61)*AH80-AH63*AH80^2/2</f>
        <v>7.141847584390467</v>
      </c>
      <c r="AI81" s="21">
        <f ca="1">AI68+(AH63*AH61/2-(AI68-AI69)/AH61)*AI80-AH63*AI80^2/2</f>
        <v>6.8932299588967538</v>
      </c>
      <c r="AJ81" s="61"/>
      <c r="AM81" s="8" t="s">
        <v>59</v>
      </c>
      <c r="AY81" s="21">
        <f ca="1">AY68+(AZ62*AZ61/2-(AY68-AY69)/AZ61)*AY80-AZ62*AY80^2/2</f>
        <v>13.23236549699449</v>
      </c>
      <c r="AZ81" s="21">
        <f ca="1">AZ68+(AZ63*AZ61/2-(AZ68-AZ69)/AZ61)*AZ80-AZ63*AZ80^2/2</f>
        <v>11.214913066898156</v>
      </c>
      <c r="BA81" s="21">
        <f ca="1">BA68+(AZ63*AZ61/2-(BA68-BA69)/AZ61)*BA80-AZ63*BA80^2/2</f>
        <v>8.7951945391203807</v>
      </c>
      <c r="BB81" s="61"/>
      <c r="BE81" s="8" t="s">
        <v>59</v>
      </c>
      <c r="BQ81" s="21">
        <f ca="1">BQ68+(BR62*BR61/2-(BQ68-BQ69)/BR61)*BQ80-BR62*BQ80^2/2</f>
        <v>26.838536851759443</v>
      </c>
      <c r="BR81" s="21">
        <f ca="1">BR68+(BR63*BR61/2-(BR68-BR69)/BR61)*BR80-BR63*BR80^2/2</f>
        <v>31.50151229153494</v>
      </c>
      <c r="BS81" s="21">
        <f ca="1">BS68+(BR63*BR61/2-(BS68-BS69)/BR61)*BS80-BR63*BS80^2/2</f>
        <v>61.345496056947525</v>
      </c>
      <c r="BT81" s="61"/>
      <c r="BW81" s="8" t="s">
        <v>59</v>
      </c>
      <c r="CI81" s="21">
        <f ca="1">CI68+(CJ62*CJ61/2-(CI68-CI69)/CJ61)*CI80-CJ62*CI80^2/2</f>
        <v>42.025847070635209</v>
      </c>
      <c r="CJ81" s="21">
        <f ca="1">CJ68+(CJ63*CJ61/2-(CJ68-CJ69)/CJ61)*CJ80-CJ63*CJ80^2/2</f>
        <v>58.950178600929249</v>
      </c>
      <c r="CK81" s="21">
        <f ca="1">CK68+(CJ63*CJ61/2-(CK68-CK69)/CJ61)*CK80-CJ63*CK80^2/2</f>
        <v>58.965474288811407</v>
      </c>
      <c r="CL81" s="61"/>
      <c r="CO81" s="8" t="s">
        <v>59</v>
      </c>
      <c r="DA81" s="21">
        <f ca="1">DA68+(DB62*DB61/2-(DA68-DA69)/DB61)*DA80-DB62*DA80^2/2</f>
        <v>41.092900557029736</v>
      </c>
      <c r="DB81" s="21">
        <f ca="1">DB68+(DB63*DB61/2-(DB68-DB69)/DB61)*DB80-DB63*DB80^2/2</f>
        <v>63.012203595391149</v>
      </c>
      <c r="DC81" s="21">
        <f ca="1">DC68+(DB63*DB61/2-(DC68-DC69)/DB61)*DC80-DB63*DC80^2/2</f>
        <v>35.96716140228645</v>
      </c>
      <c r="DD81" s="61"/>
      <c r="DG81" s="8" t="s">
        <v>59</v>
      </c>
      <c r="DS81" s="21">
        <f ca="1">DS68+(DT62*DT61/2-(DS68-DS69)/DT61)*DS80-DT62*DS80^2/2</f>
        <v>11.559587933759644</v>
      </c>
      <c r="DT81" s="21">
        <f ca="1">DT68+(DT63*DT61/2-(DT68-DT69)/DT61)*DT80-DT63*DT80^2/2</f>
        <v>8.8806304582210238</v>
      </c>
      <c r="DU81" s="21">
        <f ca="1">DU68+(DT63*DT61/2-(DU68-DU69)/DT61)*DU80-DT63*DU80^2/2</f>
        <v>8.4038934413127535</v>
      </c>
      <c r="DV81" s="61"/>
    </row>
    <row r="82" spans="1:126" s="18" customFormat="1">
      <c r="A82" s="19" t="s">
        <v>38</v>
      </c>
      <c r="I82" s="41" t="s">
        <v>84</v>
      </c>
      <c r="J82" s="41"/>
      <c r="K82" s="41" t="s">
        <v>85</v>
      </c>
      <c r="L82" s="41"/>
      <c r="M82" s="41" t="s">
        <v>86</v>
      </c>
      <c r="N82" s="41"/>
      <c r="R82" s="61"/>
      <c r="S82" s="19" t="s">
        <v>38</v>
      </c>
      <c r="AA82" s="41" t="s">
        <v>84</v>
      </c>
      <c r="AB82" s="41"/>
      <c r="AC82" s="41" t="s">
        <v>85</v>
      </c>
      <c r="AD82" s="41"/>
      <c r="AE82" s="41" t="s">
        <v>86</v>
      </c>
      <c r="AF82" s="41"/>
      <c r="AJ82" s="61"/>
      <c r="AK82" s="19" t="s">
        <v>38</v>
      </c>
      <c r="AS82" s="41" t="s">
        <v>84</v>
      </c>
      <c r="AT82" s="41"/>
      <c r="AU82" s="41" t="s">
        <v>85</v>
      </c>
      <c r="AV82" s="41"/>
      <c r="AW82" s="41" t="s">
        <v>86</v>
      </c>
      <c r="AX82" s="41"/>
      <c r="BB82" s="61"/>
      <c r="BC82" s="19" t="s">
        <v>38</v>
      </c>
      <c r="BK82" s="41" t="s">
        <v>84</v>
      </c>
      <c r="BL82" s="41"/>
      <c r="BM82" s="41" t="s">
        <v>85</v>
      </c>
      <c r="BN82" s="41"/>
      <c r="BO82" s="41" t="s">
        <v>86</v>
      </c>
      <c r="BP82" s="41"/>
      <c r="BT82" s="61"/>
      <c r="BU82" s="19" t="s">
        <v>38</v>
      </c>
      <c r="CC82" s="41" t="s">
        <v>84</v>
      </c>
      <c r="CD82" s="41"/>
      <c r="CE82" s="41" t="s">
        <v>85</v>
      </c>
      <c r="CF82" s="41"/>
      <c r="CG82" s="41" t="s">
        <v>86</v>
      </c>
      <c r="CH82" s="41"/>
      <c r="CL82" s="61"/>
      <c r="CM82" s="19" t="s">
        <v>38</v>
      </c>
      <c r="CU82" s="41" t="s">
        <v>84</v>
      </c>
      <c r="CV82" s="41"/>
      <c r="CW82" s="41" t="s">
        <v>85</v>
      </c>
      <c r="CX82" s="41"/>
      <c r="CY82" s="41" t="s">
        <v>86</v>
      </c>
      <c r="CZ82" s="41"/>
      <c r="DD82" s="61"/>
      <c r="DE82" s="19" t="s">
        <v>38</v>
      </c>
      <c r="DM82" s="41" t="s">
        <v>84</v>
      </c>
      <c r="DN82" s="41"/>
      <c r="DO82" s="41" t="s">
        <v>85</v>
      </c>
      <c r="DP82" s="41"/>
      <c r="DQ82" s="41" t="s">
        <v>86</v>
      </c>
      <c r="DR82" s="41"/>
      <c r="DV82" s="61"/>
    </row>
    <row r="83" spans="1:126" s="18" customFormat="1">
      <c r="A83" s="8" t="s">
        <v>44</v>
      </c>
      <c r="D83" s="20" t="s">
        <v>32</v>
      </c>
      <c r="E83" s="20" t="s">
        <v>51</v>
      </c>
      <c r="F83" s="20" t="s">
        <v>52</v>
      </c>
      <c r="G83" s="20" t="s">
        <v>60</v>
      </c>
      <c r="H83" s="20" t="s">
        <v>61</v>
      </c>
      <c r="I83" s="20" t="s">
        <v>62</v>
      </c>
      <c r="J83" s="20" t="s">
        <v>63</v>
      </c>
      <c r="K83" s="20" t="s">
        <v>62</v>
      </c>
      <c r="L83" s="20" t="s">
        <v>63</v>
      </c>
      <c r="M83" s="20" t="s">
        <v>87</v>
      </c>
      <c r="N83" s="20" t="s">
        <v>88</v>
      </c>
      <c r="O83" s="20"/>
      <c r="P83" s="65" t="s">
        <v>93</v>
      </c>
      <c r="Q83" s="65" t="s">
        <v>93</v>
      </c>
      <c r="R83" s="62"/>
      <c r="S83" s="8" t="s">
        <v>44</v>
      </c>
      <c r="V83" s="20" t="s">
        <v>32</v>
      </c>
      <c r="W83" s="20" t="s">
        <v>51</v>
      </c>
      <c r="X83" s="20" t="s">
        <v>52</v>
      </c>
      <c r="Y83" s="20" t="s">
        <v>60</v>
      </c>
      <c r="Z83" s="20" t="s">
        <v>61</v>
      </c>
      <c r="AA83" s="20" t="s">
        <v>62</v>
      </c>
      <c r="AB83" s="20" t="s">
        <v>63</v>
      </c>
      <c r="AC83" s="20" t="s">
        <v>62</v>
      </c>
      <c r="AD83" s="20" t="s">
        <v>63</v>
      </c>
      <c r="AE83" s="20" t="s">
        <v>87</v>
      </c>
      <c r="AF83" s="20" t="s">
        <v>88</v>
      </c>
      <c r="AG83" s="20"/>
      <c r="AI83" s="65" t="s">
        <v>93</v>
      </c>
      <c r="AJ83" s="62"/>
      <c r="AK83" s="8" t="s">
        <v>44</v>
      </c>
      <c r="AN83" s="20" t="s">
        <v>32</v>
      </c>
      <c r="AO83" s="20" t="s">
        <v>51</v>
      </c>
      <c r="AP83" s="20" t="s">
        <v>52</v>
      </c>
      <c r="AQ83" s="20" t="s">
        <v>60</v>
      </c>
      <c r="AR83" s="20" t="s">
        <v>61</v>
      </c>
      <c r="AS83" s="20" t="s">
        <v>62</v>
      </c>
      <c r="AT83" s="20" t="s">
        <v>63</v>
      </c>
      <c r="AU83" s="20" t="s">
        <v>62</v>
      </c>
      <c r="AV83" s="20" t="s">
        <v>63</v>
      </c>
      <c r="AW83" s="20" t="s">
        <v>87</v>
      </c>
      <c r="AX83" s="20" t="s">
        <v>88</v>
      </c>
      <c r="AY83" s="20"/>
      <c r="BA83" s="65" t="s">
        <v>93</v>
      </c>
      <c r="BB83" s="62"/>
      <c r="BC83" s="8" t="s">
        <v>44</v>
      </c>
      <c r="BF83" s="20" t="s">
        <v>32</v>
      </c>
      <c r="BG83" s="20" t="s">
        <v>51</v>
      </c>
      <c r="BH83" s="20" t="s">
        <v>52</v>
      </c>
      <c r="BI83" s="20" t="s">
        <v>60</v>
      </c>
      <c r="BJ83" s="20" t="s">
        <v>61</v>
      </c>
      <c r="BK83" s="20" t="s">
        <v>62</v>
      </c>
      <c r="BL83" s="20" t="s">
        <v>63</v>
      </c>
      <c r="BM83" s="20" t="s">
        <v>62</v>
      </c>
      <c r="BN83" s="20" t="s">
        <v>63</v>
      </c>
      <c r="BO83" s="20" t="s">
        <v>87</v>
      </c>
      <c r="BP83" s="20" t="s">
        <v>88</v>
      </c>
      <c r="BQ83" s="20"/>
      <c r="BS83" s="65" t="s">
        <v>93</v>
      </c>
      <c r="BT83" s="62"/>
      <c r="BU83" s="8" t="s">
        <v>44</v>
      </c>
      <c r="BX83" s="20" t="s">
        <v>32</v>
      </c>
      <c r="BY83" s="20" t="s">
        <v>51</v>
      </c>
      <c r="BZ83" s="20" t="s">
        <v>52</v>
      </c>
      <c r="CA83" s="20" t="s">
        <v>60</v>
      </c>
      <c r="CB83" s="20" t="s">
        <v>61</v>
      </c>
      <c r="CC83" s="20" t="s">
        <v>62</v>
      </c>
      <c r="CD83" s="20" t="s">
        <v>63</v>
      </c>
      <c r="CE83" s="20" t="s">
        <v>62</v>
      </c>
      <c r="CF83" s="20" t="s">
        <v>63</v>
      </c>
      <c r="CG83" s="20" t="s">
        <v>87</v>
      </c>
      <c r="CH83" s="20" t="s">
        <v>88</v>
      </c>
      <c r="CI83" s="20"/>
      <c r="CK83" s="65" t="s">
        <v>93</v>
      </c>
      <c r="CL83" s="62"/>
      <c r="CM83" s="8" t="s">
        <v>44</v>
      </c>
      <c r="CP83" s="20" t="s">
        <v>32</v>
      </c>
      <c r="CQ83" s="20" t="s">
        <v>51</v>
      </c>
      <c r="CR83" s="20" t="s">
        <v>52</v>
      </c>
      <c r="CS83" s="20" t="s">
        <v>60</v>
      </c>
      <c r="CT83" s="20" t="s">
        <v>61</v>
      </c>
      <c r="CU83" s="20" t="s">
        <v>62</v>
      </c>
      <c r="CV83" s="20" t="s">
        <v>63</v>
      </c>
      <c r="CW83" s="20" t="s">
        <v>62</v>
      </c>
      <c r="CX83" s="20" t="s">
        <v>63</v>
      </c>
      <c r="CY83" s="20" t="s">
        <v>87</v>
      </c>
      <c r="CZ83" s="20" t="s">
        <v>88</v>
      </c>
      <c r="DA83" s="20"/>
      <c r="DC83" s="65" t="s">
        <v>93</v>
      </c>
      <c r="DD83" s="62"/>
      <c r="DE83" s="8" t="s">
        <v>44</v>
      </c>
      <c r="DH83" s="20" t="s">
        <v>32</v>
      </c>
      <c r="DI83" s="20" t="s">
        <v>51</v>
      </c>
      <c r="DJ83" s="20" t="s">
        <v>52</v>
      </c>
      <c r="DK83" s="20" t="s">
        <v>60</v>
      </c>
      <c r="DL83" s="20" t="s">
        <v>61</v>
      </c>
      <c r="DM83" s="20" t="s">
        <v>62</v>
      </c>
      <c r="DN83" s="20" t="s">
        <v>63</v>
      </c>
      <c r="DO83" s="20" t="s">
        <v>62</v>
      </c>
      <c r="DP83" s="20" t="s">
        <v>63</v>
      </c>
      <c r="DQ83" s="20" t="s">
        <v>87</v>
      </c>
      <c r="DR83" s="20" t="s">
        <v>88</v>
      </c>
      <c r="DS83" s="20"/>
      <c r="DU83" s="65" t="s">
        <v>93</v>
      </c>
      <c r="DV83" s="62"/>
    </row>
    <row r="84" spans="1:126">
      <c r="A84" s="8" t="str">
        <f ca="1">B61</f>
        <v>14-15</v>
      </c>
      <c r="C84" s="8" t="s">
        <v>11</v>
      </c>
      <c r="D84" s="26">
        <f ca="1">O76</f>
        <v>-21.599</v>
      </c>
      <c r="E84" s="26">
        <f t="shared" ref="E84:E85" ca="1" si="269">P76</f>
        <v>-2.3905000000000012</v>
      </c>
      <c r="F84" s="26">
        <f t="shared" ref="F84" ca="1" si="270">Q76</f>
        <v>-24.075499999999998</v>
      </c>
      <c r="G84" s="26">
        <f ca="1">MIN(D84:F84)</f>
        <v>-24.075499999999998</v>
      </c>
      <c r="H84" s="26">
        <f ca="1">MAX(D84:F84,0)</f>
        <v>0</v>
      </c>
      <c r="I84" s="28">
        <f ca="1">MAX(0,-G84/0.9/(F62-F63)/$N$3*1000)</f>
        <v>0</v>
      </c>
      <c r="J84" s="28">
        <f ca="1">MAX(0,H84/0.9/(F62-F63)/$N$3*1000)</f>
        <v>0</v>
      </c>
      <c r="K84" s="42"/>
      <c r="L84" s="42"/>
      <c r="M84" s="43">
        <f ca="1">IF(B61="-","",K84*0.9*(F62-$N$4)*$N$3/1000)</f>
        <v>0</v>
      </c>
      <c r="N84" s="43">
        <f ca="1">IF(B61="-","",L84*0.9*(F62-$N$4)*$N$3/1000)</f>
        <v>0</v>
      </c>
      <c r="O84" s="26"/>
      <c r="P84" s="26" t="str">
        <f ca="1">CONCATENATE("nodo ",B$5)</f>
        <v>nodo 14</v>
      </c>
      <c r="Q84" s="26" t="str">
        <f ca="1">CONCATENATE("nodo ",C$5)</f>
        <v>nodo 15</v>
      </c>
      <c r="R84" s="63"/>
      <c r="S84" s="8" t="str">
        <f ca="1">T61</f>
        <v>15-16</v>
      </c>
      <c r="U84" s="8" t="s">
        <v>11</v>
      </c>
      <c r="V84" s="26">
        <f ca="1">AG76</f>
        <v>-14.909000000000001</v>
      </c>
      <c r="W84" s="26">
        <f t="shared" ref="W84:W85" ca="1" si="271">AH76</f>
        <v>3.2606000000000002</v>
      </c>
      <c r="X84" s="26">
        <f t="shared" ref="X84" ca="1" si="272">AI76</f>
        <v>-21.538599999999999</v>
      </c>
      <c r="Y84" s="26">
        <f ca="1">MIN(V84:X84)</f>
        <v>-21.538599999999999</v>
      </c>
      <c r="Z84" s="26">
        <f ca="1">MAX(V84:X84,0)</f>
        <v>3.2606000000000002</v>
      </c>
      <c r="AA84" s="28">
        <f ca="1">MAX(0,-Y84/0.9/(X62-X63)/$N$3*1000)</f>
        <v>0</v>
      </c>
      <c r="AB84" s="28">
        <f ca="1">MAX(0,Z84/0.9/(X62-X63)/$N$3*1000)</f>
        <v>0</v>
      </c>
      <c r="AC84" s="42"/>
      <c r="AD84" s="42"/>
      <c r="AE84" s="43">
        <f ca="1">IF(T61="-",0,AC84*0.9*(X62-$N$4)*$N$3/1000)</f>
        <v>0</v>
      </c>
      <c r="AF84" s="43">
        <f ca="1">IF(T61="-",0,AD84*0.9*(X62-$N$4)*$N$3/1000)</f>
        <v>0</v>
      </c>
      <c r="AG84" s="26"/>
      <c r="AH84" s="18"/>
      <c r="AI84" s="26" t="str">
        <f ca="1">CONCATENATE("nodo ",U$5)</f>
        <v>nodo 16</v>
      </c>
      <c r="AJ84" s="63"/>
      <c r="AK84" s="8" t="str">
        <f ca="1">AL61</f>
        <v>16-17</v>
      </c>
      <c r="AM84" s="8" t="s">
        <v>11</v>
      </c>
      <c r="AN84" s="26">
        <f ca="1">AY76</f>
        <v>-28.045999999999999</v>
      </c>
      <c r="AO84" s="26">
        <f t="shared" ref="AO84:AO85" ca="1" si="273">AZ76</f>
        <v>-1.4445999999999994</v>
      </c>
      <c r="AP84" s="26">
        <f t="shared" ref="AP84" ca="1" si="274">BA76</f>
        <v>-32.311399999999999</v>
      </c>
      <c r="AQ84" s="26">
        <f ca="1">MIN(AN84:AP84)</f>
        <v>-32.311399999999999</v>
      </c>
      <c r="AR84" s="26">
        <f ca="1">MAX(AN84:AP84,0)</f>
        <v>0</v>
      </c>
      <c r="AS84" s="28">
        <f ca="1">MAX(0,-AQ84/0.9/(AP62-AP63)/$N$3*1000)</f>
        <v>0</v>
      </c>
      <c r="AT84" s="28">
        <f ca="1">MAX(0,AR84/0.9/(AP62-AP63)/$N$3*1000)</f>
        <v>0</v>
      </c>
      <c r="AU84" s="42"/>
      <c r="AV84" s="42"/>
      <c r="AW84" s="43">
        <f ca="1">IF(AL61="-",0,AU84*0.9*(AP62-$N$4)*$N$3/1000)</f>
        <v>0</v>
      </c>
      <c r="AX84" s="43">
        <f ca="1">IF(AL61="-",0,AV84*0.9*(AP62-$N$4)*$N$3/1000)</f>
        <v>0</v>
      </c>
      <c r="AY84" s="26"/>
      <c r="AZ84" s="18"/>
      <c r="BA84" s="26" t="str">
        <f ca="1">CONCATENATE("nodo ",AM$5)</f>
        <v>nodo 17</v>
      </c>
      <c r="BB84" s="63"/>
      <c r="BC84" s="8" t="str">
        <f ca="1">BD61</f>
        <v>17-18</v>
      </c>
      <c r="BE84" s="8" t="s">
        <v>11</v>
      </c>
      <c r="BF84" s="26">
        <f ca="1">BQ76</f>
        <v>-49.441000000000003</v>
      </c>
      <c r="BG84" s="26">
        <f t="shared" ref="BG84:BG85" ca="1" si="275">BR76</f>
        <v>29.9755</v>
      </c>
      <c r="BH84" s="26">
        <f t="shared" ref="BH84" ca="1" si="276">BS76</f>
        <v>-88.929500000000004</v>
      </c>
      <c r="BI84" s="26">
        <f ca="1">MIN(BF84:BH84)</f>
        <v>-88.929500000000004</v>
      </c>
      <c r="BJ84" s="26">
        <f ca="1">MAX(BF84:BH84,0)</f>
        <v>29.9755</v>
      </c>
      <c r="BK84" s="28">
        <f ca="1">MAX(0,-BI84/0.9/(BH62-BH63)/$N$3*1000)</f>
        <v>0</v>
      </c>
      <c r="BL84" s="28">
        <f ca="1">MAX(0,BJ84/0.9/(BH62-BH63)/$N$3*1000)</f>
        <v>0</v>
      </c>
      <c r="BM84" s="42"/>
      <c r="BN84" s="42"/>
      <c r="BO84" s="43">
        <f ca="1">IF(BD61="-",0,BM84*0.9*(BH62-$N$4)*$N$3/1000)</f>
        <v>0</v>
      </c>
      <c r="BP84" s="43">
        <f ca="1">IF(BD61="-",0,BN84*0.9*(BH62-$N$4)*$N$3/1000)</f>
        <v>0</v>
      </c>
      <c r="BQ84" s="26"/>
      <c r="BR84" s="18"/>
      <c r="BS84" s="26" t="str">
        <f ca="1">CONCATENATE("nodo ",BE$5)</f>
        <v>nodo 18</v>
      </c>
      <c r="BT84" s="63"/>
      <c r="BU84" s="8" t="str">
        <f ca="1">BV61</f>
        <v>18-19</v>
      </c>
      <c r="BW84" s="8" t="s">
        <v>11</v>
      </c>
      <c r="BX84" s="26">
        <f ca="1">CI76</f>
        <v>-74.162000000000006</v>
      </c>
      <c r="BY84" s="26">
        <f t="shared" ref="BY84:BY85" ca="1" si="277">CJ76</f>
        <v>52.533199999999994</v>
      </c>
      <c r="BZ84" s="26">
        <f t="shared" ref="BZ84" ca="1" si="278">CK76</f>
        <v>-141.43719999999999</v>
      </c>
      <c r="CA84" s="26">
        <f ca="1">MIN(BX84:BZ84)</f>
        <v>-141.43719999999999</v>
      </c>
      <c r="CB84" s="26">
        <f ca="1">MAX(BX84:BZ84,0)</f>
        <v>52.533199999999994</v>
      </c>
      <c r="CC84" s="28">
        <f ca="1">MAX(0,-CA84/0.9/(BZ62-BZ63)/$N$3*1000)</f>
        <v>0</v>
      </c>
      <c r="CD84" s="28">
        <f ca="1">MAX(0,CB84/0.9/(BZ62-BZ63)/$N$3*1000)</f>
        <v>0</v>
      </c>
      <c r="CE84" s="42"/>
      <c r="CF84" s="42"/>
      <c r="CG84" s="43">
        <f ca="1">IF(BV61="-",0,CE84*0.9*(BZ62-$N$4)*$N$3/1000)</f>
        <v>0</v>
      </c>
      <c r="CH84" s="43">
        <f ca="1">IF(BV61="-",0,CF84*0.9*(BZ62-$N$4)*$N$3/1000)</f>
        <v>0</v>
      </c>
      <c r="CI84" s="26"/>
      <c r="CJ84" s="18"/>
      <c r="CK84" s="26" t="str">
        <f ca="1">CONCATENATE("nodo ",BW$5)</f>
        <v>nodo 19</v>
      </c>
      <c r="CL84" s="63"/>
      <c r="CM84" s="8" t="str">
        <f ca="1">CN61</f>
        <v>19-20</v>
      </c>
      <c r="CO84" s="8" t="s">
        <v>11</v>
      </c>
      <c r="CP84" s="26">
        <f ca="1">DA76</f>
        <v>-30.713999999999999</v>
      </c>
      <c r="CQ84" s="26">
        <f t="shared" ref="CQ84:CQ85" ca="1" si="279">DB76</f>
        <v>60.501099999999994</v>
      </c>
      <c r="CR84" s="26">
        <f t="shared" ref="CR84" ca="1" si="280">DC76</f>
        <v>-97.613099999999989</v>
      </c>
      <c r="CS84" s="26">
        <f ca="1">MIN(CP84:CR84)</f>
        <v>-97.613099999999989</v>
      </c>
      <c r="CT84" s="26">
        <f ca="1">MAX(CP84:CR84,0)</f>
        <v>60.501099999999994</v>
      </c>
      <c r="CU84" s="28">
        <f ca="1">MAX(0,-CS84/0.9/(CR62-CR63)/$N$3*1000)</f>
        <v>0</v>
      </c>
      <c r="CV84" s="28">
        <f ca="1">MAX(0,CT84/0.9/(CR62-CR63)/$N$3*1000)</f>
        <v>0</v>
      </c>
      <c r="CW84" s="42"/>
      <c r="CX84" s="42"/>
      <c r="CY84" s="43">
        <f ca="1">IF(CN61="-",0,CW84*0.9*(CR62-$N$4)*$N$3/1000)</f>
        <v>0</v>
      </c>
      <c r="CZ84" s="43">
        <f ca="1">IF(CN61="-",0,CX84*0.9*(CR62-$N$4)*$N$3/1000)</f>
        <v>0</v>
      </c>
      <c r="DA84" s="26"/>
      <c r="DB84" s="18"/>
      <c r="DC84" s="26" t="str">
        <f ca="1">CONCATENATE("nodo ",CO$5)</f>
        <v>nodo 20</v>
      </c>
      <c r="DD84" s="63"/>
      <c r="DE84" s="8" t="str">
        <f ca="1">DF61</f>
        <v>-</v>
      </c>
      <c r="DG84" s="8" t="s">
        <v>11</v>
      </c>
      <c r="DH84" s="26">
        <f ca="1">DS76</f>
        <v>-21.663</v>
      </c>
      <c r="DI84" s="26">
        <f t="shared" ref="DI84:DI85" ca="1" si="281">DT76</f>
        <v>-1.7666000000000004</v>
      </c>
      <c r="DJ84" s="26">
        <f t="shared" ref="DJ84" ca="1" si="282">DU76</f>
        <v>-24.781399999999998</v>
      </c>
      <c r="DK84" s="26">
        <f ca="1">MIN(DH84:DJ84)</f>
        <v>-24.781399999999998</v>
      </c>
      <c r="DL84" s="26">
        <f ca="1">MAX(DH84:DJ84,0)</f>
        <v>0</v>
      </c>
      <c r="DM84" s="28">
        <f ca="1">MAX(0,-DK84/0.9/(DJ62-DJ63)/$N$3*1000)</f>
        <v>0</v>
      </c>
      <c r="DN84" s="28">
        <f ca="1">MAX(0,DL84/0.9/(DJ62-DJ63)/$N$3*1000)</f>
        <v>0</v>
      </c>
      <c r="DO84" s="42"/>
      <c r="DP84" s="42"/>
      <c r="DQ84" s="43">
        <f ca="1">IF(DF61="-",0,DO84*0.9*(DJ62-$N$4)*$N$3/1000)</f>
        <v>0</v>
      </c>
      <c r="DR84" s="43">
        <f ca="1">IF(DF61="-",0,DP84*0.9*(DJ62-$N$4)*$N$3/1000)</f>
        <v>0</v>
      </c>
      <c r="DS84" s="26"/>
      <c r="DT84" s="18"/>
      <c r="DU84" s="26" t="str">
        <f ca="1">CONCATENATE("nodo ",DG$5)</f>
        <v xml:space="preserve">nodo </v>
      </c>
      <c r="DV84" s="63"/>
    </row>
    <row r="85" spans="1:126">
      <c r="A85" s="19" t="s">
        <v>23</v>
      </c>
      <c r="C85" s="8" t="s">
        <v>10</v>
      </c>
      <c r="D85" s="26">
        <f ca="1">O77</f>
        <v>-22.167999999999999</v>
      </c>
      <c r="E85" s="26">
        <f t="shared" ca="1" si="269"/>
        <v>-24.029499999999999</v>
      </c>
      <c r="F85" s="26">
        <f ca="1">Q77</f>
        <v>-3.1325000000000003</v>
      </c>
      <c r="G85" s="26">
        <f ca="1">MIN(D85:F85)</f>
        <v>-24.029499999999999</v>
      </c>
      <c r="H85" s="26">
        <f ca="1">MAX(D85:F85,0)</f>
        <v>0</v>
      </c>
      <c r="I85" s="28">
        <f ca="1">MAX(0,-G85/0.9/(F62-F63)/$N$3*1000)</f>
        <v>0</v>
      </c>
      <c r="J85" s="28">
        <f ca="1">MAX(0,H85/0.9/(F62-F63)/$N$3*1000)</f>
        <v>0</v>
      </c>
      <c r="K85" s="42"/>
      <c r="L85" s="42"/>
      <c r="M85" s="43">
        <f ca="1">IF(B61="-","",K85*0.9*(F62-$N$4)*$N$3/1000)</f>
        <v>0</v>
      </c>
      <c r="N85" s="43">
        <f ca="1">IF(B61="-","",L85*0.9*(F62-$N$4)*$N$3/1000)</f>
        <v>0</v>
      </c>
      <c r="O85" s="26"/>
      <c r="P85" s="43">
        <f ca="1">MAX(M84,N84)</f>
        <v>0</v>
      </c>
      <c r="Q85" s="43">
        <f ca="1">MAX(M85+AF84,AE84+N85)</f>
        <v>0</v>
      </c>
      <c r="R85" s="63"/>
      <c r="S85" s="19" t="s">
        <v>23</v>
      </c>
      <c r="U85" s="8" t="s">
        <v>10</v>
      </c>
      <c r="V85" s="26">
        <f ca="1">AG77</f>
        <v>-15.154</v>
      </c>
      <c r="W85" s="26">
        <f t="shared" ca="1" si="271"/>
        <v>-21.4724</v>
      </c>
      <c r="X85" s="26">
        <f ca="1">AI77</f>
        <v>2.9443999999999999</v>
      </c>
      <c r="Y85" s="26">
        <f ca="1">MIN(V85:X85)</f>
        <v>-21.4724</v>
      </c>
      <c r="Z85" s="26">
        <f ca="1">MAX(V85:X85,0)</f>
        <v>2.9443999999999999</v>
      </c>
      <c r="AA85" s="28">
        <f ca="1">MAX(0,-Y85/0.9/(X62-X63)/$N$3*1000)</f>
        <v>0</v>
      </c>
      <c r="AB85" s="28">
        <f ca="1">MAX(0,Z85/0.9/(X62-X63)/$N$3*1000)</f>
        <v>0</v>
      </c>
      <c r="AC85" s="42"/>
      <c r="AD85" s="42"/>
      <c r="AE85" s="43">
        <f ca="1">IF(T61="-",0,AC85*0.9*(X62-$N$4)*$N$3/1000)</f>
        <v>0</v>
      </c>
      <c r="AF85" s="43">
        <f ca="1">IF(T61="-",0,AD85*0.9*(X62-$N$4)*$N$3/1000)</f>
        <v>0</v>
      </c>
      <c r="AG85" s="26"/>
      <c r="AH85" s="18"/>
      <c r="AI85" s="43">
        <f ca="1">MAX(AE85+AX84,AW84+AF85)</f>
        <v>0</v>
      </c>
      <c r="AJ85" s="63"/>
      <c r="AK85" s="19" t="s">
        <v>23</v>
      </c>
      <c r="AM85" s="8" t="s">
        <v>10</v>
      </c>
      <c r="AN85" s="26">
        <f ca="1">AY77</f>
        <v>-26.184999999999999</v>
      </c>
      <c r="AO85" s="26">
        <f t="shared" ca="1" si="273"/>
        <v>-28.487500000000001</v>
      </c>
      <c r="AP85" s="26">
        <f ca="1">BA77</f>
        <v>-3.0904999999999987</v>
      </c>
      <c r="AQ85" s="26">
        <f ca="1">MIN(AN85:AP85)</f>
        <v>-28.487500000000001</v>
      </c>
      <c r="AR85" s="26">
        <f ca="1">MAX(AN85:AP85,0)</f>
        <v>0</v>
      </c>
      <c r="AS85" s="28">
        <f ca="1">MAX(0,-AQ85/0.9/(AP62-AP63)/$N$3*1000)</f>
        <v>0</v>
      </c>
      <c r="AT85" s="28">
        <f ca="1">MAX(0,AR85/0.9/(AP62-AP63)/$N$3*1000)</f>
        <v>0</v>
      </c>
      <c r="AU85" s="42"/>
      <c r="AV85" s="42"/>
      <c r="AW85" s="43">
        <f ca="1">IF(AL61="-",0,AU85*0.9*(AP62-$N$4)*$N$3/1000)</f>
        <v>0</v>
      </c>
      <c r="AX85" s="43">
        <f ca="1">IF(AL61="-",0,AV85*0.9*(AP62-$N$4)*$N$3/1000)</f>
        <v>0</v>
      </c>
      <c r="AY85" s="26"/>
      <c r="AZ85" s="18"/>
      <c r="BA85" s="43">
        <f ca="1">MAX(AW85+BP84,BO84+AX85)</f>
        <v>0</v>
      </c>
      <c r="BB85" s="63"/>
      <c r="BC85" s="19" t="s">
        <v>23</v>
      </c>
      <c r="BE85" s="8" t="s">
        <v>10</v>
      </c>
      <c r="BF85" s="26">
        <f ca="1">BQ77</f>
        <v>-32.479999999999997</v>
      </c>
      <c r="BG85" s="26">
        <f t="shared" ca="1" si="275"/>
        <v>-100.52930000000001</v>
      </c>
      <c r="BH85" s="26">
        <f ca="1">BS77</f>
        <v>61.127299999999998</v>
      </c>
      <c r="BI85" s="26">
        <f ca="1">MIN(BF85:BH85)</f>
        <v>-100.52930000000001</v>
      </c>
      <c r="BJ85" s="26">
        <f ca="1">MAX(BF85:BH85,0)</f>
        <v>61.127299999999998</v>
      </c>
      <c r="BK85" s="28">
        <f ca="1">MAX(0,-BI85/0.9/(BH62-BH63)/$N$3*1000)</f>
        <v>0</v>
      </c>
      <c r="BL85" s="28">
        <f ca="1">MAX(0,BJ85/0.9/(BH62-BH63)/$N$3*1000)</f>
        <v>0</v>
      </c>
      <c r="BM85" s="42"/>
      <c r="BN85" s="42"/>
      <c r="BO85" s="43">
        <f ca="1">IF(BD61="-",0,BM85*0.9*(BH62-$N$4)*$N$3/1000)</f>
        <v>0</v>
      </c>
      <c r="BP85" s="43">
        <f ca="1">IF(BD61="-",0,BN85*0.9*(BH62-$N$4)*$N$3/1000)</f>
        <v>0</v>
      </c>
      <c r="BQ85" s="26"/>
      <c r="BR85" s="18"/>
      <c r="BS85" s="43">
        <f ca="1">MAX(BO85+CH84,CG84+BP85)</f>
        <v>0</v>
      </c>
      <c r="BT85" s="63"/>
      <c r="BU85" s="19" t="s">
        <v>23</v>
      </c>
      <c r="BW85" s="8" t="s">
        <v>10</v>
      </c>
      <c r="BX85" s="26">
        <f ca="1">CI77</f>
        <v>-74.457999999999998</v>
      </c>
      <c r="BY85" s="26">
        <f t="shared" ca="1" si="277"/>
        <v>-141.82220000000001</v>
      </c>
      <c r="BZ85" s="26">
        <f ca="1">CK77</f>
        <v>52.482199999999992</v>
      </c>
      <c r="CA85" s="26">
        <f ca="1">MIN(BX85:BZ85)</f>
        <v>-141.82220000000001</v>
      </c>
      <c r="CB85" s="26">
        <f ca="1">MAX(BX85:BZ85,0)</f>
        <v>52.482199999999992</v>
      </c>
      <c r="CC85" s="28">
        <f ca="1">MAX(0,-CA85/0.9/(BZ62-BZ63)/$N$3*1000)</f>
        <v>0</v>
      </c>
      <c r="CD85" s="28">
        <f ca="1">MAX(0,CB85/0.9/(BZ62-BZ63)/$N$3*1000)</f>
        <v>0</v>
      </c>
      <c r="CE85" s="42"/>
      <c r="CF85" s="42"/>
      <c r="CG85" s="43">
        <f ca="1">IF(BV61="-",0,CE85*0.9*(BZ62-$N$4)*$N$3/1000)</f>
        <v>0</v>
      </c>
      <c r="CH85" s="43">
        <f ca="1">IF(BV61="-",0,CF85*0.9*(BZ62-$N$4)*$N$3/1000)</f>
        <v>0</v>
      </c>
      <c r="CI85" s="26"/>
      <c r="CJ85" s="18"/>
      <c r="CK85" s="43">
        <f ca="1">MAX(CG85+CZ84,CY84+CH85)</f>
        <v>0</v>
      </c>
      <c r="CL85" s="63"/>
      <c r="CM85" s="19" t="s">
        <v>23</v>
      </c>
      <c r="CO85" s="8" t="s">
        <v>10</v>
      </c>
      <c r="CP85" s="26">
        <f ca="1">DA77</f>
        <v>-59.231999999999999</v>
      </c>
      <c r="CQ85" s="26">
        <f t="shared" ca="1" si="279"/>
        <v>-99.088099999999997</v>
      </c>
      <c r="CR85" s="26">
        <f ca="1">DC77</f>
        <v>28.356099999999998</v>
      </c>
      <c r="CS85" s="26">
        <f ca="1">MIN(CP85:CR85)</f>
        <v>-99.088099999999997</v>
      </c>
      <c r="CT85" s="26">
        <f ca="1">MAX(CP85:CR85,0)</f>
        <v>28.356099999999998</v>
      </c>
      <c r="CU85" s="28">
        <f ca="1">MAX(0,-CS85/0.9/(CR62-CR63)/$N$3*1000)</f>
        <v>0</v>
      </c>
      <c r="CV85" s="28">
        <f ca="1">MAX(0,CT85/0.9/(CR62-CR63)/$N$3*1000)</f>
        <v>0</v>
      </c>
      <c r="CW85" s="42"/>
      <c r="CX85" s="42"/>
      <c r="CY85" s="43">
        <f ca="1">IF(CN61="-",0,CW85*0.9*(CR62-$N$4)*$N$3/1000)</f>
        <v>0</v>
      </c>
      <c r="CZ85" s="43">
        <f ca="1">IF(CN61="-",0,CX85*0.9*(CR62-$N$4)*$N$3/1000)</f>
        <v>0</v>
      </c>
      <c r="DA85" s="26"/>
      <c r="DB85" s="18"/>
      <c r="DC85" s="43">
        <f ca="1">MAX(CY85+DR84,DQ84+CZ85)</f>
        <v>0</v>
      </c>
      <c r="DD85" s="63"/>
      <c r="DE85" s="19" t="s">
        <v>23</v>
      </c>
      <c r="DG85" s="8" t="s">
        <v>10</v>
      </c>
      <c r="DH85" s="26">
        <f ca="1">DS77</f>
        <v>-22.096</v>
      </c>
      <c r="DI85" s="26">
        <f t="shared" ca="1" si="281"/>
        <v>-24.641500000000001</v>
      </c>
      <c r="DJ85" s="26">
        <f ca="1">DU77</f>
        <v>-2.4344999999999999</v>
      </c>
      <c r="DK85" s="26">
        <f ca="1">MIN(DH85:DJ85)</f>
        <v>-24.641500000000001</v>
      </c>
      <c r="DL85" s="26">
        <f ca="1">MAX(DH85:DJ85,0)</f>
        <v>0</v>
      </c>
      <c r="DM85" s="28">
        <f ca="1">MAX(0,-DK85/0.9/(DJ62-DJ63)/$N$3*1000)</f>
        <v>0</v>
      </c>
      <c r="DN85" s="28">
        <f ca="1">MAX(0,DL85/0.9/(DJ62-DJ63)/$N$3*1000)</f>
        <v>0</v>
      </c>
      <c r="DO85" s="42"/>
      <c r="DP85" s="42"/>
      <c r="DQ85" s="43">
        <f ca="1">IF(DF61="-",0,DO85*0.9*(DJ62-$N$4)*$N$3/1000)</f>
        <v>0</v>
      </c>
      <c r="DR85" s="43">
        <f ca="1">IF(DF61="-",0,DP85*0.9*(DJ62-$N$4)*$N$3/1000)</f>
        <v>0</v>
      </c>
      <c r="DS85" s="26"/>
      <c r="DT85" s="18"/>
      <c r="DU85" s="43">
        <f ca="1">MAX(DQ85+EJ84,EI84+DR85)</f>
        <v>0</v>
      </c>
      <c r="DV85" s="63"/>
    </row>
    <row r="86" spans="1:126">
      <c r="A86" s="8">
        <f>B62</f>
        <v>4</v>
      </c>
      <c r="C86" s="8" t="s">
        <v>64</v>
      </c>
      <c r="D86" s="26">
        <f ca="1">O81</f>
        <v>11.555842638351891</v>
      </c>
      <c r="E86" s="26">
        <f t="shared" ref="E86" ca="1" si="283">P81</f>
        <v>8.7068582770618637</v>
      </c>
      <c r="F86" s="26">
        <f t="shared" ref="F86" ca="1" si="284">Q81</f>
        <v>8.2224505234345102</v>
      </c>
      <c r="G86" s="53" t="str">
        <f ca="1">IF(H86=MAX(H84:H85),"estremo","campata")</f>
        <v>campata</v>
      </c>
      <c r="H86" s="26">
        <f ca="1">MAX(D86:F86)</f>
        <v>11.555842638351891</v>
      </c>
      <c r="I86" s="27"/>
      <c r="J86" s="28">
        <f ca="1">MAX(0,H86/0.9/(F62-F63)/$N$3*1000)</f>
        <v>0</v>
      </c>
      <c r="K86" s="26"/>
      <c r="L86" s="18"/>
      <c r="M86" s="26"/>
      <c r="N86" s="26"/>
      <c r="O86" s="26"/>
      <c r="P86" s="26"/>
      <c r="Q86" s="26"/>
      <c r="R86" s="63"/>
      <c r="S86" s="8">
        <f>T62</f>
        <v>4</v>
      </c>
      <c r="U86" s="8" t="s">
        <v>64</v>
      </c>
      <c r="V86" s="26">
        <f ca="1">AG81</f>
        <v>6.827221629065054</v>
      </c>
      <c r="W86" s="26">
        <f t="shared" ref="W86" ca="1" si="285">AH81</f>
        <v>7.141847584390467</v>
      </c>
      <c r="X86" s="26">
        <f t="shared" ref="X86" ca="1" si="286">AI81</f>
        <v>6.8932299588967538</v>
      </c>
      <c r="Y86" s="53" t="str">
        <f ca="1">IF(Z86=MAX(Z84:Z85),"estremo","campata")</f>
        <v>campata</v>
      </c>
      <c r="Z86" s="26">
        <f ca="1">MAX(V86:X86)</f>
        <v>7.141847584390467</v>
      </c>
      <c r="AA86" s="27"/>
      <c r="AB86" s="28">
        <f ca="1">MAX(0,Z86/0.9/(X62-X63)/$N$3*1000)</f>
        <v>0</v>
      </c>
      <c r="AC86" s="26"/>
      <c r="AD86" s="18"/>
      <c r="AE86" s="26"/>
      <c r="AF86" s="26"/>
      <c r="AG86" s="26"/>
      <c r="AH86" s="18"/>
      <c r="AI86" s="26"/>
      <c r="AJ86" s="63"/>
      <c r="AK86" s="8">
        <f>AL62</f>
        <v>4</v>
      </c>
      <c r="AM86" s="8" t="s">
        <v>64</v>
      </c>
      <c r="AN86" s="26">
        <f ca="1">AY81</f>
        <v>13.23236549699449</v>
      </c>
      <c r="AO86" s="26">
        <f t="shared" ref="AO86" ca="1" si="287">AZ81</f>
        <v>11.214913066898156</v>
      </c>
      <c r="AP86" s="26">
        <f t="shared" ref="AP86" ca="1" si="288">BA81</f>
        <v>8.7951945391203807</v>
      </c>
      <c r="AQ86" s="53" t="str">
        <f ca="1">IF(AR86=MAX(AR84:AR85),"estremo","campata")</f>
        <v>campata</v>
      </c>
      <c r="AR86" s="26">
        <f ca="1">MAX(AN86:AP86)</f>
        <v>13.23236549699449</v>
      </c>
      <c r="AS86" s="27"/>
      <c r="AT86" s="28">
        <f ca="1">MAX(0,AR86/0.9/(AP62-AP63)/$N$3*1000)</f>
        <v>0</v>
      </c>
      <c r="AU86" s="26"/>
      <c r="AV86" s="18"/>
      <c r="AW86" s="26"/>
      <c r="AX86" s="26"/>
      <c r="AY86" s="26"/>
      <c r="AZ86" s="18"/>
      <c r="BA86" s="26"/>
      <c r="BB86" s="63"/>
      <c r="BC86" s="8">
        <f>BD62</f>
        <v>4</v>
      </c>
      <c r="BE86" s="8" t="s">
        <v>64</v>
      </c>
      <c r="BF86" s="26">
        <f ca="1">BQ81</f>
        <v>26.838536851759443</v>
      </c>
      <c r="BG86" s="26">
        <f t="shared" ref="BG86" ca="1" si="289">BR81</f>
        <v>31.50151229153494</v>
      </c>
      <c r="BH86" s="26">
        <f t="shared" ref="BH86" ca="1" si="290">BS81</f>
        <v>61.345496056947525</v>
      </c>
      <c r="BI86" s="53" t="str">
        <f ca="1">IF(BJ86=MAX(BJ84:BJ85),"estremo","campata")</f>
        <v>campata</v>
      </c>
      <c r="BJ86" s="26">
        <f ca="1">MAX(BF86:BH86)</f>
        <v>61.345496056947525</v>
      </c>
      <c r="BK86" s="27"/>
      <c r="BL86" s="28">
        <f ca="1">MAX(0,BJ86/0.9/(BH62-BH63)/$N$3*1000)</f>
        <v>0</v>
      </c>
      <c r="BM86" s="26"/>
      <c r="BN86" s="18"/>
      <c r="BO86" s="26"/>
      <c r="BP86" s="26"/>
      <c r="BQ86" s="26"/>
      <c r="BR86" s="18"/>
      <c r="BS86" s="26"/>
      <c r="BT86" s="63"/>
      <c r="BU86" s="8">
        <f>BV62</f>
        <v>4</v>
      </c>
      <c r="BW86" s="8" t="s">
        <v>64</v>
      </c>
      <c r="BX86" s="26">
        <f ca="1">CI81</f>
        <v>42.025847070635209</v>
      </c>
      <c r="BY86" s="26">
        <f t="shared" ref="BY86" ca="1" si="291">CJ81</f>
        <v>58.950178600929249</v>
      </c>
      <c r="BZ86" s="26">
        <f t="shared" ref="BZ86" ca="1" si="292">CK81</f>
        <v>58.965474288811407</v>
      </c>
      <c r="CA86" s="53" t="str">
        <f ca="1">IF(CB86=MAX(CB84:CB85),"estremo","campata")</f>
        <v>campata</v>
      </c>
      <c r="CB86" s="26">
        <f ca="1">MAX(BX86:BZ86)</f>
        <v>58.965474288811407</v>
      </c>
      <c r="CC86" s="27"/>
      <c r="CD86" s="28">
        <f ca="1">MAX(0,CB86/0.9/(BZ62-BZ63)/$N$3*1000)</f>
        <v>0</v>
      </c>
      <c r="CE86" s="26"/>
      <c r="CF86" s="18"/>
      <c r="CG86" s="26"/>
      <c r="CH86" s="26"/>
      <c r="CI86" s="26"/>
      <c r="CJ86" s="18"/>
      <c r="CK86" s="26"/>
      <c r="CL86" s="63"/>
      <c r="CM86" s="8">
        <f>CN62</f>
        <v>4</v>
      </c>
      <c r="CO86" s="8" t="s">
        <v>64</v>
      </c>
      <c r="CP86" s="26">
        <f ca="1">DA81</f>
        <v>41.092900557029736</v>
      </c>
      <c r="CQ86" s="26">
        <f t="shared" ref="CQ86" ca="1" si="293">DB81</f>
        <v>63.012203595391149</v>
      </c>
      <c r="CR86" s="26">
        <f t="shared" ref="CR86" ca="1" si="294">DC81</f>
        <v>35.96716140228645</v>
      </c>
      <c r="CS86" s="53" t="str">
        <f ca="1">IF(CT86=MAX(CT84:CT85),"estremo","campata")</f>
        <v>campata</v>
      </c>
      <c r="CT86" s="26">
        <f ca="1">MAX(CP86:CR86)</f>
        <v>63.012203595391149</v>
      </c>
      <c r="CU86" s="27"/>
      <c r="CV86" s="28">
        <f ca="1">MAX(0,CT86/0.9/(CR62-CR63)/$N$3*1000)</f>
        <v>0</v>
      </c>
      <c r="CW86" s="26"/>
      <c r="CX86" s="18"/>
      <c r="CY86" s="26"/>
      <c r="CZ86" s="26"/>
      <c r="DA86" s="26"/>
      <c r="DB86" s="18"/>
      <c r="DC86" s="26"/>
      <c r="DD86" s="63"/>
      <c r="DE86" s="8">
        <f>DF62</f>
        <v>4</v>
      </c>
      <c r="DG86" s="8" t="s">
        <v>64</v>
      </c>
      <c r="DH86" s="26">
        <f ca="1">DS81</f>
        <v>11.559587933759644</v>
      </c>
      <c r="DI86" s="26">
        <f t="shared" ref="DI86" ca="1" si="295">DT81</f>
        <v>8.8806304582210238</v>
      </c>
      <c r="DJ86" s="26">
        <f t="shared" ref="DJ86" ca="1" si="296">DU81</f>
        <v>8.4038934413127535</v>
      </c>
      <c r="DK86" s="53" t="str">
        <f ca="1">IF(DL86=MAX(DL84:DL85),"estremo","campata")</f>
        <v>campata</v>
      </c>
      <c r="DL86" s="26">
        <f ca="1">MAX(DH86:DJ86)</f>
        <v>11.559587933759644</v>
      </c>
      <c r="DM86" s="27"/>
      <c r="DN86" s="28">
        <f ca="1">MAX(0,DL86/0.9/(DJ62-DJ63)/$N$3*1000)</f>
        <v>0</v>
      </c>
      <c r="DO86" s="26"/>
      <c r="DP86" s="18"/>
      <c r="DQ86" s="26"/>
      <c r="DR86" s="26"/>
      <c r="DS86" s="26"/>
      <c r="DT86" s="18"/>
      <c r="DU86" s="26"/>
      <c r="DV86" s="63"/>
    </row>
    <row r="87" spans="1:126">
      <c r="A87" s="15"/>
      <c r="B87" s="15"/>
      <c r="C87" s="15"/>
      <c r="D87" s="15"/>
      <c r="E87" s="15"/>
      <c r="F87" s="15"/>
      <c r="G87" s="15"/>
      <c r="H87" s="15"/>
      <c r="I87" s="15" t="s">
        <v>83</v>
      </c>
      <c r="J87" s="15"/>
      <c r="K87" s="15"/>
      <c r="L87" s="15"/>
      <c r="M87" s="15"/>
      <c r="N87" s="15"/>
      <c r="O87" s="15"/>
      <c r="P87" s="15"/>
      <c r="Q87" s="15"/>
      <c r="R87" s="64"/>
      <c r="S87" s="15"/>
      <c r="T87" s="15"/>
      <c r="U87" s="15"/>
      <c r="V87" s="15"/>
      <c r="W87" s="15"/>
      <c r="X87" s="15"/>
      <c r="Y87" s="15"/>
      <c r="Z87" s="15"/>
      <c r="AA87" s="15" t="s">
        <v>83</v>
      </c>
      <c r="AB87" s="15"/>
      <c r="AC87" s="15"/>
      <c r="AD87" s="15"/>
      <c r="AE87" s="15"/>
      <c r="AF87" s="15"/>
      <c r="AG87" s="15"/>
      <c r="AH87" s="15"/>
      <c r="AI87" s="15"/>
      <c r="AJ87" s="64"/>
      <c r="AK87" s="15"/>
      <c r="AL87" s="15"/>
      <c r="AM87" s="15"/>
      <c r="AN87" s="15"/>
      <c r="AO87" s="15"/>
      <c r="AP87" s="15"/>
      <c r="AQ87" s="15"/>
      <c r="AR87" s="15"/>
      <c r="AS87" s="15" t="s">
        <v>83</v>
      </c>
      <c r="AT87" s="15"/>
      <c r="AU87" s="15"/>
      <c r="AV87" s="15"/>
      <c r="AW87" s="15"/>
      <c r="AX87" s="15"/>
      <c r="AY87" s="15"/>
      <c r="AZ87" s="15"/>
      <c r="BA87" s="15"/>
      <c r="BB87" s="64"/>
      <c r="BC87" s="15"/>
      <c r="BD87" s="15"/>
      <c r="BE87" s="15"/>
      <c r="BF87" s="15"/>
      <c r="BG87" s="15"/>
      <c r="BH87" s="15"/>
      <c r="BI87" s="15"/>
      <c r="BJ87" s="15"/>
      <c r="BK87" s="15" t="s">
        <v>83</v>
      </c>
      <c r="BL87" s="15"/>
      <c r="BM87" s="15"/>
      <c r="BN87" s="15"/>
      <c r="BO87" s="15"/>
      <c r="BP87" s="15"/>
      <c r="BQ87" s="15"/>
      <c r="BR87" s="15"/>
      <c r="BS87" s="15"/>
      <c r="BT87" s="64"/>
      <c r="BU87" s="15"/>
      <c r="BV87" s="15"/>
      <c r="BW87" s="15"/>
      <c r="BX87" s="15"/>
      <c r="BY87" s="15"/>
      <c r="BZ87" s="15"/>
      <c r="CA87" s="15"/>
      <c r="CB87" s="15"/>
      <c r="CC87" s="15" t="s">
        <v>83</v>
      </c>
      <c r="CD87" s="15"/>
      <c r="CE87" s="15"/>
      <c r="CF87" s="15"/>
      <c r="CG87" s="15"/>
      <c r="CH87" s="15"/>
      <c r="CI87" s="15"/>
      <c r="CJ87" s="15"/>
      <c r="CK87" s="15"/>
      <c r="CL87" s="64"/>
      <c r="CM87" s="15"/>
      <c r="CN87" s="15"/>
      <c r="CO87" s="15"/>
      <c r="CP87" s="15"/>
      <c r="CQ87" s="15"/>
      <c r="CR87" s="15"/>
      <c r="CS87" s="15"/>
      <c r="CT87" s="15"/>
      <c r="CU87" s="15" t="s">
        <v>83</v>
      </c>
      <c r="CV87" s="15"/>
      <c r="CW87" s="15"/>
      <c r="CX87" s="15"/>
      <c r="CY87" s="15"/>
      <c r="CZ87" s="15"/>
      <c r="DA87" s="15"/>
      <c r="DB87" s="15"/>
      <c r="DC87" s="15"/>
      <c r="DD87" s="64"/>
      <c r="DE87" s="15"/>
      <c r="DF87" s="15"/>
      <c r="DG87" s="15"/>
      <c r="DH87" s="15"/>
      <c r="DI87" s="15"/>
      <c r="DJ87" s="15"/>
      <c r="DK87" s="15"/>
      <c r="DL87" s="15"/>
      <c r="DM87" s="15" t="s">
        <v>83</v>
      </c>
      <c r="DN87" s="15"/>
      <c r="DO87" s="15"/>
      <c r="DP87" s="15"/>
      <c r="DQ87" s="15"/>
      <c r="DR87" s="15"/>
      <c r="DS87" s="15"/>
      <c r="DT87" s="15"/>
      <c r="DU87" s="15"/>
      <c r="DV87" s="64"/>
    </row>
    <row r="88" spans="1:126">
      <c r="R88" s="60"/>
      <c r="AJ88" s="60"/>
      <c r="BB88" s="60"/>
      <c r="BT88" s="60"/>
      <c r="CL88" s="60"/>
      <c r="DD88" s="60"/>
      <c r="DV88" s="60"/>
    </row>
    <row r="89" spans="1:126">
      <c r="A89" s="2" t="s">
        <v>44</v>
      </c>
      <c r="B89" s="16" t="str">
        <f ca="1">A$8</f>
        <v>14-15</v>
      </c>
      <c r="D89" s="2" t="s">
        <v>24</v>
      </c>
      <c r="E89" s="8" t="s">
        <v>56</v>
      </c>
      <c r="F89" s="9"/>
      <c r="G89" s="2" t="s">
        <v>25</v>
      </c>
      <c r="H89" s="2" t="s">
        <v>26</v>
      </c>
      <c r="N89" s="2" t="s">
        <v>54</v>
      </c>
      <c r="O89" s="8"/>
      <c r="P89" s="37">
        <f ca="1">ROUND(ABS(IF($C$2&lt;=$C$3,(F96-F97)/F98,(G96-G97)/G98)),2)</f>
        <v>4.7</v>
      </c>
      <c r="Q89" s="2" t="s">
        <v>25</v>
      </c>
      <c r="R89" s="60"/>
      <c r="S89" s="2" t="s">
        <v>44</v>
      </c>
      <c r="T89" s="16" t="str">
        <f ca="1">S$8</f>
        <v>15-16</v>
      </c>
      <c r="V89" s="2" t="s">
        <v>24</v>
      </c>
      <c r="W89" s="8" t="s">
        <v>56</v>
      </c>
      <c r="X89" s="9"/>
      <c r="Y89" s="2" t="s">
        <v>25</v>
      </c>
      <c r="Z89" s="2" t="s">
        <v>26</v>
      </c>
      <c r="AF89" s="2" t="s">
        <v>54</v>
      </c>
      <c r="AG89" s="8"/>
      <c r="AH89" s="37">
        <f ca="1">ROUND(ABS(IF($C$2&lt;=$C$3,(X96-X97)/X98,(Y96-Y97)/Y98)),2)</f>
        <v>3.8</v>
      </c>
      <c r="AI89" s="2" t="s">
        <v>25</v>
      </c>
      <c r="AJ89" s="60"/>
      <c r="AK89" s="2" t="s">
        <v>44</v>
      </c>
      <c r="AL89" s="16" t="str">
        <f ca="1">AK$8</f>
        <v>16-17</v>
      </c>
      <c r="AN89" s="2" t="s">
        <v>24</v>
      </c>
      <c r="AO89" s="8" t="s">
        <v>56</v>
      </c>
      <c r="AP89" s="9"/>
      <c r="AQ89" s="2" t="s">
        <v>25</v>
      </c>
      <c r="AR89" s="2" t="s">
        <v>26</v>
      </c>
      <c r="AX89" s="2" t="s">
        <v>54</v>
      </c>
      <c r="AY89" s="8"/>
      <c r="AZ89" s="37">
        <f ca="1">ROUND(ABS(IF($C$2&lt;=$C$3,(AP96-AP97)/AP98,(AQ96-AQ97)/AQ98)),2)</f>
        <v>3</v>
      </c>
      <c r="BA89" s="2" t="s">
        <v>25</v>
      </c>
      <c r="BB89" s="60"/>
      <c r="BC89" s="2" t="s">
        <v>44</v>
      </c>
      <c r="BD89" s="16" t="str">
        <f ca="1">BC$8</f>
        <v>17-18</v>
      </c>
      <c r="BF89" s="2" t="s">
        <v>24</v>
      </c>
      <c r="BG89" s="8" t="s">
        <v>56</v>
      </c>
      <c r="BH89" s="9"/>
      <c r="BI89" s="2" t="s">
        <v>25</v>
      </c>
      <c r="BJ89" s="2" t="s">
        <v>26</v>
      </c>
      <c r="BP89" s="2" t="s">
        <v>54</v>
      </c>
      <c r="BQ89" s="8"/>
      <c r="BR89" s="37">
        <f ca="1">ROUND(ABS(IF($C$2&lt;=$C$3,(BH96-BH97)/BH98,(BI96-BI97)/BI98)),2)</f>
        <v>3.2</v>
      </c>
      <c r="BS89" s="2" t="s">
        <v>25</v>
      </c>
      <c r="BT89" s="60"/>
      <c r="BU89" s="2" t="s">
        <v>44</v>
      </c>
      <c r="BV89" s="16" t="str">
        <f ca="1">BU$8</f>
        <v>18-19</v>
      </c>
      <c r="BX89" s="2" t="s">
        <v>24</v>
      </c>
      <c r="BY89" s="8" t="s">
        <v>56</v>
      </c>
      <c r="BZ89" s="9"/>
      <c r="CA89" s="2" t="s">
        <v>25</v>
      </c>
      <c r="CB89" s="2" t="s">
        <v>26</v>
      </c>
      <c r="CH89" s="2" t="s">
        <v>54</v>
      </c>
      <c r="CI89" s="8"/>
      <c r="CJ89" s="37">
        <f ca="1">ROUND(ABS(IF($C$2&lt;=$C$3,(BZ96-BZ97)/BZ98,(CA96-CA97)/CA98)),2)</f>
        <v>4.2</v>
      </c>
      <c r="CK89" s="2" t="s">
        <v>25</v>
      </c>
      <c r="CL89" s="60"/>
      <c r="CM89" s="2" t="s">
        <v>44</v>
      </c>
      <c r="CN89" s="16" t="str">
        <f ca="1">CM$8</f>
        <v>19-20</v>
      </c>
      <c r="CP89" s="2" t="s">
        <v>24</v>
      </c>
      <c r="CQ89" s="8" t="s">
        <v>56</v>
      </c>
      <c r="CR89" s="9"/>
      <c r="CS89" s="2" t="s">
        <v>25</v>
      </c>
      <c r="CT89" s="2" t="s">
        <v>26</v>
      </c>
      <c r="CZ89" s="2" t="s">
        <v>54</v>
      </c>
      <c r="DA89" s="8"/>
      <c r="DB89" s="37">
        <f ca="1">ROUND(ABS(IF($C$2&lt;=$C$3,(CR96-CR97)/CR98,(CS96-CS97)/CS98)),2)</f>
        <v>3.6</v>
      </c>
      <c r="DC89" s="2" t="s">
        <v>25</v>
      </c>
      <c r="DD89" s="60"/>
      <c r="DE89" s="2" t="s">
        <v>44</v>
      </c>
      <c r="DF89" s="16" t="str">
        <f ca="1">DE$8</f>
        <v>-</v>
      </c>
      <c r="DH89" s="2" t="s">
        <v>24</v>
      </c>
      <c r="DI89" s="8" t="s">
        <v>56</v>
      </c>
      <c r="DJ89" s="9"/>
      <c r="DK89" s="2" t="s">
        <v>25</v>
      </c>
      <c r="DL89" s="2" t="s">
        <v>26</v>
      </c>
      <c r="DR89" s="2" t="s">
        <v>54</v>
      </c>
      <c r="DS89" s="8"/>
      <c r="DT89" s="37">
        <f ca="1">ROUND(ABS(IF($C$2&lt;=$C$3,(DJ96-DJ97)/DJ98,(DK96-DK97)/DK98)),2)</f>
        <v>4.7</v>
      </c>
      <c r="DU89" s="2" t="s">
        <v>25</v>
      </c>
      <c r="DV89" s="60"/>
    </row>
    <row r="90" spans="1:126">
      <c r="A90" s="2" t="s">
        <v>66</v>
      </c>
      <c r="B90" s="16">
        <f>MAX(1,B62-1)</f>
        <v>3</v>
      </c>
      <c r="E90" s="8" t="s">
        <v>57</v>
      </c>
      <c r="F90" s="9"/>
      <c r="G90" s="2" t="s">
        <v>25</v>
      </c>
      <c r="H90" s="2" t="s">
        <v>27</v>
      </c>
      <c r="O90" s="8" t="s">
        <v>32</v>
      </c>
      <c r="P90" s="16">
        <f ca="1">ROUND(ABS((D98-D99)/P89),2)</f>
        <v>12.11</v>
      </c>
      <c r="Q90" s="14" t="s">
        <v>55</v>
      </c>
      <c r="R90" s="60"/>
      <c r="S90" s="2" t="s">
        <v>66</v>
      </c>
      <c r="T90" s="16">
        <f>MAX(1,T62-1)</f>
        <v>3</v>
      </c>
      <c r="W90" s="8" t="s">
        <v>57</v>
      </c>
      <c r="X90" s="9"/>
      <c r="Y90" s="2" t="s">
        <v>25</v>
      </c>
      <c r="Z90" s="2" t="s">
        <v>27</v>
      </c>
      <c r="AG90" s="8" t="s">
        <v>32</v>
      </c>
      <c r="AH90" s="16">
        <f ca="1">ROUND(ABS((V98-V99)/AH89),2)</f>
        <v>12.11</v>
      </c>
      <c r="AI90" s="14" t="s">
        <v>55</v>
      </c>
      <c r="AJ90" s="60"/>
      <c r="AK90" s="2" t="s">
        <v>66</v>
      </c>
      <c r="AL90" s="16">
        <f>MAX(1,AL62-1)</f>
        <v>3</v>
      </c>
      <c r="AO90" s="8" t="s">
        <v>57</v>
      </c>
      <c r="AP90" s="9"/>
      <c r="AQ90" s="2" t="s">
        <v>25</v>
      </c>
      <c r="AR90" s="2" t="s">
        <v>27</v>
      </c>
      <c r="AY90" s="8" t="s">
        <v>32</v>
      </c>
      <c r="AZ90" s="16">
        <f ca="1">ROUND(ABS((AN98-AN99)/AZ89),2)</f>
        <v>35.86</v>
      </c>
      <c r="BA90" s="14" t="s">
        <v>55</v>
      </c>
      <c r="BB90" s="60"/>
      <c r="BC90" s="2" t="s">
        <v>66</v>
      </c>
      <c r="BD90" s="16">
        <f>MAX(1,BD62-1)</f>
        <v>3</v>
      </c>
      <c r="BG90" s="8" t="s">
        <v>57</v>
      </c>
      <c r="BH90" s="9"/>
      <c r="BI90" s="2" t="s">
        <v>25</v>
      </c>
      <c r="BJ90" s="2" t="s">
        <v>27</v>
      </c>
      <c r="BQ90" s="8" t="s">
        <v>32</v>
      </c>
      <c r="BR90" s="16">
        <f ca="1">ROUND(ABS((BF98-BF99)/BR89),2)</f>
        <v>52.76</v>
      </c>
      <c r="BS90" s="14" t="s">
        <v>55</v>
      </c>
      <c r="BT90" s="60"/>
      <c r="BU90" s="2" t="s">
        <v>66</v>
      </c>
      <c r="BV90" s="16">
        <f>MAX(1,BV62-1)</f>
        <v>3</v>
      </c>
      <c r="BY90" s="8" t="s">
        <v>57</v>
      </c>
      <c r="BZ90" s="9"/>
      <c r="CA90" s="2" t="s">
        <v>25</v>
      </c>
      <c r="CB90" s="2" t="s">
        <v>27</v>
      </c>
      <c r="CI90" s="8" t="s">
        <v>32</v>
      </c>
      <c r="CJ90" s="16">
        <f ca="1">ROUND(ABS((BX98-BX99)/CJ89),2)</f>
        <v>52.76</v>
      </c>
      <c r="CK90" s="14" t="s">
        <v>55</v>
      </c>
      <c r="CL90" s="60"/>
      <c r="CM90" s="2" t="s">
        <v>66</v>
      </c>
      <c r="CN90" s="16">
        <f>MAX(1,CN62-1)</f>
        <v>3</v>
      </c>
      <c r="CQ90" s="8" t="s">
        <v>57</v>
      </c>
      <c r="CR90" s="9"/>
      <c r="CS90" s="2" t="s">
        <v>25</v>
      </c>
      <c r="CT90" s="2" t="s">
        <v>27</v>
      </c>
      <c r="DA90" s="8" t="s">
        <v>32</v>
      </c>
      <c r="DB90" s="16">
        <f ca="1">ROUND(ABS((CP98-CP99)/DB89),2)</f>
        <v>52.76</v>
      </c>
      <c r="DC90" s="14" t="s">
        <v>55</v>
      </c>
      <c r="DD90" s="60"/>
      <c r="DE90" s="2" t="s">
        <v>66</v>
      </c>
      <c r="DF90" s="16">
        <f>MAX(1,DF62-1)</f>
        <v>3</v>
      </c>
      <c r="DI90" s="8" t="s">
        <v>57</v>
      </c>
      <c r="DJ90" s="9"/>
      <c r="DK90" s="2" t="s">
        <v>25</v>
      </c>
      <c r="DL90" s="2" t="s">
        <v>27</v>
      </c>
      <c r="DS90" s="8" t="s">
        <v>32</v>
      </c>
      <c r="DT90" s="16">
        <f ca="1">ROUND(ABS((DH98-DH99)/DT89),2)</f>
        <v>12.11</v>
      </c>
      <c r="DU90" s="14" t="s">
        <v>55</v>
      </c>
      <c r="DV90" s="60"/>
    </row>
    <row r="91" spans="1:126">
      <c r="B91" s="22" t="str">
        <f>IF(B90=B62,"duplicato","")</f>
        <v/>
      </c>
      <c r="E91" s="8" t="s">
        <v>28</v>
      </c>
      <c r="F91" s="32">
        <f>$N$4</f>
        <v>4</v>
      </c>
      <c r="G91" s="2" t="s">
        <v>25</v>
      </c>
      <c r="H91" s="2" t="s">
        <v>29</v>
      </c>
      <c r="O91" s="8" t="s">
        <v>33</v>
      </c>
      <c r="P91" s="16">
        <f ca="1">ROUND(ABS((E98-E99)/P89),2)</f>
        <v>7.42</v>
      </c>
      <c r="Q91" s="14" t="s">
        <v>55</v>
      </c>
      <c r="R91" s="60"/>
      <c r="T91" s="22" t="str">
        <f>IF(T90=T62,"duplicato","")</f>
        <v/>
      </c>
      <c r="W91" s="8" t="s">
        <v>28</v>
      </c>
      <c r="X91" s="32">
        <f>$N$4</f>
        <v>4</v>
      </c>
      <c r="Y91" s="2" t="s">
        <v>25</v>
      </c>
      <c r="Z91" s="2" t="s">
        <v>29</v>
      </c>
      <c r="AG91" s="8" t="s">
        <v>33</v>
      </c>
      <c r="AH91" s="16">
        <f ca="1">ROUND(ABS((W98-W99)/AH89),2)</f>
        <v>7.42</v>
      </c>
      <c r="AI91" s="14" t="s">
        <v>55</v>
      </c>
      <c r="AJ91" s="60"/>
      <c r="AL91" s="22" t="str">
        <f>IF(AL90=AL62,"duplicato","")</f>
        <v/>
      </c>
      <c r="AO91" s="8" t="s">
        <v>28</v>
      </c>
      <c r="AP91" s="32">
        <f>$N$4</f>
        <v>4</v>
      </c>
      <c r="AQ91" s="2" t="s">
        <v>25</v>
      </c>
      <c r="AR91" s="2" t="s">
        <v>29</v>
      </c>
      <c r="AY91" s="8" t="s">
        <v>33</v>
      </c>
      <c r="AZ91" s="16">
        <f ca="1">ROUND(ABS((AO98-AO99)/AZ89),2)</f>
        <v>21.6</v>
      </c>
      <c r="BA91" s="14" t="s">
        <v>55</v>
      </c>
      <c r="BB91" s="60"/>
      <c r="BD91" s="22" t="str">
        <f>IF(BD90=BD62,"duplicato","")</f>
        <v/>
      </c>
      <c r="BG91" s="8" t="s">
        <v>28</v>
      </c>
      <c r="BH91" s="32">
        <f>$N$4</f>
        <v>4</v>
      </c>
      <c r="BI91" s="2" t="s">
        <v>25</v>
      </c>
      <c r="BJ91" s="2" t="s">
        <v>29</v>
      </c>
      <c r="BQ91" s="8" t="s">
        <v>33</v>
      </c>
      <c r="BR91" s="16">
        <f ca="1">ROUND(ABS((BG98-BG99)/BR89),2)</f>
        <v>31.63</v>
      </c>
      <c r="BS91" s="14" t="s">
        <v>55</v>
      </c>
      <c r="BT91" s="60"/>
      <c r="BV91" s="22" t="str">
        <f>IF(BV90=BV62,"duplicato","")</f>
        <v/>
      </c>
      <c r="BY91" s="8" t="s">
        <v>28</v>
      </c>
      <c r="BZ91" s="32">
        <f>$N$4</f>
        <v>4</v>
      </c>
      <c r="CA91" s="2" t="s">
        <v>25</v>
      </c>
      <c r="CB91" s="2" t="s">
        <v>29</v>
      </c>
      <c r="CI91" s="8" t="s">
        <v>33</v>
      </c>
      <c r="CJ91" s="16">
        <f ca="1">ROUND(ABS((BY98-BY99)/CJ89),2)</f>
        <v>31.63</v>
      </c>
      <c r="CK91" s="14" t="s">
        <v>55</v>
      </c>
      <c r="CL91" s="60"/>
      <c r="CN91" s="22" t="str">
        <f>IF(CN90=CN62,"duplicato","")</f>
        <v/>
      </c>
      <c r="CQ91" s="8" t="s">
        <v>28</v>
      </c>
      <c r="CR91" s="32">
        <f>$N$4</f>
        <v>4</v>
      </c>
      <c r="CS91" s="2" t="s">
        <v>25</v>
      </c>
      <c r="CT91" s="2" t="s">
        <v>29</v>
      </c>
      <c r="DA91" s="8" t="s">
        <v>33</v>
      </c>
      <c r="DB91" s="16">
        <f ca="1">ROUND(ABS((CQ98-CQ99)/DB89),2)</f>
        <v>31.63</v>
      </c>
      <c r="DC91" s="14" t="s">
        <v>55</v>
      </c>
      <c r="DD91" s="60"/>
      <c r="DF91" s="22" t="str">
        <f>IF(DF90=DF62,"duplicato","")</f>
        <v/>
      </c>
      <c r="DI91" s="8" t="s">
        <v>28</v>
      </c>
      <c r="DJ91" s="32">
        <f>$N$4</f>
        <v>4</v>
      </c>
      <c r="DK91" s="2" t="s">
        <v>25</v>
      </c>
      <c r="DL91" s="2" t="s">
        <v>29</v>
      </c>
      <c r="DS91" s="8" t="s">
        <v>33</v>
      </c>
      <c r="DT91" s="16">
        <f ca="1">ROUND(ABS((DI98-DI99)/DT89),2)</f>
        <v>7.42</v>
      </c>
      <c r="DU91" s="14" t="s">
        <v>55</v>
      </c>
      <c r="DV91" s="60"/>
    </row>
    <row r="92" spans="1:126">
      <c r="E92" s="8" t="s">
        <v>47</v>
      </c>
      <c r="F92" s="9"/>
      <c r="G92" s="2" t="s">
        <v>25</v>
      </c>
      <c r="H92" s="2" t="s">
        <v>49</v>
      </c>
      <c r="R92" s="60"/>
      <c r="W92" s="8" t="s">
        <v>47</v>
      </c>
      <c r="X92" s="9"/>
      <c r="Y92" s="2" t="s">
        <v>25</v>
      </c>
      <c r="Z92" s="2" t="s">
        <v>49</v>
      </c>
      <c r="AJ92" s="60"/>
      <c r="AO92" s="8" t="s">
        <v>47</v>
      </c>
      <c r="AP92" s="9"/>
      <c r="AQ92" s="2" t="s">
        <v>25</v>
      </c>
      <c r="AR92" s="2" t="s">
        <v>49</v>
      </c>
      <c r="BB92" s="60"/>
      <c r="BG92" s="8" t="s">
        <v>47</v>
      </c>
      <c r="BH92" s="9"/>
      <c r="BI92" s="2" t="s">
        <v>25</v>
      </c>
      <c r="BJ92" s="2" t="s">
        <v>49</v>
      </c>
      <c r="BT92" s="60"/>
      <c r="BY92" s="8" t="s">
        <v>47</v>
      </c>
      <c r="BZ92" s="9"/>
      <c r="CA92" s="2" t="s">
        <v>25</v>
      </c>
      <c r="CB92" s="2" t="s">
        <v>49</v>
      </c>
      <c r="CL92" s="60"/>
      <c r="CQ92" s="8" t="s">
        <v>47</v>
      </c>
      <c r="CR92" s="9"/>
      <c r="CS92" s="2" t="s">
        <v>25</v>
      </c>
      <c r="CT92" s="2" t="s">
        <v>49</v>
      </c>
      <c r="DD92" s="60"/>
      <c r="DI92" s="8" t="s">
        <v>47</v>
      </c>
      <c r="DJ92" s="9"/>
      <c r="DK92" s="2" t="s">
        <v>25</v>
      </c>
      <c r="DL92" s="2" t="s">
        <v>49</v>
      </c>
      <c r="DV92" s="60"/>
    </row>
    <row r="93" spans="1:126">
      <c r="E93" s="8" t="s">
        <v>48</v>
      </c>
      <c r="F93" s="9"/>
      <c r="G93" s="2" t="s">
        <v>25</v>
      </c>
      <c r="H93" s="2" t="s">
        <v>50</v>
      </c>
      <c r="R93" s="60"/>
      <c r="W93" s="8" t="s">
        <v>48</v>
      </c>
      <c r="X93" s="9"/>
      <c r="Y93" s="2" t="s">
        <v>25</v>
      </c>
      <c r="Z93" s="2" t="s">
        <v>50</v>
      </c>
      <c r="AJ93" s="60"/>
      <c r="AO93" s="8" t="s">
        <v>48</v>
      </c>
      <c r="AP93" s="9"/>
      <c r="AQ93" s="2" t="s">
        <v>25</v>
      </c>
      <c r="AR93" s="2" t="s">
        <v>50</v>
      </c>
      <c r="BB93" s="60"/>
      <c r="BG93" s="8" t="s">
        <v>48</v>
      </c>
      <c r="BH93" s="9"/>
      <c r="BI93" s="2" t="s">
        <v>25</v>
      </c>
      <c r="BJ93" s="2" t="s">
        <v>50</v>
      </c>
      <c r="BT93" s="60"/>
      <c r="BY93" s="8" t="s">
        <v>48</v>
      </c>
      <c r="BZ93" s="9"/>
      <c r="CA93" s="2" t="s">
        <v>25</v>
      </c>
      <c r="CB93" s="2" t="s">
        <v>50</v>
      </c>
      <c r="CL93" s="60"/>
      <c r="CQ93" s="8" t="s">
        <v>48</v>
      </c>
      <c r="CR93" s="9"/>
      <c r="CS93" s="2" t="s">
        <v>25</v>
      </c>
      <c r="CT93" s="2" t="s">
        <v>50</v>
      </c>
      <c r="DD93" s="60"/>
      <c r="DI93" s="8" t="s">
        <v>48</v>
      </c>
      <c r="DJ93" s="9"/>
      <c r="DK93" s="2" t="s">
        <v>25</v>
      </c>
      <c r="DL93" s="2" t="s">
        <v>50</v>
      </c>
      <c r="DV93" s="60"/>
    </row>
    <row r="94" spans="1:126">
      <c r="R94" s="60"/>
      <c r="AJ94" s="60"/>
      <c r="BB94" s="60"/>
      <c r="BT94" s="60"/>
      <c r="CL94" s="60"/>
      <c r="DD94" s="60"/>
      <c r="DV94" s="60"/>
    </row>
    <row r="95" spans="1:126">
      <c r="A95" s="2" t="s">
        <v>30</v>
      </c>
      <c r="D95" s="17" t="s">
        <v>32</v>
      </c>
      <c r="E95" s="17" t="s">
        <v>33</v>
      </c>
      <c r="F95" s="17" t="s">
        <v>34</v>
      </c>
      <c r="G95" s="17" t="s">
        <v>35</v>
      </c>
      <c r="H95" s="17" t="s">
        <v>36</v>
      </c>
      <c r="I95" s="17" t="s">
        <v>37</v>
      </c>
      <c r="J95" s="20" t="s">
        <v>39</v>
      </c>
      <c r="K95" s="20" t="s">
        <v>40</v>
      </c>
      <c r="L95" s="20" t="s">
        <v>41</v>
      </c>
      <c r="M95" s="20" t="s">
        <v>42</v>
      </c>
      <c r="N95" s="20" t="s">
        <v>53</v>
      </c>
      <c r="O95" s="17" t="s">
        <v>32</v>
      </c>
      <c r="P95" s="20" t="s">
        <v>51</v>
      </c>
      <c r="Q95" s="20" t="s">
        <v>52</v>
      </c>
      <c r="R95" s="60"/>
      <c r="S95" s="2" t="s">
        <v>30</v>
      </c>
      <c r="V95" s="17" t="s">
        <v>32</v>
      </c>
      <c r="W95" s="17" t="s">
        <v>33</v>
      </c>
      <c r="X95" s="17" t="s">
        <v>34</v>
      </c>
      <c r="Y95" s="17" t="s">
        <v>35</v>
      </c>
      <c r="Z95" s="17" t="s">
        <v>36</v>
      </c>
      <c r="AA95" s="17" t="s">
        <v>37</v>
      </c>
      <c r="AB95" s="20" t="s">
        <v>39</v>
      </c>
      <c r="AC95" s="20" t="s">
        <v>40</v>
      </c>
      <c r="AD95" s="20" t="s">
        <v>41</v>
      </c>
      <c r="AE95" s="20" t="s">
        <v>42</v>
      </c>
      <c r="AF95" s="20" t="s">
        <v>53</v>
      </c>
      <c r="AG95" s="17" t="s">
        <v>32</v>
      </c>
      <c r="AH95" s="20" t="s">
        <v>51</v>
      </c>
      <c r="AI95" s="20" t="s">
        <v>52</v>
      </c>
      <c r="AJ95" s="60"/>
      <c r="AK95" s="2" t="s">
        <v>30</v>
      </c>
      <c r="AN95" s="17" t="s">
        <v>32</v>
      </c>
      <c r="AO95" s="17" t="s">
        <v>33</v>
      </c>
      <c r="AP95" s="17" t="s">
        <v>34</v>
      </c>
      <c r="AQ95" s="17" t="s">
        <v>35</v>
      </c>
      <c r="AR95" s="17" t="s">
        <v>36</v>
      </c>
      <c r="AS95" s="17" t="s">
        <v>37</v>
      </c>
      <c r="AT95" s="20" t="s">
        <v>39</v>
      </c>
      <c r="AU95" s="20" t="s">
        <v>40</v>
      </c>
      <c r="AV95" s="20" t="s">
        <v>41</v>
      </c>
      <c r="AW95" s="20" t="s">
        <v>42</v>
      </c>
      <c r="AX95" s="20" t="s">
        <v>53</v>
      </c>
      <c r="AY95" s="17" t="s">
        <v>32</v>
      </c>
      <c r="AZ95" s="20" t="s">
        <v>51</v>
      </c>
      <c r="BA95" s="20" t="s">
        <v>52</v>
      </c>
      <c r="BB95" s="60"/>
      <c r="BC95" s="2" t="s">
        <v>30</v>
      </c>
      <c r="BF95" s="17" t="s">
        <v>32</v>
      </c>
      <c r="BG95" s="17" t="s">
        <v>33</v>
      </c>
      <c r="BH95" s="17" t="s">
        <v>34</v>
      </c>
      <c r="BI95" s="17" t="s">
        <v>35</v>
      </c>
      <c r="BJ95" s="17" t="s">
        <v>36</v>
      </c>
      <c r="BK95" s="17" t="s">
        <v>37</v>
      </c>
      <c r="BL95" s="20" t="s">
        <v>39</v>
      </c>
      <c r="BM95" s="20" t="s">
        <v>40</v>
      </c>
      <c r="BN95" s="20" t="s">
        <v>41</v>
      </c>
      <c r="BO95" s="20" t="s">
        <v>42</v>
      </c>
      <c r="BP95" s="20" t="s">
        <v>53</v>
      </c>
      <c r="BQ95" s="17" t="s">
        <v>32</v>
      </c>
      <c r="BR95" s="20" t="s">
        <v>51</v>
      </c>
      <c r="BS95" s="20" t="s">
        <v>52</v>
      </c>
      <c r="BT95" s="60"/>
      <c r="BU95" s="2" t="s">
        <v>30</v>
      </c>
      <c r="BX95" s="17" t="s">
        <v>32</v>
      </c>
      <c r="BY95" s="17" t="s">
        <v>33</v>
      </c>
      <c r="BZ95" s="17" t="s">
        <v>34</v>
      </c>
      <c r="CA95" s="17" t="s">
        <v>35</v>
      </c>
      <c r="CB95" s="17" t="s">
        <v>36</v>
      </c>
      <c r="CC95" s="17" t="s">
        <v>37</v>
      </c>
      <c r="CD95" s="20" t="s">
        <v>39</v>
      </c>
      <c r="CE95" s="20" t="s">
        <v>40</v>
      </c>
      <c r="CF95" s="20" t="s">
        <v>41</v>
      </c>
      <c r="CG95" s="20" t="s">
        <v>42</v>
      </c>
      <c r="CH95" s="20" t="s">
        <v>53</v>
      </c>
      <c r="CI95" s="17" t="s">
        <v>32</v>
      </c>
      <c r="CJ95" s="20" t="s">
        <v>51</v>
      </c>
      <c r="CK95" s="20" t="s">
        <v>52</v>
      </c>
      <c r="CL95" s="60"/>
      <c r="CM95" s="2" t="s">
        <v>30</v>
      </c>
      <c r="CP95" s="17" t="s">
        <v>32</v>
      </c>
      <c r="CQ95" s="17" t="s">
        <v>33</v>
      </c>
      <c r="CR95" s="17" t="s">
        <v>34</v>
      </c>
      <c r="CS95" s="17" t="s">
        <v>35</v>
      </c>
      <c r="CT95" s="17" t="s">
        <v>36</v>
      </c>
      <c r="CU95" s="17" t="s">
        <v>37</v>
      </c>
      <c r="CV95" s="20" t="s">
        <v>39</v>
      </c>
      <c r="CW95" s="20" t="s">
        <v>40</v>
      </c>
      <c r="CX95" s="20" t="s">
        <v>41</v>
      </c>
      <c r="CY95" s="20" t="s">
        <v>42</v>
      </c>
      <c r="CZ95" s="20" t="s">
        <v>53</v>
      </c>
      <c r="DA95" s="17" t="s">
        <v>32</v>
      </c>
      <c r="DB95" s="20" t="s">
        <v>51</v>
      </c>
      <c r="DC95" s="20" t="s">
        <v>52</v>
      </c>
      <c r="DD95" s="60"/>
      <c r="DE95" s="2" t="s">
        <v>30</v>
      </c>
      <c r="DH95" s="17" t="s">
        <v>32</v>
      </c>
      <c r="DI95" s="17" t="s">
        <v>33</v>
      </c>
      <c r="DJ95" s="17" t="s">
        <v>34</v>
      </c>
      <c r="DK95" s="17" t="s">
        <v>35</v>
      </c>
      <c r="DL95" s="17" t="s">
        <v>36</v>
      </c>
      <c r="DM95" s="17" t="s">
        <v>37</v>
      </c>
      <c r="DN95" s="20" t="s">
        <v>39</v>
      </c>
      <c r="DO95" s="20" t="s">
        <v>40</v>
      </c>
      <c r="DP95" s="20" t="s">
        <v>41</v>
      </c>
      <c r="DQ95" s="20" t="s">
        <v>42</v>
      </c>
      <c r="DR95" s="20" t="s">
        <v>53</v>
      </c>
      <c r="DS95" s="17" t="s">
        <v>32</v>
      </c>
      <c r="DT95" s="20" t="s">
        <v>51</v>
      </c>
      <c r="DU95" s="20" t="s">
        <v>52</v>
      </c>
      <c r="DV95" s="60"/>
    </row>
    <row r="96" spans="1:126">
      <c r="A96" s="8" t="s">
        <v>31</v>
      </c>
      <c r="B96" s="45">
        <f>($H$2-B90)*4+1</f>
        <v>9</v>
      </c>
      <c r="C96" s="8" t="s">
        <v>11</v>
      </c>
      <c r="D96" s="6">
        <f ca="1">INDEX(E$8:E$31,B96,1)</f>
        <v>-21.088000000000001</v>
      </c>
      <c r="E96" s="6">
        <f ca="1">INDEX(F$8:F$31,B96,1)</f>
        <v>-12.926</v>
      </c>
      <c r="F96" s="6">
        <f ca="1">INDEX(G$8:G$31,B96,1)</f>
        <v>14.891</v>
      </c>
      <c r="G96" s="6">
        <f ca="1">INDEX(H$8:H$31,B96,1)</f>
        <v>1.758</v>
      </c>
      <c r="H96" s="6">
        <f ca="1">INDEX(I$8:I$31,B96,1)</f>
        <v>0.20200000000000001</v>
      </c>
      <c r="I96" s="6">
        <f ca="1">INDEX(J$8:J$31,B96,1)</f>
        <v>0.29799999999999999</v>
      </c>
      <c r="J96" s="21">
        <f ca="1">(ABS(F96)+ABS(H96))*SIGN(F96)</f>
        <v>15.093</v>
      </c>
      <c r="K96" s="21">
        <f ca="1">(ABS(G96)+ABS(I96))*SIGN(G96)</f>
        <v>2.056</v>
      </c>
      <c r="L96" s="21">
        <f ca="1">(ABS(J96)+0.3*ABS(K96))*SIGN(J96)</f>
        <v>15.7098</v>
      </c>
      <c r="M96" s="21">
        <f t="shared" ref="M96:M99" ca="1" si="297">(ABS(K96)+0.3*ABS(J96))*SIGN(K96)</f>
        <v>6.5838999999999999</v>
      </c>
      <c r="N96" s="21">
        <f ca="1">IF($C$2&lt;=$C$3,L96,M96)</f>
        <v>15.7098</v>
      </c>
      <c r="O96" s="37">
        <f ca="1">D96</f>
        <v>-21.088000000000001</v>
      </c>
      <c r="P96" s="37">
        <f ca="1">E96+N96</f>
        <v>2.7837999999999994</v>
      </c>
      <c r="Q96" s="37">
        <f ca="1">E96-N96</f>
        <v>-28.6358</v>
      </c>
      <c r="R96" s="60"/>
      <c r="S96" s="8" t="s">
        <v>31</v>
      </c>
      <c r="T96" s="45">
        <f>($H$2-T90)*4+1</f>
        <v>9</v>
      </c>
      <c r="U96" s="8" t="s">
        <v>11</v>
      </c>
      <c r="V96" s="6">
        <f ca="1">INDEX(W$8:W$31,T96,1)</f>
        <v>-15.116</v>
      </c>
      <c r="W96" s="6">
        <f ca="1">INDEX(X$8:X$31,T96,1)</f>
        <v>-9.2629999999999999</v>
      </c>
      <c r="X96" s="6">
        <f ca="1">INDEX(Y$8:Y$31,T96,1)</f>
        <v>16.696000000000002</v>
      </c>
      <c r="Y96" s="6">
        <f ca="1">INDEX(Z$8:Z$31,T96,1)</f>
        <v>1.9710000000000001</v>
      </c>
      <c r="Z96" s="6">
        <f ca="1">INDEX(AA$8:AA$31,T96,1)</f>
        <v>0.22700000000000001</v>
      </c>
      <c r="AA96" s="6">
        <f ca="1">INDEX(AB$8:AB$31,T96,1)</f>
        <v>0.33400000000000002</v>
      </c>
      <c r="AB96" s="21">
        <f ca="1">(ABS(X96)+ABS(Z96))*SIGN(X96)</f>
        <v>16.923000000000002</v>
      </c>
      <c r="AC96" s="21">
        <f ca="1">(ABS(Y96)+ABS(AA96))*SIGN(Y96)</f>
        <v>2.3050000000000002</v>
      </c>
      <c r="AD96" s="21">
        <f ca="1">(ABS(AB96)+0.3*ABS(AC96))*SIGN(AB96)</f>
        <v>17.614500000000003</v>
      </c>
      <c r="AE96" s="21">
        <f t="shared" ref="AE96:AE99" ca="1" si="298">(ABS(AC96)+0.3*ABS(AB96))*SIGN(AC96)</f>
        <v>7.3818999999999999</v>
      </c>
      <c r="AF96" s="21">
        <f ca="1">IF($C$2&lt;=$C$3,AD96,AE96)</f>
        <v>17.614500000000003</v>
      </c>
      <c r="AG96" s="37">
        <f ca="1">V96</f>
        <v>-15.116</v>
      </c>
      <c r="AH96" s="37">
        <f ca="1">W96+AF96</f>
        <v>8.3515000000000033</v>
      </c>
      <c r="AI96" s="37">
        <f ca="1">W96-AF96</f>
        <v>-26.877500000000005</v>
      </c>
      <c r="AJ96" s="60"/>
      <c r="AK96" s="8" t="s">
        <v>31</v>
      </c>
      <c r="AL96" s="45">
        <f>($H$2-AL90)*4+1</f>
        <v>9</v>
      </c>
      <c r="AM96" s="8" t="s">
        <v>11</v>
      </c>
      <c r="AN96" s="6">
        <f ca="1">INDEX(AO$8:AO$31,AL96,1)</f>
        <v>-27.696000000000002</v>
      </c>
      <c r="AO96" s="6">
        <f ca="1">INDEX(AP$8:AP$31,AL96,1)</f>
        <v>-16.667999999999999</v>
      </c>
      <c r="AP96" s="6">
        <f ca="1">INDEX(AQ$8:AQ$31,AL96,1)</f>
        <v>19.146999999999998</v>
      </c>
      <c r="AQ96" s="6">
        <f ca="1">INDEX(AR$8:AR$31,AL96,1)</f>
        <v>2.2589999999999999</v>
      </c>
      <c r="AR96" s="6">
        <f ca="1">INDEX(AS$8:AS$31,AL96,1)</f>
        <v>0.26100000000000001</v>
      </c>
      <c r="AS96" s="6">
        <f ca="1">INDEX(AT$8:AT$31,AL96,1)</f>
        <v>0.38300000000000001</v>
      </c>
      <c r="AT96" s="21">
        <f ca="1">(ABS(AP96)+ABS(AR96))*SIGN(AP96)</f>
        <v>19.407999999999998</v>
      </c>
      <c r="AU96" s="21">
        <f ca="1">(ABS(AQ96)+ABS(AS96))*SIGN(AQ96)</f>
        <v>2.6419999999999999</v>
      </c>
      <c r="AV96" s="21">
        <f ca="1">(ABS(AT96)+0.3*ABS(AU96))*SIGN(AT96)</f>
        <v>20.200599999999998</v>
      </c>
      <c r="AW96" s="21">
        <f t="shared" ref="AW96:AW99" ca="1" si="299">(ABS(AU96)+0.3*ABS(AT96))*SIGN(AU96)</f>
        <v>8.4643999999999995</v>
      </c>
      <c r="AX96" s="21">
        <f ca="1">IF($C$2&lt;=$C$3,AV96,AW96)</f>
        <v>20.200599999999998</v>
      </c>
      <c r="AY96" s="37">
        <f ca="1">AN96</f>
        <v>-27.696000000000002</v>
      </c>
      <c r="AZ96" s="37">
        <f ca="1">AO96+AX96</f>
        <v>3.5325999999999986</v>
      </c>
      <c r="BA96" s="37">
        <f ca="1">AO96-AX96</f>
        <v>-36.868600000000001</v>
      </c>
      <c r="BB96" s="60"/>
      <c r="BC96" s="8" t="s">
        <v>31</v>
      </c>
      <c r="BD96" s="45">
        <f>($H$2-BD90)*4+1</f>
        <v>9</v>
      </c>
      <c r="BE96" s="8" t="s">
        <v>11</v>
      </c>
      <c r="BF96" s="6">
        <f ca="1">INDEX(BG$8:BG$31,BD96,1)</f>
        <v>-46.100999999999999</v>
      </c>
      <c r="BG96" s="6">
        <f ca="1">INDEX(BH$8:BH$31,BD96,1)</f>
        <v>-27.573</v>
      </c>
      <c r="BH96" s="6">
        <f ca="1">INDEX(BI$8:BI$31,BD96,1)</f>
        <v>87.06</v>
      </c>
      <c r="BI96" s="6">
        <f ca="1">INDEX(BJ$8:BJ$31,BD96,1)</f>
        <v>10.276999999999999</v>
      </c>
      <c r="BJ96" s="6">
        <f ca="1">INDEX(BK$8:BK$31,BD96,1)</f>
        <v>1.181</v>
      </c>
      <c r="BK96" s="6">
        <f ca="1">INDEX(BL$8:BL$31,BD96,1)</f>
        <v>1.7370000000000001</v>
      </c>
      <c r="BL96" s="21">
        <f ca="1">(ABS(BH96)+ABS(BJ96))*SIGN(BH96)</f>
        <v>88.241</v>
      </c>
      <c r="BM96" s="21">
        <f ca="1">(ABS(BI96)+ABS(BK96))*SIGN(BI96)</f>
        <v>12.013999999999999</v>
      </c>
      <c r="BN96" s="21">
        <f ca="1">(ABS(BL96)+0.3*ABS(BM96))*SIGN(BL96)</f>
        <v>91.845200000000006</v>
      </c>
      <c r="BO96" s="21">
        <f t="shared" ref="BO96:BO99" ca="1" si="300">(ABS(BM96)+0.3*ABS(BL96))*SIGN(BM96)</f>
        <v>38.4863</v>
      </c>
      <c r="BP96" s="21">
        <f ca="1">IF($C$2&lt;=$C$3,BN96,BO96)</f>
        <v>91.845200000000006</v>
      </c>
      <c r="BQ96" s="37">
        <f ca="1">BF96</f>
        <v>-46.100999999999999</v>
      </c>
      <c r="BR96" s="37">
        <f ca="1">BG96+BP96</f>
        <v>64.272199999999998</v>
      </c>
      <c r="BS96" s="37">
        <f ca="1">BG96-BP96</f>
        <v>-119.41820000000001</v>
      </c>
      <c r="BT96" s="60"/>
      <c r="BU96" s="8" t="s">
        <v>31</v>
      </c>
      <c r="BV96" s="45">
        <f>($H$2-BV90)*4+1</f>
        <v>9</v>
      </c>
      <c r="BW96" s="8" t="s">
        <v>11</v>
      </c>
      <c r="BX96" s="6">
        <f ca="1">INDEX(BY$8:BY$31,BV96,1)</f>
        <v>-73.707999999999998</v>
      </c>
      <c r="BY96" s="6">
        <f ca="1">INDEX(BZ$8:BZ$31,BV96,1)</f>
        <v>-44.192999999999998</v>
      </c>
      <c r="BZ96" s="6">
        <f ca="1">INDEX(CA$8:CA$31,BV96,1)</f>
        <v>133.42599999999999</v>
      </c>
      <c r="CA96" s="6">
        <f ca="1">INDEX(CB$8:CB$31,BV96,1)</f>
        <v>15.746</v>
      </c>
      <c r="CB96" s="6">
        <f ca="1">INDEX(CC$8:CC$31,BV96,1)</f>
        <v>1.8129999999999999</v>
      </c>
      <c r="CC96" s="6">
        <f ca="1">INDEX(CD$8:CD$31,BV96,1)</f>
        <v>2.6669999999999998</v>
      </c>
      <c r="CD96" s="21">
        <f ca="1">(ABS(BZ96)+ABS(CB96))*SIGN(BZ96)</f>
        <v>135.23899999999998</v>
      </c>
      <c r="CE96" s="21">
        <f ca="1">(ABS(CA96)+ABS(CC96))*SIGN(CA96)</f>
        <v>18.413</v>
      </c>
      <c r="CF96" s="21">
        <f ca="1">(ABS(CD96)+0.3*ABS(CE96))*SIGN(CD96)</f>
        <v>140.76289999999997</v>
      </c>
      <c r="CG96" s="21">
        <f t="shared" ref="CG96:CG99" ca="1" si="301">(ABS(CE96)+0.3*ABS(CD96))*SIGN(CE96)</f>
        <v>58.984699999999989</v>
      </c>
      <c r="CH96" s="21">
        <f ca="1">IF($C$2&lt;=$C$3,CF96,CG96)</f>
        <v>140.76289999999997</v>
      </c>
      <c r="CI96" s="37">
        <f ca="1">BX96</f>
        <v>-73.707999999999998</v>
      </c>
      <c r="CJ96" s="37">
        <f ca="1">BY96+CH96</f>
        <v>96.569899999999976</v>
      </c>
      <c r="CK96" s="37">
        <f ca="1">BY96-CH96</f>
        <v>-184.95589999999999</v>
      </c>
      <c r="CL96" s="60"/>
      <c r="CM96" s="8" t="s">
        <v>31</v>
      </c>
      <c r="CN96" s="45">
        <f>($H$2-CN90)*4+1</f>
        <v>9</v>
      </c>
      <c r="CO96" s="8" t="s">
        <v>11</v>
      </c>
      <c r="CP96" s="6">
        <f ca="1">INDEX(CQ$8:CQ$31,CN96,1)</f>
        <v>-36.994999999999997</v>
      </c>
      <c r="CQ96" s="6">
        <f ca="1">INDEX(CR$8:CR$31,CN96,1)</f>
        <v>-22.265999999999998</v>
      </c>
      <c r="CR96" s="6">
        <f ca="1">INDEX(CS$8:CS$31,CN96,1)</f>
        <v>115.358</v>
      </c>
      <c r="CS96" s="6">
        <f ca="1">INDEX(CT$8:CT$31,CN96,1)</f>
        <v>13.618</v>
      </c>
      <c r="CT96" s="6">
        <f ca="1">INDEX(CU$8:CU$31,CN96,1)</f>
        <v>1.5649999999999999</v>
      </c>
      <c r="CU96" s="6">
        <f ca="1">INDEX(CV$8:CV$31,CN96,1)</f>
        <v>2.3029999999999999</v>
      </c>
      <c r="CV96" s="21">
        <f ca="1">(ABS(CR96)+ABS(CT96))*SIGN(CR96)</f>
        <v>116.923</v>
      </c>
      <c r="CW96" s="21">
        <f ca="1">(ABS(CS96)+ABS(CU96))*SIGN(CS96)</f>
        <v>15.920999999999999</v>
      </c>
      <c r="CX96" s="21">
        <f ca="1">(ABS(CV96)+0.3*ABS(CW96))*SIGN(CV96)</f>
        <v>121.69930000000001</v>
      </c>
      <c r="CY96" s="21">
        <f t="shared" ref="CY96:CY99" ca="1" si="302">(ABS(CW96)+0.3*ABS(CV96))*SIGN(CW96)</f>
        <v>50.997900000000001</v>
      </c>
      <c r="CZ96" s="21">
        <f ca="1">IF($C$2&lt;=$C$3,CX96,CY96)</f>
        <v>121.69930000000001</v>
      </c>
      <c r="DA96" s="37">
        <f ca="1">CP96</f>
        <v>-36.994999999999997</v>
      </c>
      <c r="DB96" s="37">
        <f ca="1">CQ96+CZ96</f>
        <v>99.433300000000003</v>
      </c>
      <c r="DC96" s="37">
        <f ca="1">CQ96-CZ96</f>
        <v>-143.96530000000001</v>
      </c>
      <c r="DD96" s="60"/>
      <c r="DE96" s="8" t="s">
        <v>31</v>
      </c>
      <c r="DF96" s="45">
        <f>($H$2-DF90)*4+1</f>
        <v>9</v>
      </c>
      <c r="DG96" s="8" t="s">
        <v>11</v>
      </c>
      <c r="DH96" s="6">
        <f ca="1">INDEX(DI$8:DI$31,DF96,1)</f>
        <v>-21.155999999999999</v>
      </c>
      <c r="DI96" s="6">
        <f ca="1">INDEX(DJ$8:DJ$31,DF96,1)</f>
        <v>-12.968</v>
      </c>
      <c r="DJ96" s="6">
        <f ca="1">INDEX(DK$8:DK$31,DF96,1)</f>
        <v>14.782</v>
      </c>
      <c r="DK96" s="6">
        <f ca="1">INDEX(DL$8:DL$31,DF96,1)</f>
        <v>-3.3050000000000002</v>
      </c>
      <c r="DL96" s="6">
        <f ca="1">INDEX(DM$8:DM$31,DF96,1)</f>
        <v>-0.47</v>
      </c>
      <c r="DM96" s="6">
        <f ca="1">INDEX(DN$8:DN$31,DF96,1)</f>
        <v>-0.69099999999999995</v>
      </c>
      <c r="DN96" s="21">
        <f ca="1">(ABS(DJ96)+ABS(DL96))*SIGN(DJ96)</f>
        <v>15.252000000000001</v>
      </c>
      <c r="DO96" s="21">
        <f ca="1">(ABS(DK96)+ABS(DM96))*SIGN(DK96)</f>
        <v>-3.996</v>
      </c>
      <c r="DP96" s="21">
        <f ca="1">(ABS(DN96)+0.3*ABS(DO96))*SIGN(DN96)</f>
        <v>16.450800000000001</v>
      </c>
      <c r="DQ96" s="21">
        <f t="shared" ref="DQ96:DQ99" ca="1" si="303">(ABS(DO96)+0.3*ABS(DN96))*SIGN(DO96)</f>
        <v>-8.5716000000000001</v>
      </c>
      <c r="DR96" s="21">
        <f ca="1">IF($C$2&lt;=$C$3,DP96,DQ96)</f>
        <v>16.450800000000001</v>
      </c>
      <c r="DS96" s="37">
        <f ca="1">DH96</f>
        <v>-21.155999999999999</v>
      </c>
      <c r="DT96" s="37">
        <f ca="1">DI96+DR96</f>
        <v>3.482800000000001</v>
      </c>
      <c r="DU96" s="37">
        <f ca="1">DI96-DR96</f>
        <v>-29.418800000000001</v>
      </c>
      <c r="DV96" s="60"/>
    </row>
    <row r="97" spans="1:126">
      <c r="B97" s="45">
        <f>B96+1</f>
        <v>10</v>
      </c>
      <c r="C97" s="8" t="s">
        <v>10</v>
      </c>
      <c r="D97" s="6">
        <f ca="1">INDEX(E$8:E$31,B97,1)</f>
        <v>-22.321999999999999</v>
      </c>
      <c r="E97" s="6">
        <f ca="1">INDEX(F$8:F$31,B97,1)</f>
        <v>-13.673</v>
      </c>
      <c r="F97" s="6">
        <f ca="1">INDEX(G$8:G$31,B97,1)</f>
        <v>-14.236000000000001</v>
      </c>
      <c r="G97" s="6">
        <f ca="1">INDEX(H$8:H$31,B97,1)</f>
        <v>-1.681</v>
      </c>
      <c r="H97" s="6">
        <f ca="1">INDEX(I$8:I$31,B97,1)</f>
        <v>-0.19400000000000001</v>
      </c>
      <c r="I97" s="6">
        <f ca="1">INDEX(J$8:J$31,B97,1)</f>
        <v>-0.28499999999999998</v>
      </c>
      <c r="J97" s="21">
        <f t="shared" ref="J97:J99" ca="1" si="304">(ABS(F97)+ABS(H97))*SIGN(F97)</f>
        <v>-14.430000000000001</v>
      </c>
      <c r="K97" s="21">
        <f t="shared" ref="K97:K99" ca="1" si="305">(ABS(G97)+ABS(I97))*SIGN(G97)</f>
        <v>-1.966</v>
      </c>
      <c r="L97" s="21">
        <f t="shared" ref="L97:L99" ca="1" si="306">(ABS(J97)+0.3*ABS(K97))*SIGN(J97)</f>
        <v>-15.019800000000002</v>
      </c>
      <c r="M97" s="21">
        <f t="shared" ca="1" si="297"/>
        <v>-6.2950000000000008</v>
      </c>
      <c r="N97" s="21">
        <f ca="1">IF($C$2&lt;=$C$3,L97,M97)</f>
        <v>-15.019800000000002</v>
      </c>
      <c r="O97" s="37">
        <f t="shared" ref="O97:O99" ca="1" si="307">D97</f>
        <v>-22.321999999999999</v>
      </c>
      <c r="P97" s="37">
        <f t="shared" ref="P97:P99" ca="1" si="308">E97+N97</f>
        <v>-28.692800000000002</v>
      </c>
      <c r="Q97" s="37">
        <f t="shared" ref="Q97:Q99" ca="1" si="309">E97-N97</f>
        <v>1.3468000000000018</v>
      </c>
      <c r="R97" s="60"/>
      <c r="T97" s="45">
        <f>T96+1</f>
        <v>10</v>
      </c>
      <c r="U97" s="8" t="s">
        <v>10</v>
      </c>
      <c r="V97" s="6">
        <f ca="1">INDEX(W$8:W$31,T97,1)</f>
        <v>-15</v>
      </c>
      <c r="W97" s="6">
        <f ca="1">INDEX(X$8:X$31,T97,1)</f>
        <v>-9.1760000000000002</v>
      </c>
      <c r="X97" s="6">
        <f ca="1">INDEX(Y$8:Y$31,T97,1)</f>
        <v>-16.466999999999999</v>
      </c>
      <c r="Y97" s="6">
        <f ca="1">INDEX(Z$8:Z$31,T97,1)</f>
        <v>-1.944</v>
      </c>
      <c r="Z97" s="6">
        <f ca="1">INDEX(AA$8:AA$31,T97,1)</f>
        <v>-0.224</v>
      </c>
      <c r="AA97" s="6">
        <f ca="1">INDEX(AB$8:AB$31,T97,1)</f>
        <v>-0.32900000000000001</v>
      </c>
      <c r="AB97" s="21">
        <f t="shared" ref="AB97:AB99" ca="1" si="310">(ABS(X97)+ABS(Z97))*SIGN(X97)</f>
        <v>-16.690999999999999</v>
      </c>
      <c r="AC97" s="21">
        <f t="shared" ref="AC97:AC99" ca="1" si="311">(ABS(Y97)+ABS(AA97))*SIGN(Y97)</f>
        <v>-2.2730000000000001</v>
      </c>
      <c r="AD97" s="21">
        <f t="shared" ref="AD97:AD99" ca="1" si="312">(ABS(AB97)+0.3*ABS(AC97))*SIGN(AB97)</f>
        <v>-17.372899999999998</v>
      </c>
      <c r="AE97" s="21">
        <f t="shared" ca="1" si="298"/>
        <v>-7.2803000000000004</v>
      </c>
      <c r="AF97" s="21">
        <f ca="1">IF($C$2&lt;=$C$3,AD97,AE97)</f>
        <v>-17.372899999999998</v>
      </c>
      <c r="AG97" s="37">
        <f t="shared" ref="AG97:AG99" ca="1" si="313">V97</f>
        <v>-15</v>
      </c>
      <c r="AH97" s="37">
        <f t="shared" ref="AH97:AH99" ca="1" si="314">W97+AF97</f>
        <v>-26.548899999999996</v>
      </c>
      <c r="AI97" s="37">
        <f t="shared" ref="AI97:AI99" ca="1" si="315">W97-AF97</f>
        <v>8.1968999999999976</v>
      </c>
      <c r="AJ97" s="60"/>
      <c r="AL97" s="45">
        <f>AL96+1</f>
        <v>10</v>
      </c>
      <c r="AM97" s="8" t="s">
        <v>10</v>
      </c>
      <c r="AN97" s="6">
        <f ca="1">INDEX(AO$8:AO$31,AL97,1)</f>
        <v>-26.530999999999999</v>
      </c>
      <c r="AO97" s="6">
        <f ca="1">INDEX(AP$8:AP$31,AL97,1)</f>
        <v>-15.991</v>
      </c>
      <c r="AP97" s="6">
        <f ca="1">INDEX(AQ$8:AQ$31,AL97,1)</f>
        <v>-15.096</v>
      </c>
      <c r="AQ97" s="6">
        <f ca="1">INDEX(AR$8:AR$31,AL97,1)</f>
        <v>-1.78</v>
      </c>
      <c r="AR97" s="6">
        <f ca="1">INDEX(AS$8:AS$31,AL97,1)</f>
        <v>-0.20599999999999999</v>
      </c>
      <c r="AS97" s="6">
        <f ca="1">INDEX(AT$8:AT$31,AL97,1)</f>
        <v>-0.30199999999999999</v>
      </c>
      <c r="AT97" s="21">
        <f t="shared" ref="AT97:AT99" ca="1" si="316">(ABS(AP97)+ABS(AR97))*SIGN(AP97)</f>
        <v>-15.302</v>
      </c>
      <c r="AU97" s="21">
        <f t="shared" ref="AU97:AU99" ca="1" si="317">(ABS(AQ97)+ABS(AS97))*SIGN(AQ97)</f>
        <v>-2.0819999999999999</v>
      </c>
      <c r="AV97" s="21">
        <f t="shared" ref="AV97:AV99" ca="1" si="318">(ABS(AT97)+0.3*ABS(AU97))*SIGN(AT97)</f>
        <v>-15.926599999999999</v>
      </c>
      <c r="AW97" s="21">
        <f t="shared" ca="1" si="299"/>
        <v>-6.6725999999999992</v>
      </c>
      <c r="AX97" s="21">
        <f ca="1">IF($C$2&lt;=$C$3,AV97,AW97)</f>
        <v>-15.926599999999999</v>
      </c>
      <c r="AY97" s="37">
        <f t="shared" ref="AY97:AY99" ca="1" si="319">AN97</f>
        <v>-26.530999999999999</v>
      </c>
      <c r="AZ97" s="37">
        <f t="shared" ref="AZ97:AZ99" ca="1" si="320">AO97+AX97</f>
        <v>-31.9176</v>
      </c>
      <c r="BA97" s="37">
        <f t="shared" ref="BA97:BA99" ca="1" si="321">AO97-AX97</f>
        <v>-6.4400000000000901E-2</v>
      </c>
      <c r="BB97" s="60"/>
      <c r="BD97" s="45">
        <f>BD96+1</f>
        <v>10</v>
      </c>
      <c r="BE97" s="8" t="s">
        <v>10</v>
      </c>
      <c r="BF97" s="6">
        <f ca="1">INDEX(BG$8:BG$31,BD97,1)</f>
        <v>-36.539000000000001</v>
      </c>
      <c r="BG97" s="6">
        <f ca="1">INDEX(BH$8:BH$31,BD97,1)</f>
        <v>-22.045999999999999</v>
      </c>
      <c r="BH97" s="6">
        <f ca="1">INDEX(BI$8:BI$31,BD97,1)</f>
        <v>-119.55</v>
      </c>
      <c r="BI97" s="6">
        <f ca="1">INDEX(BJ$8:BJ$31,BD97,1)</f>
        <v>-14.113</v>
      </c>
      <c r="BJ97" s="6">
        <f ca="1">INDEX(BK$8:BK$31,BD97,1)</f>
        <v>-1.6220000000000001</v>
      </c>
      <c r="BK97" s="6">
        <f ca="1">INDEX(BL$8:BL$31,BD97,1)</f>
        <v>-2.3860000000000001</v>
      </c>
      <c r="BL97" s="21">
        <f t="shared" ref="BL97:BL99" ca="1" si="322">(ABS(BH97)+ABS(BJ97))*SIGN(BH97)</f>
        <v>-121.172</v>
      </c>
      <c r="BM97" s="21">
        <f t="shared" ref="BM97:BM99" ca="1" si="323">(ABS(BI97)+ABS(BK97))*SIGN(BI97)</f>
        <v>-16.498999999999999</v>
      </c>
      <c r="BN97" s="21">
        <f t="shared" ref="BN97:BN99" ca="1" si="324">(ABS(BL97)+0.3*ABS(BM97))*SIGN(BL97)</f>
        <v>-126.12169999999999</v>
      </c>
      <c r="BO97" s="21">
        <f t="shared" ca="1" si="300"/>
        <v>-52.8506</v>
      </c>
      <c r="BP97" s="21">
        <f ca="1">IF($C$2&lt;=$C$3,BN97,BO97)</f>
        <v>-126.12169999999999</v>
      </c>
      <c r="BQ97" s="37">
        <f t="shared" ref="BQ97:BQ99" ca="1" si="325">BF97</f>
        <v>-36.539000000000001</v>
      </c>
      <c r="BR97" s="37">
        <f t="shared" ref="BR97:BR99" ca="1" si="326">BG97+BP97</f>
        <v>-148.1677</v>
      </c>
      <c r="BS97" s="37">
        <f t="shared" ref="BS97:BS99" ca="1" si="327">BG97-BP97</f>
        <v>104.07569999999998</v>
      </c>
      <c r="BT97" s="60"/>
      <c r="BV97" s="45">
        <f>BV96+1</f>
        <v>10</v>
      </c>
      <c r="BW97" s="8" t="s">
        <v>10</v>
      </c>
      <c r="BX97" s="6">
        <f ca="1">INDEX(BY$8:BY$31,BV97,1)</f>
        <v>-75.268000000000001</v>
      </c>
      <c r="BY97" s="6">
        <f ca="1">INDEX(BZ$8:BZ$31,BV97,1)</f>
        <v>-45.137</v>
      </c>
      <c r="BZ97" s="6">
        <f ca="1">INDEX(CA$8:CA$31,BV97,1)</f>
        <v>-133.733</v>
      </c>
      <c r="CA97" s="6">
        <f ca="1">INDEX(CB$8:CB$31,BV97,1)</f>
        <v>-15.782</v>
      </c>
      <c r="CB97" s="6">
        <f ca="1">INDEX(CC$8:CC$31,BV97,1)</f>
        <v>-1.8169999999999999</v>
      </c>
      <c r="CC97" s="6">
        <f ca="1">INDEX(CD$8:CD$31,BV97,1)</f>
        <v>-2.673</v>
      </c>
      <c r="CD97" s="21">
        <f t="shared" ref="CD97:CD99" ca="1" si="328">(ABS(BZ97)+ABS(CB97))*SIGN(BZ97)</f>
        <v>-135.55000000000001</v>
      </c>
      <c r="CE97" s="21">
        <f t="shared" ref="CE97:CE99" ca="1" si="329">(ABS(CA97)+ABS(CC97))*SIGN(CA97)</f>
        <v>-18.454999999999998</v>
      </c>
      <c r="CF97" s="21">
        <f t="shared" ref="CF97:CF99" ca="1" si="330">(ABS(CD97)+0.3*ABS(CE97))*SIGN(CD97)</f>
        <v>-141.0865</v>
      </c>
      <c r="CG97" s="21">
        <f t="shared" ca="1" si="301"/>
        <v>-59.12</v>
      </c>
      <c r="CH97" s="21">
        <f ca="1">IF($C$2&lt;=$C$3,CF97,CG97)</f>
        <v>-141.0865</v>
      </c>
      <c r="CI97" s="37">
        <f t="shared" ref="CI97:CI99" ca="1" si="331">BX97</f>
        <v>-75.268000000000001</v>
      </c>
      <c r="CJ97" s="37">
        <f t="shared" ref="CJ97:CJ99" ca="1" si="332">BY97+CH97</f>
        <v>-186.2235</v>
      </c>
      <c r="CK97" s="37">
        <f t="shared" ref="CK97:CK99" ca="1" si="333">BY97-CH97</f>
        <v>95.9495</v>
      </c>
      <c r="CL97" s="60"/>
      <c r="CN97" s="45">
        <f>CN96+1</f>
        <v>10</v>
      </c>
      <c r="CO97" s="8" t="s">
        <v>10</v>
      </c>
      <c r="CP97" s="6">
        <f ca="1">INDEX(CQ$8:CQ$31,CN97,1)</f>
        <v>-53.137</v>
      </c>
      <c r="CQ97" s="6">
        <f ca="1">INDEX(CR$8:CR$31,CN97,1)</f>
        <v>-31.798999999999999</v>
      </c>
      <c r="CR97" s="6">
        <f ca="1">INDEX(CS$8:CS$31,CN97,1)</f>
        <v>-91.581999999999994</v>
      </c>
      <c r="CS97" s="6">
        <f ca="1">INDEX(CT$8:CT$31,CN97,1)</f>
        <v>-10.81</v>
      </c>
      <c r="CT97" s="6">
        <f ca="1">INDEX(CU$8:CU$31,CN97,1)</f>
        <v>-1.2430000000000001</v>
      </c>
      <c r="CU97" s="6">
        <f ca="1">INDEX(CV$8:CV$31,CN97,1)</f>
        <v>-1.8280000000000001</v>
      </c>
      <c r="CV97" s="21">
        <f t="shared" ref="CV97:CV99" ca="1" si="334">(ABS(CR97)+ABS(CT97))*SIGN(CR97)</f>
        <v>-92.824999999999989</v>
      </c>
      <c r="CW97" s="21">
        <f t="shared" ref="CW97:CW99" ca="1" si="335">(ABS(CS97)+ABS(CU97))*SIGN(CS97)</f>
        <v>-12.638</v>
      </c>
      <c r="CX97" s="21">
        <f t="shared" ref="CX97:CX99" ca="1" si="336">(ABS(CV97)+0.3*ABS(CW97))*SIGN(CV97)</f>
        <v>-96.616399999999985</v>
      </c>
      <c r="CY97" s="21">
        <f t="shared" ca="1" si="302"/>
        <v>-40.485499999999995</v>
      </c>
      <c r="CZ97" s="21">
        <f ca="1">IF($C$2&lt;=$C$3,CX97,CY97)</f>
        <v>-96.616399999999985</v>
      </c>
      <c r="DA97" s="37">
        <f t="shared" ref="DA97:DA99" ca="1" si="337">CP97</f>
        <v>-53.137</v>
      </c>
      <c r="DB97" s="37">
        <f t="shared" ref="DB97:DB99" ca="1" si="338">CQ97+CZ97</f>
        <v>-128.41539999999998</v>
      </c>
      <c r="DC97" s="37">
        <f t="shared" ref="DC97:DC99" ca="1" si="339">CQ97-CZ97</f>
        <v>64.817399999999992</v>
      </c>
      <c r="DD97" s="60"/>
      <c r="DF97" s="45">
        <f>DF96+1</f>
        <v>10</v>
      </c>
      <c r="DG97" s="8" t="s">
        <v>10</v>
      </c>
      <c r="DH97" s="6">
        <f ca="1">INDEX(DI$8:DI$31,DF97,1)</f>
        <v>-22.236000000000001</v>
      </c>
      <c r="DI97" s="6">
        <f ca="1">INDEX(DJ$8:DJ$31,DF97,1)</f>
        <v>-13.622</v>
      </c>
      <c r="DJ97" s="6">
        <f ca="1">INDEX(DK$8:DK$31,DF97,1)</f>
        <v>-14.167999999999999</v>
      </c>
      <c r="DK97" s="6">
        <f ca="1">INDEX(DL$8:DL$31,DF97,1)</f>
        <v>3.1680000000000001</v>
      </c>
      <c r="DL97" s="6">
        <f ca="1">INDEX(DM$8:DM$31,DF97,1)</f>
        <v>0.45</v>
      </c>
      <c r="DM97" s="6">
        <f ca="1">INDEX(DN$8:DN$31,DF97,1)</f>
        <v>0.66300000000000003</v>
      </c>
      <c r="DN97" s="21">
        <f t="shared" ref="DN97:DN99" ca="1" si="340">(ABS(DJ97)+ABS(DL97))*SIGN(DJ97)</f>
        <v>-14.617999999999999</v>
      </c>
      <c r="DO97" s="21">
        <f t="shared" ref="DO97:DO99" ca="1" si="341">(ABS(DK97)+ABS(DM97))*SIGN(DK97)</f>
        <v>3.8310000000000004</v>
      </c>
      <c r="DP97" s="21">
        <f t="shared" ref="DP97:DP99" ca="1" si="342">(ABS(DN97)+0.3*ABS(DO97))*SIGN(DN97)</f>
        <v>-15.767299999999999</v>
      </c>
      <c r="DQ97" s="21">
        <f t="shared" ca="1" si="303"/>
        <v>8.2164000000000001</v>
      </c>
      <c r="DR97" s="21">
        <f ca="1">IF($C$2&lt;=$C$3,DP97,DQ97)</f>
        <v>-15.767299999999999</v>
      </c>
      <c r="DS97" s="37">
        <f t="shared" ref="DS97:DS99" ca="1" si="343">DH97</f>
        <v>-22.236000000000001</v>
      </c>
      <c r="DT97" s="37">
        <f t="shared" ref="DT97:DT99" ca="1" si="344">DI97+DR97</f>
        <v>-29.389299999999999</v>
      </c>
      <c r="DU97" s="37">
        <f t="shared" ref="DU97:DU99" ca="1" si="345">DI97-DR97</f>
        <v>2.1452999999999989</v>
      </c>
      <c r="DV97" s="60"/>
    </row>
    <row r="98" spans="1:126">
      <c r="B98" s="45">
        <f t="shared" ref="B98:B99" si="346">B97+1</f>
        <v>11</v>
      </c>
      <c r="C98" s="8" t="s">
        <v>9</v>
      </c>
      <c r="D98" s="6">
        <f ca="1">INDEX(E$8:E$31,B98,1)</f>
        <v>28.196000000000002</v>
      </c>
      <c r="E98" s="6">
        <f ca="1">INDEX(F$8:F$31,B98,1)</f>
        <v>17.277999999999999</v>
      </c>
      <c r="F98" s="6">
        <f ca="1">INDEX(G$8:G$31,B98,1)</f>
        <v>-6.1970000000000001</v>
      </c>
      <c r="G98" s="6">
        <f ca="1">INDEX(H$8:H$31,B98,1)</f>
        <v>-0.73199999999999998</v>
      </c>
      <c r="H98" s="6">
        <f ca="1">INDEX(I$8:I$31,B98,1)</f>
        <v>-8.4000000000000005E-2</v>
      </c>
      <c r="I98" s="6">
        <f ca="1">INDEX(J$8:J$31,B98,1)</f>
        <v>-0.124</v>
      </c>
      <c r="J98" s="21">
        <f t="shared" ca="1" si="304"/>
        <v>-6.2809999999999997</v>
      </c>
      <c r="K98" s="21">
        <f t="shared" ca="1" si="305"/>
        <v>-0.85599999999999998</v>
      </c>
      <c r="L98" s="21">
        <f t="shared" ca="1" si="306"/>
        <v>-6.5377999999999998</v>
      </c>
      <c r="M98" s="21">
        <f t="shared" ca="1" si="297"/>
        <v>-2.7403</v>
      </c>
      <c r="N98" s="21">
        <f ca="1">IF($C$2&lt;=$C$3,L98,M98)</f>
        <v>-6.5377999999999998</v>
      </c>
      <c r="O98" s="21">
        <f t="shared" ca="1" si="307"/>
        <v>28.196000000000002</v>
      </c>
      <c r="P98" s="21">
        <f t="shared" ca="1" si="308"/>
        <v>10.740199999999998</v>
      </c>
      <c r="Q98" s="21">
        <f t="shared" ca="1" si="309"/>
        <v>23.815799999999999</v>
      </c>
      <c r="R98" s="60"/>
      <c r="T98" s="45">
        <f t="shared" ref="T98:T99" si="347">T97+1</f>
        <v>11</v>
      </c>
      <c r="U98" s="8" t="s">
        <v>9</v>
      </c>
      <c r="V98" s="6">
        <f ca="1">INDEX(W$8:W$31,T98,1)</f>
        <v>23.04</v>
      </c>
      <c r="W98" s="6">
        <f ca="1">INDEX(X$8:X$31,T98,1)</f>
        <v>14.121</v>
      </c>
      <c r="X98" s="6">
        <f ca="1">INDEX(Y$8:Y$31,T98,1)</f>
        <v>-8.7270000000000003</v>
      </c>
      <c r="Y98" s="6">
        <f ca="1">INDEX(Z$8:Z$31,T98,1)</f>
        <v>-1.03</v>
      </c>
      <c r="Z98" s="6">
        <f ca="1">INDEX(AA$8:AA$31,T98,1)</f>
        <v>-0.11899999999999999</v>
      </c>
      <c r="AA98" s="6">
        <f ca="1">INDEX(AB$8:AB$31,T98,1)</f>
        <v>-0.17399999999999999</v>
      </c>
      <c r="AB98" s="21">
        <f t="shared" ca="1" si="310"/>
        <v>-8.8460000000000001</v>
      </c>
      <c r="AC98" s="21">
        <f t="shared" ca="1" si="311"/>
        <v>-1.204</v>
      </c>
      <c r="AD98" s="21">
        <f t="shared" ca="1" si="312"/>
        <v>-9.2072000000000003</v>
      </c>
      <c r="AE98" s="21">
        <f t="shared" ca="1" si="298"/>
        <v>-3.8578000000000001</v>
      </c>
      <c r="AF98" s="21">
        <f ca="1">IF($C$2&lt;=$C$3,AD98,AE98)</f>
        <v>-9.2072000000000003</v>
      </c>
      <c r="AG98" s="21">
        <f t="shared" ca="1" si="313"/>
        <v>23.04</v>
      </c>
      <c r="AH98" s="21">
        <f t="shared" ca="1" si="314"/>
        <v>4.9138000000000002</v>
      </c>
      <c r="AI98" s="21">
        <f t="shared" ca="1" si="315"/>
        <v>23.328200000000002</v>
      </c>
      <c r="AJ98" s="60"/>
      <c r="AL98" s="45">
        <f t="shared" ref="AL98:AL99" si="348">AL97+1</f>
        <v>11</v>
      </c>
      <c r="AM98" s="8" t="s">
        <v>9</v>
      </c>
      <c r="AN98" s="6">
        <f ca="1">INDEX(AO$8:AO$31,AL98,1)</f>
        <v>54.177999999999997</v>
      </c>
      <c r="AO98" s="6">
        <f ca="1">INDEX(AP$8:AP$31,AL98,1)</f>
        <v>32.625999999999998</v>
      </c>
      <c r="AP98" s="6">
        <f ca="1">INDEX(AQ$8:AQ$31,AL98,1)</f>
        <v>-11.414</v>
      </c>
      <c r="AQ98" s="6">
        <f ca="1">INDEX(AR$8:AR$31,AL98,1)</f>
        <v>-1.3460000000000001</v>
      </c>
      <c r="AR98" s="6">
        <f ca="1">INDEX(AS$8:AS$31,AL98,1)</f>
        <v>-0.155</v>
      </c>
      <c r="AS98" s="6">
        <f ca="1">INDEX(AT$8:AT$31,AL98,1)</f>
        <v>-0.22900000000000001</v>
      </c>
      <c r="AT98" s="21">
        <f t="shared" ca="1" si="316"/>
        <v>-11.568999999999999</v>
      </c>
      <c r="AU98" s="21">
        <f t="shared" ca="1" si="317"/>
        <v>-1.5750000000000002</v>
      </c>
      <c r="AV98" s="21">
        <f t="shared" ca="1" si="318"/>
        <v>-12.041499999999999</v>
      </c>
      <c r="AW98" s="21">
        <f t="shared" ca="1" si="299"/>
        <v>-5.0457000000000001</v>
      </c>
      <c r="AX98" s="21">
        <f ca="1">IF($C$2&lt;=$C$3,AV98,AW98)</f>
        <v>-12.041499999999999</v>
      </c>
      <c r="AY98" s="21">
        <f t="shared" ca="1" si="319"/>
        <v>54.177999999999997</v>
      </c>
      <c r="AZ98" s="21">
        <f t="shared" ca="1" si="320"/>
        <v>20.584499999999998</v>
      </c>
      <c r="BA98" s="21">
        <f t="shared" ca="1" si="321"/>
        <v>44.667499999999997</v>
      </c>
      <c r="BB98" s="60"/>
      <c r="BD98" s="45">
        <f t="shared" ref="BD98:BD99" si="349">BD97+1</f>
        <v>11</v>
      </c>
      <c r="BE98" s="8" t="s">
        <v>9</v>
      </c>
      <c r="BF98" s="6">
        <f ca="1">INDEX(BG$8:BG$31,BD98,1)</f>
        <v>87.403999999999996</v>
      </c>
      <c r="BG98" s="6">
        <f ca="1">INDEX(BH$8:BH$31,BD98,1)</f>
        <v>52.335000000000001</v>
      </c>
      <c r="BH98" s="6">
        <f ca="1">INDEX(BI$8:BI$31,BD98,1)</f>
        <v>-64.564999999999998</v>
      </c>
      <c r="BI98" s="6">
        <f ca="1">INDEX(BJ$8:BJ$31,BD98,1)</f>
        <v>-7.6219999999999999</v>
      </c>
      <c r="BJ98" s="6">
        <f ca="1">INDEX(BK$8:BK$31,BD98,1)</f>
        <v>-0.876</v>
      </c>
      <c r="BK98" s="6">
        <f ca="1">INDEX(BL$8:BL$31,BD98,1)</f>
        <v>-1.288</v>
      </c>
      <c r="BL98" s="21">
        <f t="shared" ca="1" si="322"/>
        <v>-65.441000000000003</v>
      </c>
      <c r="BM98" s="21">
        <f t="shared" ca="1" si="323"/>
        <v>-8.91</v>
      </c>
      <c r="BN98" s="21">
        <f t="shared" ca="1" si="324"/>
        <v>-68.114000000000004</v>
      </c>
      <c r="BO98" s="21">
        <f t="shared" ca="1" si="300"/>
        <v>-28.542300000000001</v>
      </c>
      <c r="BP98" s="21">
        <f ca="1">IF($C$2&lt;=$C$3,BN98,BO98)</f>
        <v>-68.114000000000004</v>
      </c>
      <c r="BQ98" s="21">
        <f t="shared" ca="1" si="325"/>
        <v>87.403999999999996</v>
      </c>
      <c r="BR98" s="21">
        <f t="shared" ca="1" si="326"/>
        <v>-15.779000000000003</v>
      </c>
      <c r="BS98" s="21">
        <f t="shared" ca="1" si="327"/>
        <v>120.44900000000001</v>
      </c>
      <c r="BT98" s="60"/>
      <c r="BV98" s="45">
        <f t="shared" ref="BV98:BV99" si="350">BV97+1</f>
        <v>11</v>
      </c>
      <c r="BW98" s="8" t="s">
        <v>9</v>
      </c>
      <c r="BX98" s="6">
        <f ca="1">INDEX(BY$8:BY$31,BV98,1)</f>
        <v>110.425</v>
      </c>
      <c r="BY98" s="6">
        <f ca="1">INDEX(BZ$8:BZ$31,BV98,1)</f>
        <v>66.197999999999993</v>
      </c>
      <c r="BZ98" s="6">
        <f ca="1">INDEX(CA$8:CA$31,BV98,1)</f>
        <v>-63.609000000000002</v>
      </c>
      <c r="CA98" s="6">
        <f ca="1">INDEX(CB$8:CB$31,BV98,1)</f>
        <v>-7.5069999999999997</v>
      </c>
      <c r="CB98" s="6">
        <f ca="1">INDEX(CC$8:CC$31,BV98,1)</f>
        <v>-0.86399999999999999</v>
      </c>
      <c r="CC98" s="6">
        <f ca="1">INDEX(CD$8:CD$31,BV98,1)</f>
        <v>-1.2709999999999999</v>
      </c>
      <c r="CD98" s="21">
        <f t="shared" ca="1" si="328"/>
        <v>-64.472999999999999</v>
      </c>
      <c r="CE98" s="21">
        <f t="shared" ca="1" si="329"/>
        <v>-8.7779999999999987</v>
      </c>
      <c r="CF98" s="21">
        <f t="shared" ca="1" si="330"/>
        <v>-67.106399999999994</v>
      </c>
      <c r="CG98" s="21">
        <f t="shared" ca="1" si="301"/>
        <v>-28.119899999999998</v>
      </c>
      <c r="CH98" s="21">
        <f ca="1">IF($C$2&lt;=$C$3,CF98,CG98)</f>
        <v>-67.106399999999994</v>
      </c>
      <c r="CI98" s="21">
        <f t="shared" ca="1" si="331"/>
        <v>110.425</v>
      </c>
      <c r="CJ98" s="21">
        <f t="shared" ca="1" si="332"/>
        <v>-0.90840000000000032</v>
      </c>
      <c r="CK98" s="21">
        <f t="shared" ca="1" si="333"/>
        <v>133.30439999999999</v>
      </c>
      <c r="CL98" s="60"/>
      <c r="CN98" s="45">
        <f t="shared" ref="CN98:CN99" si="351">CN97+1</f>
        <v>11</v>
      </c>
      <c r="CO98" s="8" t="s">
        <v>9</v>
      </c>
      <c r="CP98" s="6">
        <f ca="1">INDEX(CQ$8:CQ$31,CN98,1)</f>
        <v>90.483999999999995</v>
      </c>
      <c r="CQ98" s="6">
        <f ca="1">INDEX(CR$8:CR$31,CN98,1)</f>
        <v>54.286000000000001</v>
      </c>
      <c r="CR98" s="6">
        <f ca="1">INDEX(CS$8:CS$31,CN98,1)</f>
        <v>-57.482999999999997</v>
      </c>
      <c r="CS98" s="6">
        <f ca="1">INDEX(CT$8:CT$31,CN98,1)</f>
        <v>-6.7859999999999996</v>
      </c>
      <c r="CT98" s="6">
        <f ca="1">INDEX(CU$8:CU$31,CN98,1)</f>
        <v>-0.78</v>
      </c>
      <c r="CU98" s="6">
        <f ca="1">INDEX(CV$8:CV$31,CN98,1)</f>
        <v>-1.147</v>
      </c>
      <c r="CV98" s="21">
        <f t="shared" ca="1" si="334"/>
        <v>-58.262999999999998</v>
      </c>
      <c r="CW98" s="21">
        <f t="shared" ca="1" si="335"/>
        <v>-7.9329999999999998</v>
      </c>
      <c r="CX98" s="21">
        <f t="shared" ca="1" si="336"/>
        <v>-60.642899999999997</v>
      </c>
      <c r="CY98" s="21">
        <f t="shared" ca="1" si="302"/>
        <v>-25.411899999999999</v>
      </c>
      <c r="CZ98" s="21">
        <f ca="1">IF($C$2&lt;=$C$3,CX98,CY98)</f>
        <v>-60.642899999999997</v>
      </c>
      <c r="DA98" s="21">
        <f t="shared" ca="1" si="337"/>
        <v>90.483999999999995</v>
      </c>
      <c r="DB98" s="21">
        <f t="shared" ca="1" si="338"/>
        <v>-6.356899999999996</v>
      </c>
      <c r="DC98" s="21">
        <f t="shared" ca="1" si="339"/>
        <v>114.9289</v>
      </c>
      <c r="DD98" s="60"/>
      <c r="DF98" s="45">
        <f t="shared" ref="DF98:DF99" si="352">DF97+1</f>
        <v>11</v>
      </c>
      <c r="DG98" s="8" t="s">
        <v>9</v>
      </c>
      <c r="DH98" s="6">
        <f ca="1">INDEX(DI$8:DI$31,DF98,1)</f>
        <v>28.228999999999999</v>
      </c>
      <c r="DI98" s="6">
        <f ca="1">INDEX(DJ$8:DJ$31,DF98,1)</f>
        <v>17.297999999999998</v>
      </c>
      <c r="DJ98" s="6">
        <f ca="1">INDEX(DK$8:DK$31,DF98,1)</f>
        <v>-6.16</v>
      </c>
      <c r="DK98" s="6">
        <f ca="1">INDEX(DL$8:DL$31,DF98,1)</f>
        <v>1.377</v>
      </c>
      <c r="DL98" s="6">
        <f ca="1">INDEX(DM$8:DM$31,DF98,1)</f>
        <v>0.19600000000000001</v>
      </c>
      <c r="DM98" s="6">
        <f ca="1">INDEX(DN$8:DN$31,DF98,1)</f>
        <v>0.28799999999999998</v>
      </c>
      <c r="DN98" s="21">
        <f t="shared" ca="1" si="340"/>
        <v>-6.3559999999999999</v>
      </c>
      <c r="DO98" s="21">
        <f t="shared" ca="1" si="341"/>
        <v>1.665</v>
      </c>
      <c r="DP98" s="21">
        <f t="shared" ca="1" si="342"/>
        <v>-6.8555000000000001</v>
      </c>
      <c r="DQ98" s="21">
        <f t="shared" ca="1" si="303"/>
        <v>3.5717999999999996</v>
      </c>
      <c r="DR98" s="21">
        <f ca="1">IF($C$2&lt;=$C$3,DP98,DQ98)</f>
        <v>-6.8555000000000001</v>
      </c>
      <c r="DS98" s="21">
        <f t="shared" ca="1" si="343"/>
        <v>28.228999999999999</v>
      </c>
      <c r="DT98" s="21">
        <f t="shared" ca="1" si="344"/>
        <v>10.442499999999999</v>
      </c>
      <c r="DU98" s="21">
        <f t="shared" ca="1" si="345"/>
        <v>24.153499999999998</v>
      </c>
      <c r="DV98" s="60"/>
    </row>
    <row r="99" spans="1:126">
      <c r="B99" s="45">
        <f t="shared" si="346"/>
        <v>12</v>
      </c>
      <c r="C99" s="8" t="s">
        <v>8</v>
      </c>
      <c r="D99" s="6">
        <f ca="1">INDEX(E$8:E$31,B99,1)</f>
        <v>-28.721</v>
      </c>
      <c r="E99" s="6">
        <f ca="1">INDEX(F$8:F$31,B99,1)</f>
        <v>-17.596</v>
      </c>
      <c r="F99" s="6">
        <f ca="1">INDEX(G$8:G$31,B99,1)</f>
        <v>-6.1970000000000001</v>
      </c>
      <c r="G99" s="6">
        <f ca="1">INDEX(H$8:H$31,B99,1)</f>
        <v>-0.73199999999999998</v>
      </c>
      <c r="H99" s="6">
        <f ca="1">INDEX(I$8:I$31,B99,1)</f>
        <v>-8.4000000000000005E-2</v>
      </c>
      <c r="I99" s="6">
        <f ca="1">INDEX(J$8:J$31,B99,1)</f>
        <v>-0.124</v>
      </c>
      <c r="J99" s="21">
        <f t="shared" ca="1" si="304"/>
        <v>-6.2809999999999997</v>
      </c>
      <c r="K99" s="21">
        <f t="shared" ca="1" si="305"/>
        <v>-0.85599999999999998</v>
      </c>
      <c r="L99" s="21">
        <f t="shared" ca="1" si="306"/>
        <v>-6.5377999999999998</v>
      </c>
      <c r="M99" s="21">
        <f t="shared" ca="1" si="297"/>
        <v>-2.7403</v>
      </c>
      <c r="N99" s="21">
        <f ca="1">IF($C$2&lt;=$C$3,L99,M99)</f>
        <v>-6.5377999999999998</v>
      </c>
      <c r="O99" s="21">
        <f t="shared" ca="1" si="307"/>
        <v>-28.721</v>
      </c>
      <c r="P99" s="21">
        <f t="shared" ca="1" si="308"/>
        <v>-24.133800000000001</v>
      </c>
      <c r="Q99" s="21">
        <f t="shared" ca="1" si="309"/>
        <v>-11.058199999999999</v>
      </c>
      <c r="R99" s="60"/>
      <c r="T99" s="45">
        <f t="shared" si="347"/>
        <v>12</v>
      </c>
      <c r="U99" s="8" t="s">
        <v>8</v>
      </c>
      <c r="V99" s="6">
        <f ca="1">INDEX(W$8:W$31,T99,1)</f>
        <v>-22.978000000000002</v>
      </c>
      <c r="W99" s="6">
        <f ca="1">INDEX(X$8:X$31,T99,1)</f>
        <v>-14.074999999999999</v>
      </c>
      <c r="X99" s="6">
        <f ca="1">INDEX(Y$8:Y$31,T99,1)</f>
        <v>-8.7270000000000003</v>
      </c>
      <c r="Y99" s="6">
        <f ca="1">INDEX(Z$8:Z$31,T99,1)</f>
        <v>-1.03</v>
      </c>
      <c r="Z99" s="6">
        <f ca="1">INDEX(AA$8:AA$31,T99,1)</f>
        <v>-0.11899999999999999</v>
      </c>
      <c r="AA99" s="6">
        <f ca="1">INDEX(AB$8:AB$31,T99,1)</f>
        <v>-0.17399999999999999</v>
      </c>
      <c r="AB99" s="21">
        <f t="shared" ca="1" si="310"/>
        <v>-8.8460000000000001</v>
      </c>
      <c r="AC99" s="21">
        <f t="shared" ca="1" si="311"/>
        <v>-1.204</v>
      </c>
      <c r="AD99" s="21">
        <f t="shared" ca="1" si="312"/>
        <v>-9.2072000000000003</v>
      </c>
      <c r="AE99" s="21">
        <f t="shared" ca="1" si="298"/>
        <v>-3.8578000000000001</v>
      </c>
      <c r="AF99" s="21">
        <f ca="1">IF($C$2&lt;=$C$3,AD99,AE99)</f>
        <v>-9.2072000000000003</v>
      </c>
      <c r="AG99" s="21">
        <f t="shared" ca="1" si="313"/>
        <v>-22.978000000000002</v>
      </c>
      <c r="AH99" s="21">
        <f t="shared" ca="1" si="314"/>
        <v>-23.2822</v>
      </c>
      <c r="AI99" s="21">
        <f t="shared" ca="1" si="315"/>
        <v>-4.867799999999999</v>
      </c>
      <c r="AJ99" s="60"/>
      <c r="AL99" s="45">
        <f t="shared" si="348"/>
        <v>12</v>
      </c>
      <c r="AM99" s="8" t="s">
        <v>8</v>
      </c>
      <c r="AN99" s="6">
        <f ca="1">INDEX(AO$8:AO$31,AL99,1)</f>
        <v>-53.402000000000001</v>
      </c>
      <c r="AO99" s="6">
        <f ca="1">INDEX(AP$8:AP$31,AL99,1)</f>
        <v>-32.173999999999999</v>
      </c>
      <c r="AP99" s="6">
        <f ca="1">INDEX(AQ$8:AQ$31,AL99,1)</f>
        <v>-11.414</v>
      </c>
      <c r="AQ99" s="6">
        <f ca="1">INDEX(AR$8:AR$31,AL99,1)</f>
        <v>-1.3460000000000001</v>
      </c>
      <c r="AR99" s="6">
        <f ca="1">INDEX(AS$8:AS$31,AL99,1)</f>
        <v>-0.155</v>
      </c>
      <c r="AS99" s="6">
        <f ca="1">INDEX(AT$8:AT$31,AL99,1)</f>
        <v>-0.22900000000000001</v>
      </c>
      <c r="AT99" s="21">
        <f t="shared" ca="1" si="316"/>
        <v>-11.568999999999999</v>
      </c>
      <c r="AU99" s="21">
        <f t="shared" ca="1" si="317"/>
        <v>-1.5750000000000002</v>
      </c>
      <c r="AV99" s="21">
        <f t="shared" ca="1" si="318"/>
        <v>-12.041499999999999</v>
      </c>
      <c r="AW99" s="21">
        <f t="shared" ca="1" si="299"/>
        <v>-5.0457000000000001</v>
      </c>
      <c r="AX99" s="21">
        <f ca="1">IF($C$2&lt;=$C$3,AV99,AW99)</f>
        <v>-12.041499999999999</v>
      </c>
      <c r="AY99" s="21">
        <f t="shared" ca="1" si="319"/>
        <v>-53.402000000000001</v>
      </c>
      <c r="AZ99" s="21">
        <f t="shared" ca="1" si="320"/>
        <v>-44.215499999999999</v>
      </c>
      <c r="BA99" s="21">
        <f t="shared" ca="1" si="321"/>
        <v>-20.1325</v>
      </c>
      <c r="BB99" s="60"/>
      <c r="BD99" s="45">
        <f t="shared" si="349"/>
        <v>12</v>
      </c>
      <c r="BE99" s="8" t="s">
        <v>8</v>
      </c>
      <c r="BF99" s="6">
        <f ca="1">INDEX(BG$8:BG$31,BD99,1)</f>
        <v>-81.427999999999997</v>
      </c>
      <c r="BG99" s="6">
        <f ca="1">INDEX(BH$8:BH$31,BD99,1)</f>
        <v>-48.881</v>
      </c>
      <c r="BH99" s="6">
        <f ca="1">INDEX(BI$8:BI$31,BD99,1)</f>
        <v>-64.564999999999998</v>
      </c>
      <c r="BI99" s="6">
        <f ca="1">INDEX(BJ$8:BJ$31,BD99,1)</f>
        <v>-7.6219999999999999</v>
      </c>
      <c r="BJ99" s="6">
        <f ca="1">INDEX(BK$8:BK$31,BD99,1)</f>
        <v>-0.876</v>
      </c>
      <c r="BK99" s="6">
        <f ca="1">INDEX(BL$8:BL$31,BD99,1)</f>
        <v>-1.288</v>
      </c>
      <c r="BL99" s="21">
        <f t="shared" ca="1" si="322"/>
        <v>-65.441000000000003</v>
      </c>
      <c r="BM99" s="21">
        <f t="shared" ca="1" si="323"/>
        <v>-8.91</v>
      </c>
      <c r="BN99" s="21">
        <f t="shared" ca="1" si="324"/>
        <v>-68.114000000000004</v>
      </c>
      <c r="BO99" s="21">
        <f t="shared" ca="1" si="300"/>
        <v>-28.542300000000001</v>
      </c>
      <c r="BP99" s="21">
        <f ca="1">IF($C$2&lt;=$C$3,BN99,BO99)</f>
        <v>-68.114000000000004</v>
      </c>
      <c r="BQ99" s="21">
        <f t="shared" ca="1" si="325"/>
        <v>-81.427999999999997</v>
      </c>
      <c r="BR99" s="21">
        <f t="shared" ca="1" si="326"/>
        <v>-116.995</v>
      </c>
      <c r="BS99" s="21">
        <f t="shared" ca="1" si="327"/>
        <v>19.233000000000004</v>
      </c>
      <c r="BT99" s="60"/>
      <c r="BV99" s="45">
        <f t="shared" si="350"/>
        <v>12</v>
      </c>
      <c r="BW99" s="8" t="s">
        <v>8</v>
      </c>
      <c r="BX99" s="6">
        <f ca="1">INDEX(BY$8:BY$31,BV99,1)</f>
        <v>-111.167</v>
      </c>
      <c r="BY99" s="6">
        <f ca="1">INDEX(BZ$8:BZ$31,BV99,1)</f>
        <v>-66.647999999999996</v>
      </c>
      <c r="BZ99" s="6">
        <f ca="1">INDEX(CA$8:CA$31,BV99,1)</f>
        <v>-63.609000000000002</v>
      </c>
      <c r="CA99" s="6">
        <f ca="1">INDEX(CB$8:CB$31,BV99,1)</f>
        <v>-7.5069999999999997</v>
      </c>
      <c r="CB99" s="6">
        <f ca="1">INDEX(CC$8:CC$31,BV99,1)</f>
        <v>-0.86399999999999999</v>
      </c>
      <c r="CC99" s="6">
        <f ca="1">INDEX(CD$8:CD$31,BV99,1)</f>
        <v>-1.2709999999999999</v>
      </c>
      <c r="CD99" s="21">
        <f t="shared" ca="1" si="328"/>
        <v>-64.472999999999999</v>
      </c>
      <c r="CE99" s="21">
        <f t="shared" ca="1" si="329"/>
        <v>-8.7779999999999987</v>
      </c>
      <c r="CF99" s="21">
        <f t="shared" ca="1" si="330"/>
        <v>-67.106399999999994</v>
      </c>
      <c r="CG99" s="21">
        <f t="shared" ca="1" si="301"/>
        <v>-28.119899999999998</v>
      </c>
      <c r="CH99" s="21">
        <f ca="1">IF($C$2&lt;=$C$3,CF99,CG99)</f>
        <v>-67.106399999999994</v>
      </c>
      <c r="CI99" s="21">
        <f t="shared" ca="1" si="331"/>
        <v>-111.167</v>
      </c>
      <c r="CJ99" s="21">
        <f t="shared" ca="1" si="332"/>
        <v>-133.75439999999998</v>
      </c>
      <c r="CK99" s="21">
        <f t="shared" ca="1" si="333"/>
        <v>0.45839999999999748</v>
      </c>
      <c r="CL99" s="60"/>
      <c r="CN99" s="45">
        <f t="shared" si="351"/>
        <v>12</v>
      </c>
      <c r="CO99" s="8" t="s">
        <v>8</v>
      </c>
      <c r="CP99" s="6">
        <f ca="1">INDEX(CQ$8:CQ$31,CN99,1)</f>
        <v>-99.451999999999998</v>
      </c>
      <c r="CQ99" s="6">
        <f ca="1">INDEX(CR$8:CR$31,CN99,1)</f>
        <v>-59.582000000000001</v>
      </c>
      <c r="CR99" s="6">
        <f ca="1">INDEX(CS$8:CS$31,CN99,1)</f>
        <v>-57.482999999999997</v>
      </c>
      <c r="CS99" s="6">
        <f ca="1">INDEX(CT$8:CT$31,CN99,1)</f>
        <v>-6.7859999999999996</v>
      </c>
      <c r="CT99" s="6">
        <f ca="1">INDEX(CU$8:CU$31,CN99,1)</f>
        <v>-0.78</v>
      </c>
      <c r="CU99" s="6">
        <f ca="1">INDEX(CV$8:CV$31,CN99,1)</f>
        <v>-1.147</v>
      </c>
      <c r="CV99" s="21">
        <f t="shared" ca="1" si="334"/>
        <v>-58.262999999999998</v>
      </c>
      <c r="CW99" s="21">
        <f t="shared" ca="1" si="335"/>
        <v>-7.9329999999999998</v>
      </c>
      <c r="CX99" s="21">
        <f t="shared" ca="1" si="336"/>
        <v>-60.642899999999997</v>
      </c>
      <c r="CY99" s="21">
        <f t="shared" ca="1" si="302"/>
        <v>-25.411899999999999</v>
      </c>
      <c r="CZ99" s="21">
        <f ca="1">IF($C$2&lt;=$C$3,CX99,CY99)</f>
        <v>-60.642899999999997</v>
      </c>
      <c r="DA99" s="21">
        <f t="shared" ca="1" si="337"/>
        <v>-99.451999999999998</v>
      </c>
      <c r="DB99" s="21">
        <f t="shared" ca="1" si="338"/>
        <v>-120.22489999999999</v>
      </c>
      <c r="DC99" s="21">
        <f t="shared" ca="1" si="339"/>
        <v>1.0608999999999966</v>
      </c>
      <c r="DD99" s="60"/>
      <c r="DF99" s="45">
        <f t="shared" si="352"/>
        <v>12</v>
      </c>
      <c r="DG99" s="8" t="s">
        <v>8</v>
      </c>
      <c r="DH99" s="6">
        <f ca="1">INDEX(DI$8:DI$31,DF99,1)</f>
        <v>-28.687999999999999</v>
      </c>
      <c r="DI99" s="6">
        <f ca="1">INDEX(DJ$8:DJ$31,DF99,1)</f>
        <v>-17.576000000000001</v>
      </c>
      <c r="DJ99" s="6">
        <f ca="1">INDEX(DK$8:DK$31,DF99,1)</f>
        <v>-6.16</v>
      </c>
      <c r="DK99" s="6">
        <f ca="1">INDEX(DL$8:DL$31,DF99,1)</f>
        <v>1.377</v>
      </c>
      <c r="DL99" s="6">
        <f ca="1">INDEX(DM$8:DM$31,DF99,1)</f>
        <v>0.19600000000000001</v>
      </c>
      <c r="DM99" s="6">
        <f ca="1">INDEX(DN$8:DN$31,DF99,1)</f>
        <v>0.28799999999999998</v>
      </c>
      <c r="DN99" s="21">
        <f t="shared" ca="1" si="340"/>
        <v>-6.3559999999999999</v>
      </c>
      <c r="DO99" s="21">
        <f t="shared" ca="1" si="341"/>
        <v>1.665</v>
      </c>
      <c r="DP99" s="21">
        <f t="shared" ca="1" si="342"/>
        <v>-6.8555000000000001</v>
      </c>
      <c r="DQ99" s="21">
        <f t="shared" ca="1" si="303"/>
        <v>3.5717999999999996</v>
      </c>
      <c r="DR99" s="21">
        <f ca="1">IF($C$2&lt;=$C$3,DP99,DQ99)</f>
        <v>-6.8555000000000001</v>
      </c>
      <c r="DS99" s="21">
        <f t="shared" ca="1" si="343"/>
        <v>-28.687999999999999</v>
      </c>
      <c r="DT99" s="21">
        <f t="shared" ca="1" si="344"/>
        <v>-24.4315</v>
      </c>
      <c r="DU99" s="21">
        <f t="shared" ca="1" si="345"/>
        <v>-10.720500000000001</v>
      </c>
      <c r="DV99" s="60"/>
    </row>
    <row r="100" spans="1:126">
      <c r="C100" s="8" t="s">
        <v>58</v>
      </c>
      <c r="D100" s="6"/>
      <c r="E100" s="6"/>
      <c r="F100" s="6"/>
      <c r="G100" s="6"/>
      <c r="H100" s="6"/>
      <c r="I100" s="6"/>
      <c r="J100" s="6"/>
      <c r="K100" s="6"/>
      <c r="O100" s="21">
        <f ca="1">MIN(P89,MAX(0,P89/2-(O96-O97)/P90/P89))</f>
        <v>2.3283193070611592</v>
      </c>
      <c r="P100" s="21">
        <f ca="1">MIN(P89,MAX(0,P89/2-(P96-P97)/P91/P89))</f>
        <v>1.447419280839594</v>
      </c>
      <c r="Q100" s="21">
        <f ca="1">MIN(P89,MAX(0,P89/2-(Q96-Q97)/P91/P89))</f>
        <v>3.2097407810976657</v>
      </c>
      <c r="R100" s="60"/>
      <c r="U100" s="8" t="s">
        <v>58</v>
      </c>
      <c r="V100" s="6"/>
      <c r="W100" s="6"/>
      <c r="X100" s="6"/>
      <c r="Y100" s="6"/>
      <c r="Z100" s="6"/>
      <c r="AA100" s="6"/>
      <c r="AB100" s="6"/>
      <c r="AC100" s="6"/>
      <c r="AG100" s="21">
        <f ca="1">MIN(AH89,MAX(0,AH89/2-(AG96-AG97)/AH90/AH89))</f>
        <v>1.9025207527489243</v>
      </c>
      <c r="AH100" s="21">
        <f ca="1">MIN(AH89,MAX(0,AH89/2-(AH96-AH97)/AH91/AH89))</f>
        <v>0.66222159171513684</v>
      </c>
      <c r="AI100" s="21">
        <f ca="1">MIN(AH89,MAX(0,AH89/2-(AI96-AI97)/AH91/AH89))</f>
        <v>3.1439494963824659</v>
      </c>
      <c r="AJ100" s="60"/>
      <c r="AM100" s="8" t="s">
        <v>58</v>
      </c>
      <c r="AN100" s="6"/>
      <c r="AO100" s="6"/>
      <c r="AP100" s="6"/>
      <c r="AQ100" s="6"/>
      <c r="AR100" s="6"/>
      <c r="AS100" s="6"/>
      <c r="AT100" s="6"/>
      <c r="AU100" s="6"/>
      <c r="AY100" s="21">
        <f ca="1">MIN(AZ89,MAX(0,AZ89/2-(AY96-AY97)/AZ90/AZ89))</f>
        <v>1.5108291503997027</v>
      </c>
      <c r="AZ100" s="21">
        <f ca="1">MIN(AZ89,MAX(0,AZ89/2-(AZ96-AZ97)/AZ91/AZ89))</f>
        <v>0.95292901234567917</v>
      </c>
      <c r="BA100" s="21">
        <f ca="1">MIN(AZ89,MAX(0,AZ89/2-(BA96-BA97)/AZ91/AZ89))</f>
        <v>2.0679660493827159</v>
      </c>
      <c r="BB100" s="60"/>
      <c r="BE100" s="8" t="s">
        <v>58</v>
      </c>
      <c r="BF100" s="6"/>
      <c r="BG100" s="6"/>
      <c r="BH100" s="6"/>
      <c r="BI100" s="6"/>
      <c r="BJ100" s="6"/>
      <c r="BK100" s="6"/>
      <c r="BL100" s="6"/>
      <c r="BM100" s="6"/>
      <c r="BQ100" s="21">
        <f ca="1">MIN(BR89,MAX(0,BR89/2-(BQ96-BQ97)/BR90/BR89))</f>
        <v>1.6566361827141776</v>
      </c>
      <c r="BR100" s="21">
        <f ca="1">MIN(BR89,MAX(0,BR89/2-(BR96-BR97)/BR91/BR89))</f>
        <v>0</v>
      </c>
      <c r="BS100" s="21">
        <f ca="1">MIN(BR89,MAX(0,BR89/2-(BS96-BS97)/BR91/BR89))</f>
        <v>3.2</v>
      </c>
      <c r="BT100" s="60"/>
      <c r="BW100" s="8" t="s">
        <v>58</v>
      </c>
      <c r="BX100" s="6"/>
      <c r="BY100" s="6"/>
      <c r="BZ100" s="6"/>
      <c r="CA100" s="6"/>
      <c r="CB100" s="6"/>
      <c r="CC100" s="6"/>
      <c r="CD100" s="6"/>
      <c r="CE100" s="6"/>
      <c r="CI100" s="21">
        <f ca="1">MIN(CJ89,MAX(0,CJ89/2-(CI96-CI97)/CJ90/CJ89))</f>
        <v>2.0929600346582911</v>
      </c>
      <c r="CJ100" s="21">
        <f ca="1">MIN(CJ89,MAX(0,CJ89/2-(CJ96-CJ97)/CJ91/CJ89))</f>
        <v>0</v>
      </c>
      <c r="CK100" s="21">
        <f ca="1">MIN(CJ89,MAX(0,CJ89/2-(CK96-CK97)/CJ91/CJ89))</f>
        <v>4.2</v>
      </c>
      <c r="CL100" s="60"/>
      <c r="CO100" s="8" t="s">
        <v>58</v>
      </c>
      <c r="CP100" s="6"/>
      <c r="CQ100" s="6"/>
      <c r="CR100" s="6"/>
      <c r="CS100" s="6"/>
      <c r="CT100" s="6"/>
      <c r="CU100" s="6"/>
      <c r="CV100" s="6"/>
      <c r="CW100" s="6"/>
      <c r="DA100" s="21">
        <f ca="1">MIN(DB89,MAX(0,DB89/2-(DA96-DA97)/DB90/DB89))</f>
        <v>1.7150134782242439</v>
      </c>
      <c r="DB100" s="21">
        <f ca="1">MIN(DB89,MAX(0,DB89/2-(DB96-DB97)/DB91/DB89))</f>
        <v>0</v>
      </c>
      <c r="DC100" s="21">
        <f ca="1">MIN(DB89,MAX(0,DB89/2-(DC96-DC97)/DB91/DB89))</f>
        <v>3.6</v>
      </c>
      <c r="DD100" s="60"/>
      <c r="DG100" s="8" t="s">
        <v>58</v>
      </c>
      <c r="DH100" s="6"/>
      <c r="DI100" s="6"/>
      <c r="DJ100" s="6"/>
      <c r="DK100" s="6"/>
      <c r="DL100" s="6"/>
      <c r="DM100" s="6"/>
      <c r="DN100" s="6"/>
      <c r="DO100" s="6"/>
      <c r="DS100" s="21">
        <f ca="1">MIN(DT89,MAX(0,DT89/2-(DS96-DS97)/DT90/DT89))</f>
        <v>2.3310250013177085</v>
      </c>
      <c r="DT100" s="21">
        <f ca="1">MIN(DT89,MAX(0,DT89/2-(DT96-DT97)/DT91/DT89))</f>
        <v>1.4074037965246315</v>
      </c>
      <c r="DU100" s="21">
        <f ca="1">MIN(DT89,MAX(0,DT89/2-(DU96-DU97)/DT91/DT89))</f>
        <v>3.2550897516774677</v>
      </c>
      <c r="DV100" s="60"/>
    </row>
    <row r="101" spans="1:126">
      <c r="C101" s="8" t="s">
        <v>64</v>
      </c>
      <c r="O101" s="21">
        <f ca="1">O96+(P90*P89/2-(O96-O97)/P89)*O100-P90*O100^2/2</f>
        <v>11.736583667562407</v>
      </c>
      <c r="P101" s="21">
        <f ca="1">P96+(P91*P89/2-(P96-P97)/P89)*P100-P91*P100^2/2</f>
        <v>10.556333751566431</v>
      </c>
      <c r="Q101" s="21">
        <f ca="1">Q96+(P91*P89/2-(Q96-Q97)/P89)*Q100-P91*Q100^2/2</f>
        <v>9.5862371216317968</v>
      </c>
      <c r="R101" s="60"/>
      <c r="U101" s="8" t="s">
        <v>64</v>
      </c>
      <c r="AG101" s="21">
        <f ca="1">AG96+(AH90*AH89/2-(AG96-AG97)/AH89)*AG100-AH90*AG100^2/2</f>
        <v>6.8005884746472169</v>
      </c>
      <c r="AH101" s="21">
        <f ca="1">AH96+(AH91*AH89/2-(AH96-AH97)/AH89)*AH100-AH91*AH100^2/2</f>
        <v>9.9784738895401404</v>
      </c>
      <c r="AI101" s="21">
        <f ca="1">AI96+(AH91*AH89/2-(AI96-AI97)/AH89)*AI100-AH91*AI100^2/2</f>
        <v>9.7936923968312044</v>
      </c>
      <c r="AJ101" s="60"/>
      <c r="AM101" s="8" t="s">
        <v>64</v>
      </c>
      <c r="AY101" s="21">
        <f ca="1">AY96+(AZ90*AZ89/2-(AY96-AY97)/AZ89)*AY100-AZ90*AY100^2/2</f>
        <v>13.231102660035958</v>
      </c>
      <c r="AZ101" s="21">
        <f ca="1">AZ96+(AZ91*AZ89/2-(AZ96-AZ97)/AZ89)*AZ100-AZ91*AZ100^2/2</f>
        <v>13.339795987757205</v>
      </c>
      <c r="BA101" s="21">
        <f ca="1">BA96+(AZ91*AZ89/2-(BA96-BA97)/AZ89)*BA100-AZ91*BA100^2/2</f>
        <v>9.3174226791152392</v>
      </c>
      <c r="BB101" s="60"/>
      <c r="BE101" s="8" t="s">
        <v>64</v>
      </c>
      <c r="BQ101" s="21">
        <f ca="1">BQ96+(BR90*BR89/2-(BQ96-BQ97)/BR89)*BQ100-BR90*BQ100^2/2</f>
        <v>26.297417996736385</v>
      </c>
      <c r="BR101" s="21">
        <f ca="1">BR96+(BR91*BR89/2-(BR96-BR97)/BR89)*BR100-BR91*BR100^2/2</f>
        <v>64.272199999999998</v>
      </c>
      <c r="BS101" s="21">
        <f ca="1">BS96+(BR91*BR89/2-(BS96-BS97)/BR89)*BS100-BR91*BS100^2/2</f>
        <v>104.07569999999998</v>
      </c>
      <c r="BT101" s="60"/>
      <c r="BW101" s="8" t="s">
        <v>64</v>
      </c>
      <c r="CI101" s="21">
        <f ca="1">CI96+(CJ90*CJ89/2-(CI96-CI97)/CJ89)*CI100-CJ90*CI100^2/2</f>
        <v>41.849107422134907</v>
      </c>
      <c r="CJ101" s="21">
        <f ca="1">CJ96+(CJ91*CJ89/2-(CJ96-CJ97)/CJ89)*CJ100-CJ91*CJ100^2/2</f>
        <v>96.569899999999976</v>
      </c>
      <c r="CK101" s="21">
        <f ca="1">CK96+(CJ91*CJ89/2-(CK96-CK97)/CJ89)*CK100-CJ91*CK100^2/2</f>
        <v>95.949500000000057</v>
      </c>
      <c r="CL101" s="60"/>
      <c r="CO101" s="8" t="s">
        <v>64</v>
      </c>
      <c r="DA101" s="21">
        <f ca="1">DA96+(DB90*DB89/2-(DA96-DA97)/DB89)*DA100-DB90*DA100^2/2</f>
        <v>40.59573506034782</v>
      </c>
      <c r="DB101" s="21">
        <f ca="1">DB96+(DB91*DB89/2-(DB96-DB97)/DB89)*DB100-DB91*DB100^2/2</f>
        <v>99.433300000000003</v>
      </c>
      <c r="DC101" s="21">
        <f ca="1">DC96+(DB91*DB89/2-(DC96-DC97)/DB89)*DC100-DB91*DC100^2/2</f>
        <v>64.817400000000021</v>
      </c>
      <c r="DD101" s="60"/>
      <c r="DG101" s="8" t="s">
        <v>64</v>
      </c>
      <c r="DS101" s="21">
        <f ca="1">DS96+(DT90*DT89/2-(DS96-DS97)/DT89)*DS100-DT90*DS100^2/2</f>
        <v>11.744917606231589</v>
      </c>
      <c r="DT101" s="21">
        <f ca="1">DT96+(DT91*DT89/2-(DT96-DT97)/DT89)*DT100-DT91*DT100^2/2</f>
        <v>10.831514006410924</v>
      </c>
      <c r="DU101" s="21">
        <f ca="1">DU96+(DT91*DT89/2-(DU96-DU97)/DT89)*DU100-DT91*DU100^2/2</f>
        <v>9.8909104713747524</v>
      </c>
      <c r="DV101" s="60"/>
    </row>
    <row r="102" spans="1:126">
      <c r="R102" s="60"/>
      <c r="AJ102" s="60"/>
      <c r="BB102" s="60"/>
      <c r="BT102" s="60"/>
      <c r="CL102" s="60"/>
      <c r="DD102" s="60"/>
      <c r="DV102" s="60"/>
    </row>
    <row r="103" spans="1:126" s="18" customFormat="1">
      <c r="D103" s="20" t="s">
        <v>32</v>
      </c>
      <c r="E103" s="20" t="s">
        <v>33</v>
      </c>
      <c r="F103" s="20" t="s">
        <v>34</v>
      </c>
      <c r="G103" s="20" t="s">
        <v>35</v>
      </c>
      <c r="H103" s="20" t="s">
        <v>36</v>
      </c>
      <c r="I103" s="20" t="s">
        <v>37</v>
      </c>
      <c r="J103" s="20" t="s">
        <v>39</v>
      </c>
      <c r="K103" s="20" t="s">
        <v>40</v>
      </c>
      <c r="L103" s="20" t="s">
        <v>41</v>
      </c>
      <c r="M103" s="20" t="s">
        <v>42</v>
      </c>
      <c r="N103" s="20" t="s">
        <v>53</v>
      </c>
      <c r="O103" s="17" t="s">
        <v>32</v>
      </c>
      <c r="P103" s="20" t="s">
        <v>51</v>
      </c>
      <c r="Q103" s="20" t="s">
        <v>52</v>
      </c>
      <c r="R103" s="61"/>
      <c r="V103" s="20" t="s">
        <v>32</v>
      </c>
      <c r="W103" s="20" t="s">
        <v>33</v>
      </c>
      <c r="X103" s="20" t="s">
        <v>34</v>
      </c>
      <c r="Y103" s="20" t="s">
        <v>35</v>
      </c>
      <c r="Z103" s="20" t="s">
        <v>36</v>
      </c>
      <c r="AA103" s="20" t="s">
        <v>37</v>
      </c>
      <c r="AB103" s="20" t="s">
        <v>39</v>
      </c>
      <c r="AC103" s="20" t="s">
        <v>40</v>
      </c>
      <c r="AD103" s="20" t="s">
        <v>41</v>
      </c>
      <c r="AE103" s="20" t="s">
        <v>42</v>
      </c>
      <c r="AF103" s="20" t="s">
        <v>53</v>
      </c>
      <c r="AG103" s="17" t="s">
        <v>32</v>
      </c>
      <c r="AH103" s="20" t="s">
        <v>51</v>
      </c>
      <c r="AI103" s="20" t="s">
        <v>52</v>
      </c>
      <c r="AJ103" s="61"/>
      <c r="AN103" s="20" t="s">
        <v>32</v>
      </c>
      <c r="AO103" s="20" t="s">
        <v>33</v>
      </c>
      <c r="AP103" s="20" t="s">
        <v>34</v>
      </c>
      <c r="AQ103" s="20" t="s">
        <v>35</v>
      </c>
      <c r="AR103" s="20" t="s">
        <v>36</v>
      </c>
      <c r="AS103" s="20" t="s">
        <v>37</v>
      </c>
      <c r="AT103" s="20" t="s">
        <v>39</v>
      </c>
      <c r="AU103" s="20" t="s">
        <v>40</v>
      </c>
      <c r="AV103" s="20" t="s">
        <v>41</v>
      </c>
      <c r="AW103" s="20" t="s">
        <v>42</v>
      </c>
      <c r="AX103" s="20" t="s">
        <v>53</v>
      </c>
      <c r="AY103" s="17" t="s">
        <v>32</v>
      </c>
      <c r="AZ103" s="20" t="s">
        <v>51</v>
      </c>
      <c r="BA103" s="20" t="s">
        <v>52</v>
      </c>
      <c r="BB103" s="61"/>
      <c r="BF103" s="20" t="s">
        <v>32</v>
      </c>
      <c r="BG103" s="20" t="s">
        <v>33</v>
      </c>
      <c r="BH103" s="20" t="s">
        <v>34</v>
      </c>
      <c r="BI103" s="20" t="s">
        <v>35</v>
      </c>
      <c r="BJ103" s="20" t="s">
        <v>36</v>
      </c>
      <c r="BK103" s="20" t="s">
        <v>37</v>
      </c>
      <c r="BL103" s="20" t="s">
        <v>39</v>
      </c>
      <c r="BM103" s="20" t="s">
        <v>40</v>
      </c>
      <c r="BN103" s="20" t="s">
        <v>41</v>
      </c>
      <c r="BO103" s="20" t="s">
        <v>42</v>
      </c>
      <c r="BP103" s="20" t="s">
        <v>53</v>
      </c>
      <c r="BQ103" s="17" t="s">
        <v>32</v>
      </c>
      <c r="BR103" s="20" t="s">
        <v>51</v>
      </c>
      <c r="BS103" s="20" t="s">
        <v>52</v>
      </c>
      <c r="BT103" s="61"/>
      <c r="BX103" s="20" t="s">
        <v>32</v>
      </c>
      <c r="BY103" s="20" t="s">
        <v>33</v>
      </c>
      <c r="BZ103" s="20" t="s">
        <v>34</v>
      </c>
      <c r="CA103" s="20" t="s">
        <v>35</v>
      </c>
      <c r="CB103" s="20" t="s">
        <v>36</v>
      </c>
      <c r="CC103" s="20" t="s">
        <v>37</v>
      </c>
      <c r="CD103" s="20" t="s">
        <v>39</v>
      </c>
      <c r="CE103" s="20" t="s">
        <v>40</v>
      </c>
      <c r="CF103" s="20" t="s">
        <v>41</v>
      </c>
      <c r="CG103" s="20" t="s">
        <v>42</v>
      </c>
      <c r="CH103" s="20" t="s">
        <v>53</v>
      </c>
      <c r="CI103" s="17" t="s">
        <v>32</v>
      </c>
      <c r="CJ103" s="20" t="s">
        <v>51</v>
      </c>
      <c r="CK103" s="20" t="s">
        <v>52</v>
      </c>
      <c r="CL103" s="61"/>
      <c r="CP103" s="20" t="s">
        <v>32</v>
      </c>
      <c r="CQ103" s="20" t="s">
        <v>33</v>
      </c>
      <c r="CR103" s="20" t="s">
        <v>34</v>
      </c>
      <c r="CS103" s="20" t="s">
        <v>35</v>
      </c>
      <c r="CT103" s="20" t="s">
        <v>36</v>
      </c>
      <c r="CU103" s="20" t="s">
        <v>37</v>
      </c>
      <c r="CV103" s="20" t="s">
        <v>39</v>
      </c>
      <c r="CW103" s="20" t="s">
        <v>40</v>
      </c>
      <c r="CX103" s="20" t="s">
        <v>41</v>
      </c>
      <c r="CY103" s="20" t="s">
        <v>42</v>
      </c>
      <c r="CZ103" s="20" t="s">
        <v>53</v>
      </c>
      <c r="DA103" s="17" t="s">
        <v>32</v>
      </c>
      <c r="DB103" s="20" t="s">
        <v>51</v>
      </c>
      <c r="DC103" s="20" t="s">
        <v>52</v>
      </c>
      <c r="DD103" s="61"/>
      <c r="DH103" s="20" t="s">
        <v>32</v>
      </c>
      <c r="DI103" s="20" t="s">
        <v>33</v>
      </c>
      <c r="DJ103" s="20" t="s">
        <v>34</v>
      </c>
      <c r="DK103" s="20" t="s">
        <v>35</v>
      </c>
      <c r="DL103" s="20" t="s">
        <v>36</v>
      </c>
      <c r="DM103" s="20" t="s">
        <v>37</v>
      </c>
      <c r="DN103" s="20" t="s">
        <v>39</v>
      </c>
      <c r="DO103" s="20" t="s">
        <v>40</v>
      </c>
      <c r="DP103" s="20" t="s">
        <v>41</v>
      </c>
      <c r="DQ103" s="20" t="s">
        <v>42</v>
      </c>
      <c r="DR103" s="20" t="s">
        <v>53</v>
      </c>
      <c r="DS103" s="17" t="s">
        <v>32</v>
      </c>
      <c r="DT103" s="20" t="s">
        <v>51</v>
      </c>
      <c r="DU103" s="20" t="s">
        <v>52</v>
      </c>
      <c r="DV103" s="61"/>
    </row>
    <row r="104" spans="1:126" s="18" customFormat="1">
      <c r="A104" s="19" t="s">
        <v>38</v>
      </c>
      <c r="C104" s="8" t="s">
        <v>11</v>
      </c>
      <c r="D104" s="21">
        <f ca="1">D96+D98*F92/100-P90*F92^2/20000</f>
        <v>-21.088000000000001</v>
      </c>
      <c r="E104" s="21">
        <f ca="1">E96+E98*F92/100-P91*F92^2/20000</f>
        <v>-12.926</v>
      </c>
      <c r="F104" s="21">
        <f ca="1">F96-(F96-F97)/P89*F92/100</f>
        <v>14.891</v>
      </c>
      <c r="G104" s="21">
        <f ca="1">G96-(G96-G97)/P89*F92/100</f>
        <v>1.758</v>
      </c>
      <c r="H104" s="21">
        <f ca="1">H96-(H96-H97)/P89*F92/100</f>
        <v>0.20200000000000001</v>
      </c>
      <c r="I104" s="21">
        <f ca="1">I96-(I96-I97)/P89*F92/100</f>
        <v>0.29799999999999999</v>
      </c>
      <c r="J104" s="21">
        <f ca="1">(ABS(F104)+ABS(H104))*SIGN(F104)</f>
        <v>15.093</v>
      </c>
      <c r="K104" s="21">
        <f ca="1">(ABS(G104)+ABS(I104))*SIGN(G104)</f>
        <v>2.056</v>
      </c>
      <c r="L104" s="21">
        <f ca="1">(ABS(J104)+0.3*ABS(K104))*SIGN(J104)</f>
        <v>15.7098</v>
      </c>
      <c r="M104" s="21">
        <f t="shared" ref="M104:M107" ca="1" si="353">(ABS(K104)+0.3*ABS(J104))*SIGN(K104)</f>
        <v>6.5838999999999999</v>
      </c>
      <c r="N104" s="21">
        <f ca="1">IF($C$2&lt;=$C$3,L104,M104)</f>
        <v>15.7098</v>
      </c>
      <c r="O104" s="21">
        <f ca="1">D104</f>
        <v>-21.088000000000001</v>
      </c>
      <c r="P104" s="21">
        <f ca="1">E104+N104</f>
        <v>2.7837999999999994</v>
      </c>
      <c r="Q104" s="21">
        <f ca="1">E104-N104</f>
        <v>-28.6358</v>
      </c>
      <c r="R104" s="61"/>
      <c r="S104" s="19" t="s">
        <v>38</v>
      </c>
      <c r="U104" s="8" t="s">
        <v>11</v>
      </c>
      <c r="V104" s="21">
        <f ca="1">V96+V98*X92/100-AH90*X92^2/20000</f>
        <v>-15.116</v>
      </c>
      <c r="W104" s="21">
        <f ca="1">W96+W98*X92/100-AH91*X92^2/20000</f>
        <v>-9.2629999999999999</v>
      </c>
      <c r="X104" s="21">
        <f ca="1">X96-(X96-X97)/AH89*X92/100</f>
        <v>16.696000000000002</v>
      </c>
      <c r="Y104" s="21">
        <f ca="1">Y96-(Y96-Y97)/AH89*X92/100</f>
        <v>1.9710000000000001</v>
      </c>
      <c r="Z104" s="21">
        <f ca="1">Z96-(Z96-Z97)/AH89*X92/100</f>
        <v>0.22700000000000001</v>
      </c>
      <c r="AA104" s="21">
        <f ca="1">AA96-(AA96-AA97)/AH89*X92/100</f>
        <v>0.33400000000000002</v>
      </c>
      <c r="AB104" s="21">
        <f ca="1">(ABS(X104)+ABS(Z104))*SIGN(X104)</f>
        <v>16.923000000000002</v>
      </c>
      <c r="AC104" s="21">
        <f ca="1">(ABS(Y104)+ABS(AA104))*SIGN(Y104)</f>
        <v>2.3050000000000002</v>
      </c>
      <c r="AD104" s="21">
        <f ca="1">(ABS(AB104)+0.3*ABS(AC104))*SIGN(AB104)</f>
        <v>17.614500000000003</v>
      </c>
      <c r="AE104" s="21">
        <f t="shared" ref="AE104:AE107" ca="1" si="354">(ABS(AC104)+0.3*ABS(AB104))*SIGN(AC104)</f>
        <v>7.3818999999999999</v>
      </c>
      <c r="AF104" s="21">
        <f ca="1">IF($C$2&lt;=$C$3,AD104,AE104)</f>
        <v>17.614500000000003</v>
      </c>
      <c r="AG104" s="21">
        <f ca="1">V104</f>
        <v>-15.116</v>
      </c>
      <c r="AH104" s="21">
        <f ca="1">W104+AF104</f>
        <v>8.3515000000000033</v>
      </c>
      <c r="AI104" s="21">
        <f ca="1">W104-AF104</f>
        <v>-26.877500000000005</v>
      </c>
      <c r="AJ104" s="61"/>
      <c r="AK104" s="19" t="s">
        <v>38</v>
      </c>
      <c r="AM104" s="8" t="s">
        <v>11</v>
      </c>
      <c r="AN104" s="21">
        <f ca="1">AN96+AN98*AP92/100-AZ90*AP92^2/20000</f>
        <v>-27.696000000000002</v>
      </c>
      <c r="AO104" s="21">
        <f ca="1">AO96+AO98*AP92/100-AZ91*AP92^2/20000</f>
        <v>-16.667999999999999</v>
      </c>
      <c r="AP104" s="21">
        <f ca="1">AP96-(AP96-AP97)/AZ89*AP92/100</f>
        <v>19.146999999999998</v>
      </c>
      <c r="AQ104" s="21">
        <f ca="1">AQ96-(AQ96-AQ97)/AZ89*AP92/100</f>
        <v>2.2589999999999999</v>
      </c>
      <c r="AR104" s="21">
        <f ca="1">AR96-(AR96-AR97)/AZ89*AP92/100</f>
        <v>0.26100000000000001</v>
      </c>
      <c r="AS104" s="21">
        <f ca="1">AS96-(AS96-AS97)/AZ89*AP92/100</f>
        <v>0.38300000000000001</v>
      </c>
      <c r="AT104" s="21">
        <f ca="1">(ABS(AP104)+ABS(AR104))*SIGN(AP104)</f>
        <v>19.407999999999998</v>
      </c>
      <c r="AU104" s="21">
        <f ca="1">(ABS(AQ104)+ABS(AS104))*SIGN(AQ104)</f>
        <v>2.6419999999999999</v>
      </c>
      <c r="AV104" s="21">
        <f ca="1">(ABS(AT104)+0.3*ABS(AU104))*SIGN(AT104)</f>
        <v>20.200599999999998</v>
      </c>
      <c r="AW104" s="21">
        <f t="shared" ref="AW104:AW107" ca="1" si="355">(ABS(AU104)+0.3*ABS(AT104))*SIGN(AU104)</f>
        <v>8.4643999999999995</v>
      </c>
      <c r="AX104" s="21">
        <f ca="1">IF($C$2&lt;=$C$3,AV104,AW104)</f>
        <v>20.200599999999998</v>
      </c>
      <c r="AY104" s="21">
        <f ca="1">AN104</f>
        <v>-27.696000000000002</v>
      </c>
      <c r="AZ104" s="21">
        <f ca="1">AO104+AX104</f>
        <v>3.5325999999999986</v>
      </c>
      <c r="BA104" s="21">
        <f ca="1">AO104-AX104</f>
        <v>-36.868600000000001</v>
      </c>
      <c r="BB104" s="61"/>
      <c r="BC104" s="19" t="s">
        <v>38</v>
      </c>
      <c r="BE104" s="8" t="s">
        <v>11</v>
      </c>
      <c r="BF104" s="21">
        <f ca="1">BF96+BF98*BH92/100-BR90*BH92^2/20000</f>
        <v>-46.100999999999999</v>
      </c>
      <c r="BG104" s="21">
        <f ca="1">BG96+BG98*BH92/100-BR91*BH92^2/20000</f>
        <v>-27.573</v>
      </c>
      <c r="BH104" s="21">
        <f ca="1">BH96-(BH96-BH97)/BR89*BH92/100</f>
        <v>87.06</v>
      </c>
      <c r="BI104" s="21">
        <f ca="1">BI96-(BI96-BI97)/BR89*BH92/100</f>
        <v>10.276999999999999</v>
      </c>
      <c r="BJ104" s="21">
        <f ca="1">BJ96-(BJ96-BJ97)/BR89*BH92/100</f>
        <v>1.181</v>
      </c>
      <c r="BK104" s="21">
        <f ca="1">BK96-(BK96-BK97)/BR89*BH92/100</f>
        <v>1.7370000000000001</v>
      </c>
      <c r="BL104" s="21">
        <f ca="1">(ABS(BH104)+ABS(BJ104))*SIGN(BH104)</f>
        <v>88.241</v>
      </c>
      <c r="BM104" s="21">
        <f ca="1">(ABS(BI104)+ABS(BK104))*SIGN(BI104)</f>
        <v>12.013999999999999</v>
      </c>
      <c r="BN104" s="21">
        <f ca="1">(ABS(BL104)+0.3*ABS(BM104))*SIGN(BL104)</f>
        <v>91.845200000000006</v>
      </c>
      <c r="BO104" s="21">
        <f t="shared" ref="BO104:BO107" ca="1" si="356">(ABS(BM104)+0.3*ABS(BL104))*SIGN(BM104)</f>
        <v>38.4863</v>
      </c>
      <c r="BP104" s="21">
        <f ca="1">IF($C$2&lt;=$C$3,BN104,BO104)</f>
        <v>91.845200000000006</v>
      </c>
      <c r="BQ104" s="21">
        <f ca="1">BF104</f>
        <v>-46.100999999999999</v>
      </c>
      <c r="BR104" s="21">
        <f ca="1">BG104+BP104</f>
        <v>64.272199999999998</v>
      </c>
      <c r="BS104" s="21">
        <f ca="1">BG104-BP104</f>
        <v>-119.41820000000001</v>
      </c>
      <c r="BT104" s="61"/>
      <c r="BU104" s="19" t="s">
        <v>38</v>
      </c>
      <c r="BW104" s="8" t="s">
        <v>11</v>
      </c>
      <c r="BX104" s="21">
        <f ca="1">BX96+BX98*BZ92/100-CJ90*BZ92^2/20000</f>
        <v>-73.707999999999998</v>
      </c>
      <c r="BY104" s="21">
        <f ca="1">BY96+BY98*BZ92/100-CJ91*BZ92^2/20000</f>
        <v>-44.192999999999998</v>
      </c>
      <c r="BZ104" s="21">
        <f ca="1">BZ96-(BZ96-BZ97)/CJ89*BZ92/100</f>
        <v>133.42599999999999</v>
      </c>
      <c r="CA104" s="21">
        <f ca="1">CA96-(CA96-CA97)/CJ89*BZ92/100</f>
        <v>15.746</v>
      </c>
      <c r="CB104" s="21">
        <f ca="1">CB96-(CB96-CB97)/CJ89*BZ92/100</f>
        <v>1.8129999999999999</v>
      </c>
      <c r="CC104" s="21">
        <f ca="1">CC96-(CC96-CC97)/CJ89*BZ92/100</f>
        <v>2.6669999999999998</v>
      </c>
      <c r="CD104" s="21">
        <f ca="1">(ABS(BZ104)+ABS(CB104))*SIGN(BZ104)</f>
        <v>135.23899999999998</v>
      </c>
      <c r="CE104" s="21">
        <f ca="1">(ABS(CA104)+ABS(CC104))*SIGN(CA104)</f>
        <v>18.413</v>
      </c>
      <c r="CF104" s="21">
        <f ca="1">(ABS(CD104)+0.3*ABS(CE104))*SIGN(CD104)</f>
        <v>140.76289999999997</v>
      </c>
      <c r="CG104" s="21">
        <f t="shared" ref="CG104:CG107" ca="1" si="357">(ABS(CE104)+0.3*ABS(CD104))*SIGN(CE104)</f>
        <v>58.984699999999989</v>
      </c>
      <c r="CH104" s="21">
        <f ca="1">IF($C$2&lt;=$C$3,CF104,CG104)</f>
        <v>140.76289999999997</v>
      </c>
      <c r="CI104" s="21">
        <f ca="1">BX104</f>
        <v>-73.707999999999998</v>
      </c>
      <c r="CJ104" s="21">
        <f ca="1">BY104+CH104</f>
        <v>96.569899999999976</v>
      </c>
      <c r="CK104" s="21">
        <f ca="1">BY104-CH104</f>
        <v>-184.95589999999999</v>
      </c>
      <c r="CL104" s="61"/>
      <c r="CM104" s="19" t="s">
        <v>38</v>
      </c>
      <c r="CO104" s="8" t="s">
        <v>11</v>
      </c>
      <c r="CP104" s="21">
        <f ca="1">CP96+CP98*CR92/100-DB90*CR92^2/20000</f>
        <v>-36.994999999999997</v>
      </c>
      <c r="CQ104" s="21">
        <f ca="1">CQ96+CQ98*CR92/100-DB91*CR92^2/20000</f>
        <v>-22.265999999999998</v>
      </c>
      <c r="CR104" s="21">
        <f ca="1">CR96-(CR96-CR97)/DB89*CR92/100</f>
        <v>115.358</v>
      </c>
      <c r="CS104" s="21">
        <f ca="1">CS96-(CS96-CS97)/DB89*CR92/100</f>
        <v>13.618</v>
      </c>
      <c r="CT104" s="21">
        <f ca="1">CT96-(CT96-CT97)/DB89*CR92/100</f>
        <v>1.5649999999999999</v>
      </c>
      <c r="CU104" s="21">
        <f ca="1">CU96-(CU96-CU97)/DB89*CR92/100</f>
        <v>2.3029999999999999</v>
      </c>
      <c r="CV104" s="21">
        <f ca="1">(ABS(CR104)+ABS(CT104))*SIGN(CR104)</f>
        <v>116.923</v>
      </c>
      <c r="CW104" s="21">
        <f ca="1">(ABS(CS104)+ABS(CU104))*SIGN(CS104)</f>
        <v>15.920999999999999</v>
      </c>
      <c r="CX104" s="21">
        <f ca="1">(ABS(CV104)+0.3*ABS(CW104))*SIGN(CV104)</f>
        <v>121.69930000000001</v>
      </c>
      <c r="CY104" s="21">
        <f t="shared" ref="CY104:CY107" ca="1" si="358">(ABS(CW104)+0.3*ABS(CV104))*SIGN(CW104)</f>
        <v>50.997900000000001</v>
      </c>
      <c r="CZ104" s="21">
        <f ca="1">IF($C$2&lt;=$C$3,CX104,CY104)</f>
        <v>121.69930000000001</v>
      </c>
      <c r="DA104" s="21">
        <f ca="1">CP104</f>
        <v>-36.994999999999997</v>
      </c>
      <c r="DB104" s="21">
        <f ca="1">CQ104+CZ104</f>
        <v>99.433300000000003</v>
      </c>
      <c r="DC104" s="21">
        <f ca="1">CQ104-CZ104</f>
        <v>-143.96530000000001</v>
      </c>
      <c r="DD104" s="61"/>
      <c r="DE104" s="19" t="s">
        <v>38</v>
      </c>
      <c r="DG104" s="8" t="s">
        <v>11</v>
      </c>
      <c r="DH104" s="21">
        <f ca="1">DH96+DH98*DJ92/100-DT90*DJ92^2/20000</f>
        <v>-21.155999999999999</v>
      </c>
      <c r="DI104" s="21">
        <f ca="1">DI96+DI98*DJ92/100-DT91*DJ92^2/20000</f>
        <v>-12.968</v>
      </c>
      <c r="DJ104" s="21">
        <f ca="1">DJ96-(DJ96-DJ97)/DT89*DJ92/100</f>
        <v>14.782</v>
      </c>
      <c r="DK104" s="21">
        <f ca="1">DK96-(DK96-DK97)/DT89*DJ92/100</f>
        <v>-3.3050000000000002</v>
      </c>
      <c r="DL104" s="21">
        <f ca="1">DL96-(DL96-DL97)/DT89*DJ92/100</f>
        <v>-0.47</v>
      </c>
      <c r="DM104" s="21">
        <f ca="1">DM96-(DM96-DM97)/DT89*DJ92/100</f>
        <v>-0.69099999999999995</v>
      </c>
      <c r="DN104" s="21">
        <f ca="1">(ABS(DJ104)+ABS(DL104))*SIGN(DJ104)</f>
        <v>15.252000000000001</v>
      </c>
      <c r="DO104" s="21">
        <f ca="1">(ABS(DK104)+ABS(DM104))*SIGN(DK104)</f>
        <v>-3.996</v>
      </c>
      <c r="DP104" s="21">
        <f ca="1">(ABS(DN104)+0.3*ABS(DO104))*SIGN(DN104)</f>
        <v>16.450800000000001</v>
      </c>
      <c r="DQ104" s="21">
        <f t="shared" ref="DQ104:DQ107" ca="1" si="359">(ABS(DO104)+0.3*ABS(DN104))*SIGN(DO104)</f>
        <v>-8.5716000000000001</v>
      </c>
      <c r="DR104" s="21">
        <f ca="1">IF($C$2&lt;=$C$3,DP104,DQ104)</f>
        <v>16.450800000000001</v>
      </c>
      <c r="DS104" s="21">
        <f ca="1">DH104</f>
        <v>-21.155999999999999</v>
      </c>
      <c r="DT104" s="21">
        <f ca="1">DI104+DR104</f>
        <v>3.482800000000001</v>
      </c>
      <c r="DU104" s="21">
        <f ca="1">DI104-DR104</f>
        <v>-29.418800000000001</v>
      </c>
      <c r="DV104" s="61"/>
    </row>
    <row r="105" spans="1:126" s="18" customFormat="1">
      <c r="C105" s="8" t="s">
        <v>10</v>
      </c>
      <c r="D105" s="21">
        <f ca="1">D97-D99*F93/100-P90*F93^2/20000</f>
        <v>-22.321999999999999</v>
      </c>
      <c r="E105" s="21">
        <f ca="1">E97-E99*F93/100-P91*F93^2/20000</f>
        <v>-13.673</v>
      </c>
      <c r="F105" s="21">
        <f ca="1">F97-(F97-F96)/P89*F93/100</f>
        <v>-14.236000000000001</v>
      </c>
      <c r="G105" s="21">
        <f ca="1">G97-(G97-G96)/P89*F93/100</f>
        <v>-1.681</v>
      </c>
      <c r="H105" s="21">
        <f ca="1">H97-(H97-H96)/P89*F93/100</f>
        <v>-0.19400000000000001</v>
      </c>
      <c r="I105" s="21">
        <f ca="1">I97-(I97-I96)/P89*F93/100</f>
        <v>-0.28499999999999998</v>
      </c>
      <c r="J105" s="21">
        <f t="shared" ref="J105:J107" ca="1" si="360">(ABS(F105)+ABS(H105))*SIGN(F105)</f>
        <v>-14.430000000000001</v>
      </c>
      <c r="K105" s="21">
        <f t="shared" ref="K105:K107" ca="1" si="361">(ABS(G105)+ABS(I105))*SIGN(G105)</f>
        <v>-1.966</v>
      </c>
      <c r="L105" s="21">
        <f t="shared" ref="L105:L107" ca="1" si="362">(ABS(J105)+0.3*ABS(K105))*SIGN(J105)</f>
        <v>-15.019800000000002</v>
      </c>
      <c r="M105" s="21">
        <f t="shared" ca="1" si="353"/>
        <v>-6.2950000000000008</v>
      </c>
      <c r="N105" s="21">
        <f ca="1">IF($C$2&lt;=$C$3,L105,M105)</f>
        <v>-15.019800000000002</v>
      </c>
      <c r="O105" s="21">
        <f t="shared" ref="O105:O107" ca="1" si="363">D105</f>
        <v>-22.321999999999999</v>
      </c>
      <c r="P105" s="21">
        <f t="shared" ref="P105:P107" ca="1" si="364">E105+N105</f>
        <v>-28.692800000000002</v>
      </c>
      <c r="Q105" s="21">
        <f t="shared" ref="Q105:Q107" ca="1" si="365">E105-N105</f>
        <v>1.3468000000000018</v>
      </c>
      <c r="R105" s="61"/>
      <c r="U105" s="8" t="s">
        <v>10</v>
      </c>
      <c r="V105" s="21">
        <f ca="1">V97-V99*X93/100-AH90*X93^2/20000</f>
        <v>-15</v>
      </c>
      <c r="W105" s="21">
        <f ca="1">W97-W99*X93/100-AH91*X93^2/20000</f>
        <v>-9.1760000000000002</v>
      </c>
      <c r="X105" s="21">
        <f ca="1">X97-(X97-X96)/AH89*X93/100</f>
        <v>-16.466999999999999</v>
      </c>
      <c r="Y105" s="21">
        <f ca="1">Y97-(Y97-Y96)/AH89*X93/100</f>
        <v>-1.944</v>
      </c>
      <c r="Z105" s="21">
        <f ca="1">Z97-(Z97-Z96)/AH89*X93/100</f>
        <v>-0.224</v>
      </c>
      <c r="AA105" s="21">
        <f ca="1">AA97-(AA97-AA96)/AH89*X93/100</f>
        <v>-0.32900000000000001</v>
      </c>
      <c r="AB105" s="21">
        <f t="shared" ref="AB105:AB107" ca="1" si="366">(ABS(X105)+ABS(Z105))*SIGN(X105)</f>
        <v>-16.690999999999999</v>
      </c>
      <c r="AC105" s="21">
        <f t="shared" ref="AC105:AC107" ca="1" si="367">(ABS(Y105)+ABS(AA105))*SIGN(Y105)</f>
        <v>-2.2730000000000001</v>
      </c>
      <c r="AD105" s="21">
        <f t="shared" ref="AD105:AD107" ca="1" si="368">(ABS(AB105)+0.3*ABS(AC105))*SIGN(AB105)</f>
        <v>-17.372899999999998</v>
      </c>
      <c r="AE105" s="21">
        <f t="shared" ca="1" si="354"/>
        <v>-7.2803000000000004</v>
      </c>
      <c r="AF105" s="21">
        <f ca="1">IF($C$2&lt;=$C$3,AD105,AE105)</f>
        <v>-17.372899999999998</v>
      </c>
      <c r="AG105" s="21">
        <f t="shared" ref="AG105:AG107" ca="1" si="369">V105</f>
        <v>-15</v>
      </c>
      <c r="AH105" s="21">
        <f t="shared" ref="AH105:AH107" ca="1" si="370">W105+AF105</f>
        <v>-26.548899999999996</v>
      </c>
      <c r="AI105" s="21">
        <f t="shared" ref="AI105:AI107" ca="1" si="371">W105-AF105</f>
        <v>8.1968999999999976</v>
      </c>
      <c r="AJ105" s="61"/>
      <c r="AM105" s="8" t="s">
        <v>10</v>
      </c>
      <c r="AN105" s="21">
        <f ca="1">AN97-AN99*AP93/100-AZ90*AP93^2/20000</f>
        <v>-26.530999999999999</v>
      </c>
      <c r="AO105" s="21">
        <f ca="1">AO97-AO99*AP93/100-AZ91*AP93^2/20000</f>
        <v>-15.991</v>
      </c>
      <c r="AP105" s="21">
        <f ca="1">AP97-(AP97-AP96)/AZ89*AP93/100</f>
        <v>-15.096</v>
      </c>
      <c r="AQ105" s="21">
        <f ca="1">AQ97-(AQ97-AQ96)/AZ89*AP93/100</f>
        <v>-1.78</v>
      </c>
      <c r="AR105" s="21">
        <f ca="1">AR97-(AR97-AR96)/AZ89*AP93/100</f>
        <v>-0.20599999999999999</v>
      </c>
      <c r="AS105" s="21">
        <f ca="1">AS97-(AS97-AS96)/AZ89*AP93/100</f>
        <v>-0.30199999999999999</v>
      </c>
      <c r="AT105" s="21">
        <f t="shared" ref="AT105:AT107" ca="1" si="372">(ABS(AP105)+ABS(AR105))*SIGN(AP105)</f>
        <v>-15.302</v>
      </c>
      <c r="AU105" s="21">
        <f t="shared" ref="AU105:AU107" ca="1" si="373">(ABS(AQ105)+ABS(AS105))*SIGN(AQ105)</f>
        <v>-2.0819999999999999</v>
      </c>
      <c r="AV105" s="21">
        <f t="shared" ref="AV105:AV107" ca="1" si="374">(ABS(AT105)+0.3*ABS(AU105))*SIGN(AT105)</f>
        <v>-15.926599999999999</v>
      </c>
      <c r="AW105" s="21">
        <f t="shared" ca="1" si="355"/>
        <v>-6.6725999999999992</v>
      </c>
      <c r="AX105" s="21">
        <f ca="1">IF($C$2&lt;=$C$3,AV105,AW105)</f>
        <v>-15.926599999999999</v>
      </c>
      <c r="AY105" s="21">
        <f t="shared" ref="AY105:AY107" ca="1" si="375">AN105</f>
        <v>-26.530999999999999</v>
      </c>
      <c r="AZ105" s="21">
        <f t="shared" ref="AZ105:AZ107" ca="1" si="376">AO105+AX105</f>
        <v>-31.9176</v>
      </c>
      <c r="BA105" s="21">
        <f t="shared" ref="BA105:BA107" ca="1" si="377">AO105-AX105</f>
        <v>-6.4400000000000901E-2</v>
      </c>
      <c r="BB105" s="61"/>
      <c r="BE105" s="8" t="s">
        <v>10</v>
      </c>
      <c r="BF105" s="21">
        <f ca="1">BF97-BF99*BH93/100-BR90*BH93^2/20000</f>
        <v>-36.539000000000001</v>
      </c>
      <c r="BG105" s="21">
        <f ca="1">BG97-BG99*BH93/100-BR91*BH93^2/20000</f>
        <v>-22.045999999999999</v>
      </c>
      <c r="BH105" s="21">
        <f ca="1">BH97-(BH97-BH96)/BR89*BH93/100</f>
        <v>-119.55</v>
      </c>
      <c r="BI105" s="21">
        <f ca="1">BI97-(BI97-BI96)/BR89*BH93/100</f>
        <v>-14.113</v>
      </c>
      <c r="BJ105" s="21">
        <f ca="1">BJ97-(BJ97-BJ96)/BR89*BH93/100</f>
        <v>-1.6220000000000001</v>
      </c>
      <c r="BK105" s="21">
        <f ca="1">BK97-(BK97-BK96)/BR89*BH93/100</f>
        <v>-2.3860000000000001</v>
      </c>
      <c r="BL105" s="21">
        <f t="shared" ref="BL105:BL107" ca="1" si="378">(ABS(BH105)+ABS(BJ105))*SIGN(BH105)</f>
        <v>-121.172</v>
      </c>
      <c r="BM105" s="21">
        <f t="shared" ref="BM105:BM107" ca="1" si="379">(ABS(BI105)+ABS(BK105))*SIGN(BI105)</f>
        <v>-16.498999999999999</v>
      </c>
      <c r="BN105" s="21">
        <f t="shared" ref="BN105:BN107" ca="1" si="380">(ABS(BL105)+0.3*ABS(BM105))*SIGN(BL105)</f>
        <v>-126.12169999999999</v>
      </c>
      <c r="BO105" s="21">
        <f t="shared" ca="1" si="356"/>
        <v>-52.8506</v>
      </c>
      <c r="BP105" s="21">
        <f ca="1">IF($C$2&lt;=$C$3,BN105,BO105)</f>
        <v>-126.12169999999999</v>
      </c>
      <c r="BQ105" s="21">
        <f t="shared" ref="BQ105:BQ107" ca="1" si="381">BF105</f>
        <v>-36.539000000000001</v>
      </c>
      <c r="BR105" s="21">
        <f t="shared" ref="BR105:BR107" ca="1" si="382">BG105+BP105</f>
        <v>-148.1677</v>
      </c>
      <c r="BS105" s="21">
        <f t="shared" ref="BS105:BS107" ca="1" si="383">BG105-BP105</f>
        <v>104.07569999999998</v>
      </c>
      <c r="BT105" s="61"/>
      <c r="BW105" s="8" t="s">
        <v>10</v>
      </c>
      <c r="BX105" s="21">
        <f ca="1">BX97-BX99*BZ93/100-CJ90*BZ93^2/20000</f>
        <v>-75.268000000000001</v>
      </c>
      <c r="BY105" s="21">
        <f ca="1">BY97-BY99*BZ93/100-CJ91*BZ93^2/20000</f>
        <v>-45.137</v>
      </c>
      <c r="BZ105" s="21">
        <f ca="1">BZ97-(BZ97-BZ96)/CJ89*BZ93/100</f>
        <v>-133.733</v>
      </c>
      <c r="CA105" s="21">
        <f ca="1">CA97-(CA97-CA96)/CJ89*BZ93/100</f>
        <v>-15.782</v>
      </c>
      <c r="CB105" s="21">
        <f ca="1">CB97-(CB97-CB96)/CJ89*BZ93/100</f>
        <v>-1.8169999999999999</v>
      </c>
      <c r="CC105" s="21">
        <f ca="1">CC97-(CC97-CC96)/CJ89*BZ93/100</f>
        <v>-2.673</v>
      </c>
      <c r="CD105" s="21">
        <f t="shared" ref="CD105:CD107" ca="1" si="384">(ABS(BZ105)+ABS(CB105))*SIGN(BZ105)</f>
        <v>-135.55000000000001</v>
      </c>
      <c r="CE105" s="21">
        <f t="shared" ref="CE105:CE107" ca="1" si="385">(ABS(CA105)+ABS(CC105))*SIGN(CA105)</f>
        <v>-18.454999999999998</v>
      </c>
      <c r="CF105" s="21">
        <f t="shared" ref="CF105:CF107" ca="1" si="386">(ABS(CD105)+0.3*ABS(CE105))*SIGN(CD105)</f>
        <v>-141.0865</v>
      </c>
      <c r="CG105" s="21">
        <f t="shared" ca="1" si="357"/>
        <v>-59.12</v>
      </c>
      <c r="CH105" s="21">
        <f ca="1">IF($C$2&lt;=$C$3,CF105,CG105)</f>
        <v>-141.0865</v>
      </c>
      <c r="CI105" s="21">
        <f t="shared" ref="CI105:CI107" ca="1" si="387">BX105</f>
        <v>-75.268000000000001</v>
      </c>
      <c r="CJ105" s="21">
        <f t="shared" ref="CJ105:CJ107" ca="1" si="388">BY105+CH105</f>
        <v>-186.2235</v>
      </c>
      <c r="CK105" s="21">
        <f t="shared" ref="CK105:CK107" ca="1" si="389">BY105-CH105</f>
        <v>95.9495</v>
      </c>
      <c r="CL105" s="61"/>
      <c r="CO105" s="8" t="s">
        <v>10</v>
      </c>
      <c r="CP105" s="21">
        <f ca="1">CP97-CP99*CR93/100-DB90*CR93^2/20000</f>
        <v>-53.137</v>
      </c>
      <c r="CQ105" s="21">
        <f ca="1">CQ97-CQ99*CR93/100-DB91*CR93^2/20000</f>
        <v>-31.798999999999999</v>
      </c>
      <c r="CR105" s="21">
        <f ca="1">CR97-(CR97-CR96)/DB89*CR93/100</f>
        <v>-91.581999999999994</v>
      </c>
      <c r="CS105" s="21">
        <f ca="1">CS97-(CS97-CS96)/DB89*CR93/100</f>
        <v>-10.81</v>
      </c>
      <c r="CT105" s="21">
        <f ca="1">CT97-(CT97-CT96)/DB89*CR93/100</f>
        <v>-1.2430000000000001</v>
      </c>
      <c r="CU105" s="21">
        <f ca="1">CU97-(CU97-CU96)/DB89*CR93/100</f>
        <v>-1.8280000000000001</v>
      </c>
      <c r="CV105" s="21">
        <f t="shared" ref="CV105:CV107" ca="1" si="390">(ABS(CR105)+ABS(CT105))*SIGN(CR105)</f>
        <v>-92.824999999999989</v>
      </c>
      <c r="CW105" s="21">
        <f t="shared" ref="CW105:CW107" ca="1" si="391">(ABS(CS105)+ABS(CU105))*SIGN(CS105)</f>
        <v>-12.638</v>
      </c>
      <c r="CX105" s="21">
        <f t="shared" ref="CX105:CX107" ca="1" si="392">(ABS(CV105)+0.3*ABS(CW105))*SIGN(CV105)</f>
        <v>-96.616399999999985</v>
      </c>
      <c r="CY105" s="21">
        <f t="shared" ca="1" si="358"/>
        <v>-40.485499999999995</v>
      </c>
      <c r="CZ105" s="21">
        <f ca="1">IF($C$2&lt;=$C$3,CX105,CY105)</f>
        <v>-96.616399999999985</v>
      </c>
      <c r="DA105" s="21">
        <f t="shared" ref="DA105:DA107" ca="1" si="393">CP105</f>
        <v>-53.137</v>
      </c>
      <c r="DB105" s="21">
        <f t="shared" ref="DB105:DB107" ca="1" si="394">CQ105+CZ105</f>
        <v>-128.41539999999998</v>
      </c>
      <c r="DC105" s="21">
        <f t="shared" ref="DC105:DC107" ca="1" si="395">CQ105-CZ105</f>
        <v>64.817399999999992</v>
      </c>
      <c r="DD105" s="61"/>
      <c r="DG105" s="8" t="s">
        <v>10</v>
      </c>
      <c r="DH105" s="21">
        <f ca="1">DH97-DH99*DJ93/100-DT90*DJ93^2/20000</f>
        <v>-22.236000000000001</v>
      </c>
      <c r="DI105" s="21">
        <f ca="1">DI97-DI99*DJ93/100-DT91*DJ93^2/20000</f>
        <v>-13.622</v>
      </c>
      <c r="DJ105" s="21">
        <f ca="1">DJ97-(DJ97-DJ96)/DT89*DJ93/100</f>
        <v>-14.167999999999999</v>
      </c>
      <c r="DK105" s="21">
        <f ca="1">DK97-(DK97-DK96)/DT89*DJ93/100</f>
        <v>3.1680000000000001</v>
      </c>
      <c r="DL105" s="21">
        <f ca="1">DL97-(DL97-DL96)/DT89*DJ93/100</f>
        <v>0.45</v>
      </c>
      <c r="DM105" s="21">
        <f ca="1">DM97-(DM97-DM96)/DT89*DJ93/100</f>
        <v>0.66300000000000003</v>
      </c>
      <c r="DN105" s="21">
        <f t="shared" ref="DN105:DN107" ca="1" si="396">(ABS(DJ105)+ABS(DL105))*SIGN(DJ105)</f>
        <v>-14.617999999999999</v>
      </c>
      <c r="DO105" s="21">
        <f t="shared" ref="DO105:DO107" ca="1" si="397">(ABS(DK105)+ABS(DM105))*SIGN(DK105)</f>
        <v>3.8310000000000004</v>
      </c>
      <c r="DP105" s="21">
        <f t="shared" ref="DP105:DP107" ca="1" si="398">(ABS(DN105)+0.3*ABS(DO105))*SIGN(DN105)</f>
        <v>-15.767299999999999</v>
      </c>
      <c r="DQ105" s="21">
        <f t="shared" ca="1" si="359"/>
        <v>8.2164000000000001</v>
      </c>
      <c r="DR105" s="21">
        <f ca="1">IF($C$2&lt;=$C$3,DP105,DQ105)</f>
        <v>-15.767299999999999</v>
      </c>
      <c r="DS105" s="21">
        <f t="shared" ref="DS105:DS107" ca="1" si="399">DH105</f>
        <v>-22.236000000000001</v>
      </c>
      <c r="DT105" s="21">
        <f t="shared" ref="DT105:DT107" ca="1" si="400">DI105+DR105</f>
        <v>-29.389299999999999</v>
      </c>
      <c r="DU105" s="21">
        <f t="shared" ref="DU105:DU107" ca="1" si="401">DI105-DR105</f>
        <v>2.1452999999999989</v>
      </c>
      <c r="DV105" s="61"/>
    </row>
    <row r="106" spans="1:126" s="18" customFormat="1">
      <c r="C106" s="8" t="s">
        <v>9</v>
      </c>
      <c r="D106" s="21">
        <f ca="1">D98-P90*F92/100</f>
        <v>28.196000000000002</v>
      </c>
      <c r="E106" s="21">
        <f ca="1">E98-P91*F92/100</f>
        <v>17.277999999999999</v>
      </c>
      <c r="F106" s="21">
        <f t="shared" ref="F106:I106" ca="1" si="402">F98</f>
        <v>-6.1970000000000001</v>
      </c>
      <c r="G106" s="21">
        <f t="shared" ca="1" si="402"/>
        <v>-0.73199999999999998</v>
      </c>
      <c r="H106" s="21">
        <f t="shared" ca="1" si="402"/>
        <v>-8.4000000000000005E-2</v>
      </c>
      <c r="I106" s="21">
        <f t="shared" ca="1" si="402"/>
        <v>-0.124</v>
      </c>
      <c r="J106" s="21">
        <f t="shared" ca="1" si="360"/>
        <v>-6.2809999999999997</v>
      </c>
      <c r="K106" s="21">
        <f t="shared" ca="1" si="361"/>
        <v>-0.85599999999999998</v>
      </c>
      <c r="L106" s="21">
        <f t="shared" ca="1" si="362"/>
        <v>-6.5377999999999998</v>
      </c>
      <c r="M106" s="21">
        <f t="shared" ca="1" si="353"/>
        <v>-2.7403</v>
      </c>
      <c r="N106" s="21">
        <f ca="1">IF($C$2&lt;=$C$3,L106,M106)</f>
        <v>-6.5377999999999998</v>
      </c>
      <c r="O106" s="21">
        <f t="shared" ca="1" si="363"/>
        <v>28.196000000000002</v>
      </c>
      <c r="P106" s="21">
        <f t="shared" ca="1" si="364"/>
        <v>10.740199999999998</v>
      </c>
      <c r="Q106" s="21">
        <f t="shared" ca="1" si="365"/>
        <v>23.815799999999999</v>
      </c>
      <c r="R106" s="61"/>
      <c r="U106" s="8" t="s">
        <v>9</v>
      </c>
      <c r="V106" s="21">
        <f ca="1">V98-AH90*X92/100</f>
        <v>23.04</v>
      </c>
      <c r="W106" s="21">
        <f ca="1">W98-AH91*X92/100</f>
        <v>14.121</v>
      </c>
      <c r="X106" s="21">
        <f t="shared" ref="X106:AA106" ca="1" si="403">X98</f>
        <v>-8.7270000000000003</v>
      </c>
      <c r="Y106" s="21">
        <f t="shared" ca="1" si="403"/>
        <v>-1.03</v>
      </c>
      <c r="Z106" s="21">
        <f t="shared" ca="1" si="403"/>
        <v>-0.11899999999999999</v>
      </c>
      <c r="AA106" s="21">
        <f t="shared" ca="1" si="403"/>
        <v>-0.17399999999999999</v>
      </c>
      <c r="AB106" s="21">
        <f t="shared" ca="1" si="366"/>
        <v>-8.8460000000000001</v>
      </c>
      <c r="AC106" s="21">
        <f t="shared" ca="1" si="367"/>
        <v>-1.204</v>
      </c>
      <c r="AD106" s="21">
        <f t="shared" ca="1" si="368"/>
        <v>-9.2072000000000003</v>
      </c>
      <c r="AE106" s="21">
        <f t="shared" ca="1" si="354"/>
        <v>-3.8578000000000001</v>
      </c>
      <c r="AF106" s="21">
        <f ca="1">IF($C$2&lt;=$C$3,AD106,AE106)</f>
        <v>-9.2072000000000003</v>
      </c>
      <c r="AG106" s="21">
        <f t="shared" ca="1" si="369"/>
        <v>23.04</v>
      </c>
      <c r="AH106" s="21">
        <f t="shared" ca="1" si="370"/>
        <v>4.9138000000000002</v>
      </c>
      <c r="AI106" s="21">
        <f t="shared" ca="1" si="371"/>
        <v>23.328200000000002</v>
      </c>
      <c r="AJ106" s="61"/>
      <c r="AM106" s="8" t="s">
        <v>9</v>
      </c>
      <c r="AN106" s="21">
        <f ca="1">AN98-AZ90*AP92/100</f>
        <v>54.177999999999997</v>
      </c>
      <c r="AO106" s="21">
        <f ca="1">AO98-AZ91*AP92/100</f>
        <v>32.625999999999998</v>
      </c>
      <c r="AP106" s="21">
        <f t="shared" ref="AP106:AS106" ca="1" si="404">AP98</f>
        <v>-11.414</v>
      </c>
      <c r="AQ106" s="21">
        <f t="shared" ca="1" si="404"/>
        <v>-1.3460000000000001</v>
      </c>
      <c r="AR106" s="21">
        <f t="shared" ca="1" si="404"/>
        <v>-0.155</v>
      </c>
      <c r="AS106" s="21">
        <f t="shared" ca="1" si="404"/>
        <v>-0.22900000000000001</v>
      </c>
      <c r="AT106" s="21">
        <f t="shared" ca="1" si="372"/>
        <v>-11.568999999999999</v>
      </c>
      <c r="AU106" s="21">
        <f t="shared" ca="1" si="373"/>
        <v>-1.5750000000000002</v>
      </c>
      <c r="AV106" s="21">
        <f t="shared" ca="1" si="374"/>
        <v>-12.041499999999999</v>
      </c>
      <c r="AW106" s="21">
        <f t="shared" ca="1" si="355"/>
        <v>-5.0457000000000001</v>
      </c>
      <c r="AX106" s="21">
        <f ca="1">IF($C$2&lt;=$C$3,AV106,AW106)</f>
        <v>-12.041499999999999</v>
      </c>
      <c r="AY106" s="21">
        <f t="shared" ca="1" si="375"/>
        <v>54.177999999999997</v>
      </c>
      <c r="AZ106" s="21">
        <f t="shared" ca="1" si="376"/>
        <v>20.584499999999998</v>
      </c>
      <c r="BA106" s="21">
        <f t="shared" ca="1" si="377"/>
        <v>44.667499999999997</v>
      </c>
      <c r="BB106" s="61"/>
      <c r="BE106" s="8" t="s">
        <v>9</v>
      </c>
      <c r="BF106" s="21">
        <f ca="1">BF98-BR90*BH92/100</f>
        <v>87.403999999999996</v>
      </c>
      <c r="BG106" s="21">
        <f ca="1">BG98-BR91*BH92/100</f>
        <v>52.335000000000001</v>
      </c>
      <c r="BH106" s="21">
        <f t="shared" ref="BH106:BK106" ca="1" si="405">BH98</f>
        <v>-64.564999999999998</v>
      </c>
      <c r="BI106" s="21">
        <f t="shared" ca="1" si="405"/>
        <v>-7.6219999999999999</v>
      </c>
      <c r="BJ106" s="21">
        <f t="shared" ca="1" si="405"/>
        <v>-0.876</v>
      </c>
      <c r="BK106" s="21">
        <f t="shared" ca="1" si="405"/>
        <v>-1.288</v>
      </c>
      <c r="BL106" s="21">
        <f t="shared" ca="1" si="378"/>
        <v>-65.441000000000003</v>
      </c>
      <c r="BM106" s="21">
        <f t="shared" ca="1" si="379"/>
        <v>-8.91</v>
      </c>
      <c r="BN106" s="21">
        <f t="shared" ca="1" si="380"/>
        <v>-68.114000000000004</v>
      </c>
      <c r="BO106" s="21">
        <f t="shared" ca="1" si="356"/>
        <v>-28.542300000000001</v>
      </c>
      <c r="BP106" s="21">
        <f ca="1">IF($C$2&lt;=$C$3,BN106,BO106)</f>
        <v>-68.114000000000004</v>
      </c>
      <c r="BQ106" s="21">
        <f t="shared" ca="1" si="381"/>
        <v>87.403999999999996</v>
      </c>
      <c r="BR106" s="21">
        <f t="shared" ca="1" si="382"/>
        <v>-15.779000000000003</v>
      </c>
      <c r="BS106" s="21">
        <f t="shared" ca="1" si="383"/>
        <v>120.44900000000001</v>
      </c>
      <c r="BT106" s="61"/>
      <c r="BW106" s="8" t="s">
        <v>9</v>
      </c>
      <c r="BX106" s="21">
        <f ca="1">BX98-CJ90*BZ92/100</f>
        <v>110.425</v>
      </c>
      <c r="BY106" s="21">
        <f ca="1">BY98-CJ91*BZ92/100</f>
        <v>66.197999999999993</v>
      </c>
      <c r="BZ106" s="21">
        <f t="shared" ref="BZ106:CC106" ca="1" si="406">BZ98</f>
        <v>-63.609000000000002</v>
      </c>
      <c r="CA106" s="21">
        <f t="shared" ca="1" si="406"/>
        <v>-7.5069999999999997</v>
      </c>
      <c r="CB106" s="21">
        <f t="shared" ca="1" si="406"/>
        <v>-0.86399999999999999</v>
      </c>
      <c r="CC106" s="21">
        <f t="shared" ca="1" si="406"/>
        <v>-1.2709999999999999</v>
      </c>
      <c r="CD106" s="21">
        <f t="shared" ca="1" si="384"/>
        <v>-64.472999999999999</v>
      </c>
      <c r="CE106" s="21">
        <f t="shared" ca="1" si="385"/>
        <v>-8.7779999999999987</v>
      </c>
      <c r="CF106" s="21">
        <f t="shared" ca="1" si="386"/>
        <v>-67.106399999999994</v>
      </c>
      <c r="CG106" s="21">
        <f t="shared" ca="1" si="357"/>
        <v>-28.119899999999998</v>
      </c>
      <c r="CH106" s="21">
        <f ca="1">IF($C$2&lt;=$C$3,CF106,CG106)</f>
        <v>-67.106399999999994</v>
      </c>
      <c r="CI106" s="21">
        <f t="shared" ca="1" si="387"/>
        <v>110.425</v>
      </c>
      <c r="CJ106" s="21">
        <f t="shared" ca="1" si="388"/>
        <v>-0.90840000000000032</v>
      </c>
      <c r="CK106" s="21">
        <f t="shared" ca="1" si="389"/>
        <v>133.30439999999999</v>
      </c>
      <c r="CL106" s="61"/>
      <c r="CO106" s="8" t="s">
        <v>9</v>
      </c>
      <c r="CP106" s="21">
        <f ca="1">CP98-DB90*CR92/100</f>
        <v>90.483999999999995</v>
      </c>
      <c r="CQ106" s="21">
        <f ca="1">CQ98-DB91*CR92/100</f>
        <v>54.286000000000001</v>
      </c>
      <c r="CR106" s="21">
        <f t="shared" ref="CR106:CU106" ca="1" si="407">CR98</f>
        <v>-57.482999999999997</v>
      </c>
      <c r="CS106" s="21">
        <f t="shared" ca="1" si="407"/>
        <v>-6.7859999999999996</v>
      </c>
      <c r="CT106" s="21">
        <f t="shared" ca="1" si="407"/>
        <v>-0.78</v>
      </c>
      <c r="CU106" s="21">
        <f t="shared" ca="1" si="407"/>
        <v>-1.147</v>
      </c>
      <c r="CV106" s="21">
        <f t="shared" ca="1" si="390"/>
        <v>-58.262999999999998</v>
      </c>
      <c r="CW106" s="21">
        <f t="shared" ca="1" si="391"/>
        <v>-7.9329999999999998</v>
      </c>
      <c r="CX106" s="21">
        <f t="shared" ca="1" si="392"/>
        <v>-60.642899999999997</v>
      </c>
      <c r="CY106" s="21">
        <f t="shared" ca="1" si="358"/>
        <v>-25.411899999999999</v>
      </c>
      <c r="CZ106" s="21">
        <f ca="1">IF($C$2&lt;=$C$3,CX106,CY106)</f>
        <v>-60.642899999999997</v>
      </c>
      <c r="DA106" s="21">
        <f t="shared" ca="1" si="393"/>
        <v>90.483999999999995</v>
      </c>
      <c r="DB106" s="21">
        <f t="shared" ca="1" si="394"/>
        <v>-6.356899999999996</v>
      </c>
      <c r="DC106" s="21">
        <f t="shared" ca="1" si="395"/>
        <v>114.9289</v>
      </c>
      <c r="DD106" s="61"/>
      <c r="DG106" s="8" t="s">
        <v>9</v>
      </c>
      <c r="DH106" s="21">
        <f ca="1">DH98-DT90*DJ92/100</f>
        <v>28.228999999999999</v>
      </c>
      <c r="DI106" s="21">
        <f ca="1">DI98-DT91*DJ92/100</f>
        <v>17.297999999999998</v>
      </c>
      <c r="DJ106" s="21">
        <f t="shared" ref="DJ106:DM106" ca="1" si="408">DJ98</f>
        <v>-6.16</v>
      </c>
      <c r="DK106" s="21">
        <f t="shared" ca="1" si="408"/>
        <v>1.377</v>
      </c>
      <c r="DL106" s="21">
        <f t="shared" ca="1" si="408"/>
        <v>0.19600000000000001</v>
      </c>
      <c r="DM106" s="21">
        <f t="shared" ca="1" si="408"/>
        <v>0.28799999999999998</v>
      </c>
      <c r="DN106" s="21">
        <f t="shared" ca="1" si="396"/>
        <v>-6.3559999999999999</v>
      </c>
      <c r="DO106" s="21">
        <f t="shared" ca="1" si="397"/>
        <v>1.665</v>
      </c>
      <c r="DP106" s="21">
        <f t="shared" ca="1" si="398"/>
        <v>-6.8555000000000001</v>
      </c>
      <c r="DQ106" s="21">
        <f t="shared" ca="1" si="359"/>
        <v>3.5717999999999996</v>
      </c>
      <c r="DR106" s="21">
        <f ca="1">IF($C$2&lt;=$C$3,DP106,DQ106)</f>
        <v>-6.8555000000000001</v>
      </c>
      <c r="DS106" s="21">
        <f t="shared" ca="1" si="399"/>
        <v>28.228999999999999</v>
      </c>
      <c r="DT106" s="21">
        <f t="shared" ca="1" si="400"/>
        <v>10.442499999999999</v>
      </c>
      <c r="DU106" s="21">
        <f t="shared" ca="1" si="401"/>
        <v>24.153499999999998</v>
      </c>
      <c r="DV106" s="61"/>
    </row>
    <row r="107" spans="1:126" s="18" customFormat="1">
      <c r="C107" s="8" t="s">
        <v>8</v>
      </c>
      <c r="D107" s="21">
        <f ca="1">D99+P90*F93/100</f>
        <v>-28.721</v>
      </c>
      <c r="E107" s="21">
        <f ca="1">E99+P91*F93/100</f>
        <v>-17.596</v>
      </c>
      <c r="F107" s="21">
        <f t="shared" ref="F107:I107" ca="1" si="409">F99</f>
        <v>-6.1970000000000001</v>
      </c>
      <c r="G107" s="21">
        <f t="shared" ca="1" si="409"/>
        <v>-0.73199999999999998</v>
      </c>
      <c r="H107" s="21">
        <f t="shared" ca="1" si="409"/>
        <v>-8.4000000000000005E-2</v>
      </c>
      <c r="I107" s="21">
        <f t="shared" ca="1" si="409"/>
        <v>-0.124</v>
      </c>
      <c r="J107" s="21">
        <f t="shared" ca="1" si="360"/>
        <v>-6.2809999999999997</v>
      </c>
      <c r="K107" s="21">
        <f t="shared" ca="1" si="361"/>
        <v>-0.85599999999999998</v>
      </c>
      <c r="L107" s="21">
        <f t="shared" ca="1" si="362"/>
        <v>-6.5377999999999998</v>
      </c>
      <c r="M107" s="21">
        <f t="shared" ca="1" si="353"/>
        <v>-2.7403</v>
      </c>
      <c r="N107" s="21">
        <f ca="1">IF($C$2&lt;=$C$3,L107,M107)</f>
        <v>-6.5377999999999998</v>
      </c>
      <c r="O107" s="21">
        <f t="shared" ca="1" si="363"/>
        <v>-28.721</v>
      </c>
      <c r="P107" s="21">
        <f t="shared" ca="1" si="364"/>
        <v>-24.133800000000001</v>
      </c>
      <c r="Q107" s="21">
        <f t="shared" ca="1" si="365"/>
        <v>-11.058199999999999</v>
      </c>
      <c r="R107" s="61"/>
      <c r="U107" s="8" t="s">
        <v>8</v>
      </c>
      <c r="V107" s="21">
        <f ca="1">V99+AH90*X93/100</f>
        <v>-22.978000000000002</v>
      </c>
      <c r="W107" s="21">
        <f ca="1">W99+AH91*X93/100</f>
        <v>-14.074999999999999</v>
      </c>
      <c r="X107" s="21">
        <f t="shared" ref="X107:AA107" ca="1" si="410">X99</f>
        <v>-8.7270000000000003</v>
      </c>
      <c r="Y107" s="21">
        <f t="shared" ca="1" si="410"/>
        <v>-1.03</v>
      </c>
      <c r="Z107" s="21">
        <f t="shared" ca="1" si="410"/>
        <v>-0.11899999999999999</v>
      </c>
      <c r="AA107" s="21">
        <f t="shared" ca="1" si="410"/>
        <v>-0.17399999999999999</v>
      </c>
      <c r="AB107" s="21">
        <f t="shared" ca="1" si="366"/>
        <v>-8.8460000000000001</v>
      </c>
      <c r="AC107" s="21">
        <f t="shared" ca="1" si="367"/>
        <v>-1.204</v>
      </c>
      <c r="AD107" s="21">
        <f t="shared" ca="1" si="368"/>
        <v>-9.2072000000000003</v>
      </c>
      <c r="AE107" s="21">
        <f t="shared" ca="1" si="354"/>
        <v>-3.8578000000000001</v>
      </c>
      <c r="AF107" s="21">
        <f ca="1">IF($C$2&lt;=$C$3,AD107,AE107)</f>
        <v>-9.2072000000000003</v>
      </c>
      <c r="AG107" s="21">
        <f t="shared" ca="1" si="369"/>
        <v>-22.978000000000002</v>
      </c>
      <c r="AH107" s="21">
        <f t="shared" ca="1" si="370"/>
        <v>-23.2822</v>
      </c>
      <c r="AI107" s="21">
        <f t="shared" ca="1" si="371"/>
        <v>-4.867799999999999</v>
      </c>
      <c r="AJ107" s="61"/>
      <c r="AM107" s="8" t="s">
        <v>8</v>
      </c>
      <c r="AN107" s="21">
        <f ca="1">AN99+AZ90*AP93/100</f>
        <v>-53.402000000000001</v>
      </c>
      <c r="AO107" s="21">
        <f ca="1">AO99+AZ91*AP93/100</f>
        <v>-32.173999999999999</v>
      </c>
      <c r="AP107" s="21">
        <f t="shared" ref="AP107:AS107" ca="1" si="411">AP99</f>
        <v>-11.414</v>
      </c>
      <c r="AQ107" s="21">
        <f t="shared" ca="1" si="411"/>
        <v>-1.3460000000000001</v>
      </c>
      <c r="AR107" s="21">
        <f t="shared" ca="1" si="411"/>
        <v>-0.155</v>
      </c>
      <c r="AS107" s="21">
        <f t="shared" ca="1" si="411"/>
        <v>-0.22900000000000001</v>
      </c>
      <c r="AT107" s="21">
        <f t="shared" ca="1" si="372"/>
        <v>-11.568999999999999</v>
      </c>
      <c r="AU107" s="21">
        <f t="shared" ca="1" si="373"/>
        <v>-1.5750000000000002</v>
      </c>
      <c r="AV107" s="21">
        <f t="shared" ca="1" si="374"/>
        <v>-12.041499999999999</v>
      </c>
      <c r="AW107" s="21">
        <f t="shared" ca="1" si="355"/>
        <v>-5.0457000000000001</v>
      </c>
      <c r="AX107" s="21">
        <f ca="1">IF($C$2&lt;=$C$3,AV107,AW107)</f>
        <v>-12.041499999999999</v>
      </c>
      <c r="AY107" s="21">
        <f t="shared" ca="1" si="375"/>
        <v>-53.402000000000001</v>
      </c>
      <c r="AZ107" s="21">
        <f t="shared" ca="1" si="376"/>
        <v>-44.215499999999999</v>
      </c>
      <c r="BA107" s="21">
        <f t="shared" ca="1" si="377"/>
        <v>-20.1325</v>
      </c>
      <c r="BB107" s="61"/>
      <c r="BE107" s="8" t="s">
        <v>8</v>
      </c>
      <c r="BF107" s="21">
        <f ca="1">BF99+BR90*BH93/100</f>
        <v>-81.427999999999997</v>
      </c>
      <c r="BG107" s="21">
        <f ca="1">BG99+BR91*BH93/100</f>
        <v>-48.881</v>
      </c>
      <c r="BH107" s="21">
        <f t="shared" ref="BH107:BK107" ca="1" si="412">BH99</f>
        <v>-64.564999999999998</v>
      </c>
      <c r="BI107" s="21">
        <f t="shared" ca="1" si="412"/>
        <v>-7.6219999999999999</v>
      </c>
      <c r="BJ107" s="21">
        <f t="shared" ca="1" si="412"/>
        <v>-0.876</v>
      </c>
      <c r="BK107" s="21">
        <f t="shared" ca="1" si="412"/>
        <v>-1.288</v>
      </c>
      <c r="BL107" s="21">
        <f t="shared" ca="1" si="378"/>
        <v>-65.441000000000003</v>
      </c>
      <c r="BM107" s="21">
        <f t="shared" ca="1" si="379"/>
        <v>-8.91</v>
      </c>
      <c r="BN107" s="21">
        <f t="shared" ca="1" si="380"/>
        <v>-68.114000000000004</v>
      </c>
      <c r="BO107" s="21">
        <f t="shared" ca="1" si="356"/>
        <v>-28.542300000000001</v>
      </c>
      <c r="BP107" s="21">
        <f ca="1">IF($C$2&lt;=$C$3,BN107,BO107)</f>
        <v>-68.114000000000004</v>
      </c>
      <c r="BQ107" s="21">
        <f t="shared" ca="1" si="381"/>
        <v>-81.427999999999997</v>
      </c>
      <c r="BR107" s="21">
        <f t="shared" ca="1" si="382"/>
        <v>-116.995</v>
      </c>
      <c r="BS107" s="21">
        <f t="shared" ca="1" si="383"/>
        <v>19.233000000000004</v>
      </c>
      <c r="BT107" s="61"/>
      <c r="BW107" s="8" t="s">
        <v>8</v>
      </c>
      <c r="BX107" s="21">
        <f ca="1">BX99+CJ90*BZ93/100</f>
        <v>-111.167</v>
      </c>
      <c r="BY107" s="21">
        <f ca="1">BY99+CJ91*BZ93/100</f>
        <v>-66.647999999999996</v>
      </c>
      <c r="BZ107" s="21">
        <f t="shared" ref="BZ107:CC107" ca="1" si="413">BZ99</f>
        <v>-63.609000000000002</v>
      </c>
      <c r="CA107" s="21">
        <f t="shared" ca="1" si="413"/>
        <v>-7.5069999999999997</v>
      </c>
      <c r="CB107" s="21">
        <f t="shared" ca="1" si="413"/>
        <v>-0.86399999999999999</v>
      </c>
      <c r="CC107" s="21">
        <f t="shared" ca="1" si="413"/>
        <v>-1.2709999999999999</v>
      </c>
      <c r="CD107" s="21">
        <f t="shared" ca="1" si="384"/>
        <v>-64.472999999999999</v>
      </c>
      <c r="CE107" s="21">
        <f t="shared" ca="1" si="385"/>
        <v>-8.7779999999999987</v>
      </c>
      <c r="CF107" s="21">
        <f t="shared" ca="1" si="386"/>
        <v>-67.106399999999994</v>
      </c>
      <c r="CG107" s="21">
        <f t="shared" ca="1" si="357"/>
        <v>-28.119899999999998</v>
      </c>
      <c r="CH107" s="21">
        <f ca="1">IF($C$2&lt;=$C$3,CF107,CG107)</f>
        <v>-67.106399999999994</v>
      </c>
      <c r="CI107" s="21">
        <f t="shared" ca="1" si="387"/>
        <v>-111.167</v>
      </c>
      <c r="CJ107" s="21">
        <f t="shared" ca="1" si="388"/>
        <v>-133.75439999999998</v>
      </c>
      <c r="CK107" s="21">
        <f t="shared" ca="1" si="389"/>
        <v>0.45839999999999748</v>
      </c>
      <c r="CL107" s="61"/>
      <c r="CO107" s="8" t="s">
        <v>8</v>
      </c>
      <c r="CP107" s="21">
        <f ca="1">CP99+DB90*CR93/100</f>
        <v>-99.451999999999998</v>
      </c>
      <c r="CQ107" s="21">
        <f ca="1">CQ99+DB91*CR93/100</f>
        <v>-59.582000000000001</v>
      </c>
      <c r="CR107" s="21">
        <f t="shared" ref="CR107:CU107" ca="1" si="414">CR99</f>
        <v>-57.482999999999997</v>
      </c>
      <c r="CS107" s="21">
        <f t="shared" ca="1" si="414"/>
        <v>-6.7859999999999996</v>
      </c>
      <c r="CT107" s="21">
        <f t="shared" ca="1" si="414"/>
        <v>-0.78</v>
      </c>
      <c r="CU107" s="21">
        <f t="shared" ca="1" si="414"/>
        <v>-1.147</v>
      </c>
      <c r="CV107" s="21">
        <f t="shared" ca="1" si="390"/>
        <v>-58.262999999999998</v>
      </c>
      <c r="CW107" s="21">
        <f t="shared" ca="1" si="391"/>
        <v>-7.9329999999999998</v>
      </c>
      <c r="CX107" s="21">
        <f t="shared" ca="1" si="392"/>
        <v>-60.642899999999997</v>
      </c>
      <c r="CY107" s="21">
        <f t="shared" ca="1" si="358"/>
        <v>-25.411899999999999</v>
      </c>
      <c r="CZ107" s="21">
        <f ca="1">IF($C$2&lt;=$C$3,CX107,CY107)</f>
        <v>-60.642899999999997</v>
      </c>
      <c r="DA107" s="21">
        <f t="shared" ca="1" si="393"/>
        <v>-99.451999999999998</v>
      </c>
      <c r="DB107" s="21">
        <f t="shared" ca="1" si="394"/>
        <v>-120.22489999999999</v>
      </c>
      <c r="DC107" s="21">
        <f t="shared" ca="1" si="395"/>
        <v>1.0608999999999966</v>
      </c>
      <c r="DD107" s="61"/>
      <c r="DG107" s="8" t="s">
        <v>8</v>
      </c>
      <c r="DH107" s="21">
        <f ca="1">DH99+DT90*DJ93/100</f>
        <v>-28.687999999999999</v>
      </c>
      <c r="DI107" s="21">
        <f ca="1">DI99+DT91*DJ93/100</f>
        <v>-17.576000000000001</v>
      </c>
      <c r="DJ107" s="21">
        <f t="shared" ref="DJ107:DM107" ca="1" si="415">DJ99</f>
        <v>-6.16</v>
      </c>
      <c r="DK107" s="21">
        <f t="shared" ca="1" si="415"/>
        <v>1.377</v>
      </c>
      <c r="DL107" s="21">
        <f t="shared" ca="1" si="415"/>
        <v>0.19600000000000001</v>
      </c>
      <c r="DM107" s="21">
        <f t="shared" ca="1" si="415"/>
        <v>0.28799999999999998</v>
      </c>
      <c r="DN107" s="21">
        <f t="shared" ca="1" si="396"/>
        <v>-6.3559999999999999</v>
      </c>
      <c r="DO107" s="21">
        <f t="shared" ca="1" si="397"/>
        <v>1.665</v>
      </c>
      <c r="DP107" s="21">
        <f t="shared" ca="1" si="398"/>
        <v>-6.8555000000000001</v>
      </c>
      <c r="DQ107" s="21">
        <f t="shared" ca="1" si="359"/>
        <v>3.5717999999999996</v>
      </c>
      <c r="DR107" s="21">
        <f ca="1">IF($C$2&lt;=$C$3,DP107,DQ107)</f>
        <v>-6.8555000000000001</v>
      </c>
      <c r="DS107" s="21">
        <f t="shared" ca="1" si="399"/>
        <v>-28.687999999999999</v>
      </c>
      <c r="DT107" s="21">
        <f t="shared" ca="1" si="400"/>
        <v>-24.4315</v>
      </c>
      <c r="DU107" s="21">
        <f t="shared" ca="1" si="401"/>
        <v>-10.720500000000001</v>
      </c>
      <c r="DV107" s="61"/>
    </row>
    <row r="108" spans="1:126" s="18" customFormat="1">
      <c r="C108" s="8" t="s">
        <v>58</v>
      </c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>
        <f ca="1">MIN(P89-F93/100,MAX(F92/100,O100))</f>
        <v>2.3283193070611592</v>
      </c>
      <c r="P108" s="21">
        <f ca="1">MIN(P89-F93/100,MAX(F92/100,P100))</f>
        <v>1.447419280839594</v>
      </c>
      <c r="Q108" s="21">
        <f ca="1">MIN(P89-F93/100,MAX(F92/100,Q100))</f>
        <v>3.2097407810976657</v>
      </c>
      <c r="R108" s="61"/>
      <c r="U108" s="8" t="s">
        <v>58</v>
      </c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>
        <f ca="1">MIN(AH89-X93/100,MAX(X92/100,AG100))</f>
        <v>1.9025207527489243</v>
      </c>
      <c r="AH108" s="21">
        <f ca="1">MIN(AH89-X93/100,MAX(X92/100,AH100))</f>
        <v>0.66222159171513684</v>
      </c>
      <c r="AI108" s="21">
        <f ca="1">MIN(AH89-X93/100,MAX(X92/100,AI100))</f>
        <v>3.1439494963824659</v>
      </c>
      <c r="AJ108" s="61"/>
      <c r="AM108" s="8" t="s">
        <v>58</v>
      </c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>
        <f ca="1">MIN(AZ89-AP93/100,MAX(AP92/100,AY100))</f>
        <v>1.5108291503997027</v>
      </c>
      <c r="AZ108" s="21">
        <f ca="1">MIN(AZ89-AP93/100,MAX(AP92/100,AZ100))</f>
        <v>0.95292901234567917</v>
      </c>
      <c r="BA108" s="21">
        <f ca="1">MIN(AZ89-AP93/100,MAX(AP92/100,BA100))</f>
        <v>2.0679660493827159</v>
      </c>
      <c r="BB108" s="61"/>
      <c r="BE108" s="8" t="s">
        <v>58</v>
      </c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>
        <f ca="1">MIN(BR89-BH93/100,MAX(BH92/100,BQ100))</f>
        <v>1.6566361827141776</v>
      </c>
      <c r="BR108" s="21">
        <f ca="1">MIN(BR89-BH93/100,MAX(BH92/100,BR100))</f>
        <v>0</v>
      </c>
      <c r="BS108" s="21">
        <f ca="1">MIN(BR89-BH93/100,MAX(BH92/100,BS100))</f>
        <v>3.2</v>
      </c>
      <c r="BT108" s="61"/>
      <c r="BW108" s="8" t="s">
        <v>58</v>
      </c>
      <c r="BX108" s="21"/>
      <c r="BY108" s="21"/>
      <c r="BZ108" s="21"/>
      <c r="CA108" s="21"/>
      <c r="CB108" s="21"/>
      <c r="CC108" s="21"/>
      <c r="CD108" s="21"/>
      <c r="CE108" s="21"/>
      <c r="CF108" s="21"/>
      <c r="CG108" s="21"/>
      <c r="CH108" s="21"/>
      <c r="CI108" s="21">
        <f ca="1">MIN(CJ89-BZ93/100,MAX(BZ92/100,CI100))</f>
        <v>2.0929600346582911</v>
      </c>
      <c r="CJ108" s="21">
        <f ca="1">MIN(CJ89-BZ93/100,MAX(BZ92/100,CJ100))</f>
        <v>0</v>
      </c>
      <c r="CK108" s="21">
        <f ca="1">MIN(CJ89-BZ93/100,MAX(BZ92/100,CK100))</f>
        <v>4.2</v>
      </c>
      <c r="CL108" s="61"/>
      <c r="CO108" s="8" t="s">
        <v>58</v>
      </c>
      <c r="CP108" s="21"/>
      <c r="CQ108" s="21"/>
      <c r="CR108" s="21"/>
      <c r="CS108" s="21"/>
      <c r="CT108" s="21"/>
      <c r="CU108" s="21"/>
      <c r="CV108" s="21"/>
      <c r="CW108" s="21"/>
      <c r="CX108" s="21"/>
      <c r="CY108" s="21"/>
      <c r="CZ108" s="21"/>
      <c r="DA108" s="21">
        <f ca="1">MIN(DB89-CR93/100,MAX(CR92/100,DA100))</f>
        <v>1.7150134782242439</v>
      </c>
      <c r="DB108" s="21">
        <f ca="1">MIN(DB89-CR93/100,MAX(CR92/100,DB100))</f>
        <v>0</v>
      </c>
      <c r="DC108" s="21">
        <f ca="1">MIN(DB89-CR93/100,MAX(CR92/100,DC100))</f>
        <v>3.6</v>
      </c>
      <c r="DD108" s="61"/>
      <c r="DG108" s="8" t="s">
        <v>58</v>
      </c>
      <c r="DH108" s="21"/>
      <c r="DI108" s="21"/>
      <c r="DJ108" s="21"/>
      <c r="DK108" s="21"/>
      <c r="DL108" s="21"/>
      <c r="DM108" s="21"/>
      <c r="DN108" s="21"/>
      <c r="DO108" s="21"/>
      <c r="DP108" s="21"/>
      <c r="DQ108" s="21"/>
      <c r="DR108" s="21"/>
      <c r="DS108" s="21">
        <f ca="1">MIN(DT89-DJ93/100,MAX(DJ92/100,DS100))</f>
        <v>2.3310250013177085</v>
      </c>
      <c r="DT108" s="21">
        <f ca="1">MIN(DT89-DJ93/100,MAX(DJ92/100,DT100))</f>
        <v>1.4074037965246315</v>
      </c>
      <c r="DU108" s="21">
        <f ca="1">MIN(DT89-DJ93/100,MAX(DJ92/100,DU100))</f>
        <v>3.2550897516774677</v>
      </c>
      <c r="DV108" s="61"/>
    </row>
    <row r="109" spans="1:126" s="18" customFormat="1">
      <c r="C109" s="8" t="s">
        <v>59</v>
      </c>
      <c r="O109" s="21">
        <f ca="1">O96+(P90*P89/2-(O96-O97)/P89)*O108-P90*O108^2/2</f>
        <v>11.736583667562407</v>
      </c>
      <c r="P109" s="21">
        <f ca="1">P96+(P91*P89/2-(P96-P97)/P89)*P108-P91*P108^2/2</f>
        <v>10.556333751566431</v>
      </c>
      <c r="Q109" s="21">
        <f ca="1">Q96+(P91*P89/2-(Q96-Q97)/P89)*Q108-P91*Q108^2/2</f>
        <v>9.5862371216317968</v>
      </c>
      <c r="R109" s="61"/>
      <c r="U109" s="8" t="s">
        <v>59</v>
      </c>
      <c r="AG109" s="21">
        <f ca="1">AG96+(AH90*AH89/2-(AG96-AG97)/AH89)*AG108-AH90*AG108^2/2</f>
        <v>6.8005884746472169</v>
      </c>
      <c r="AH109" s="21">
        <f ca="1">AH96+(AH91*AH89/2-(AH96-AH97)/AH89)*AH108-AH91*AH108^2/2</f>
        <v>9.9784738895401404</v>
      </c>
      <c r="AI109" s="21">
        <f ca="1">AI96+(AH91*AH89/2-(AI96-AI97)/AH89)*AI108-AH91*AI108^2/2</f>
        <v>9.7936923968312044</v>
      </c>
      <c r="AJ109" s="61"/>
      <c r="AM109" s="8" t="s">
        <v>59</v>
      </c>
      <c r="AY109" s="21">
        <f ca="1">AY96+(AZ90*AZ89/2-(AY96-AY97)/AZ89)*AY108-AZ90*AY108^2/2</f>
        <v>13.231102660035958</v>
      </c>
      <c r="AZ109" s="21">
        <f ca="1">AZ96+(AZ91*AZ89/2-(AZ96-AZ97)/AZ89)*AZ108-AZ91*AZ108^2/2</f>
        <v>13.339795987757205</v>
      </c>
      <c r="BA109" s="21">
        <f ca="1">BA96+(AZ91*AZ89/2-(BA96-BA97)/AZ89)*BA108-AZ91*BA108^2/2</f>
        <v>9.3174226791152392</v>
      </c>
      <c r="BB109" s="61"/>
      <c r="BE109" s="8" t="s">
        <v>59</v>
      </c>
      <c r="BQ109" s="21">
        <f ca="1">BQ96+(BR90*BR89/2-(BQ96-BQ97)/BR89)*BQ108-BR90*BQ108^2/2</f>
        <v>26.297417996736385</v>
      </c>
      <c r="BR109" s="21">
        <f ca="1">BR96+(BR91*BR89/2-(BR96-BR97)/BR89)*BR108-BR91*BR108^2/2</f>
        <v>64.272199999999998</v>
      </c>
      <c r="BS109" s="21">
        <f ca="1">BS96+(BR91*BR89/2-(BS96-BS97)/BR89)*BS108-BR91*BS108^2/2</f>
        <v>104.07569999999998</v>
      </c>
      <c r="BT109" s="61"/>
      <c r="BW109" s="8" t="s">
        <v>59</v>
      </c>
      <c r="CI109" s="21">
        <f ca="1">CI96+(CJ90*CJ89/2-(CI96-CI97)/CJ89)*CI108-CJ90*CI108^2/2</f>
        <v>41.849107422134907</v>
      </c>
      <c r="CJ109" s="21">
        <f ca="1">CJ96+(CJ91*CJ89/2-(CJ96-CJ97)/CJ89)*CJ108-CJ91*CJ108^2/2</f>
        <v>96.569899999999976</v>
      </c>
      <c r="CK109" s="21">
        <f ca="1">CK96+(CJ91*CJ89/2-(CK96-CK97)/CJ89)*CK108-CJ91*CK108^2/2</f>
        <v>95.949500000000057</v>
      </c>
      <c r="CL109" s="61"/>
      <c r="CO109" s="8" t="s">
        <v>59</v>
      </c>
      <c r="DA109" s="21">
        <f ca="1">DA96+(DB90*DB89/2-(DA96-DA97)/DB89)*DA108-DB90*DA108^2/2</f>
        <v>40.59573506034782</v>
      </c>
      <c r="DB109" s="21">
        <f ca="1">DB96+(DB91*DB89/2-(DB96-DB97)/DB89)*DB108-DB91*DB108^2/2</f>
        <v>99.433300000000003</v>
      </c>
      <c r="DC109" s="21">
        <f ca="1">DC96+(DB91*DB89/2-(DC96-DC97)/DB89)*DC108-DB91*DC108^2/2</f>
        <v>64.817400000000021</v>
      </c>
      <c r="DD109" s="61"/>
      <c r="DG109" s="8" t="s">
        <v>59</v>
      </c>
      <c r="DS109" s="21">
        <f ca="1">DS96+(DT90*DT89/2-(DS96-DS97)/DT89)*DS108-DT90*DS108^2/2</f>
        <v>11.744917606231589</v>
      </c>
      <c r="DT109" s="21">
        <f ca="1">DT96+(DT91*DT89/2-(DT96-DT97)/DT89)*DT108-DT91*DT108^2/2</f>
        <v>10.831514006410924</v>
      </c>
      <c r="DU109" s="21">
        <f ca="1">DU96+(DT91*DT89/2-(DU96-DU97)/DT89)*DU108-DT91*DU108^2/2</f>
        <v>9.8909104713747524</v>
      </c>
      <c r="DV109" s="61"/>
    </row>
    <row r="110" spans="1:126" s="18" customFormat="1">
      <c r="A110" s="19" t="s">
        <v>38</v>
      </c>
      <c r="I110" s="41" t="s">
        <v>84</v>
      </c>
      <c r="J110" s="41"/>
      <c r="K110" s="41" t="s">
        <v>85</v>
      </c>
      <c r="L110" s="41"/>
      <c r="M110" s="41" t="s">
        <v>86</v>
      </c>
      <c r="N110" s="41"/>
      <c r="R110" s="61"/>
      <c r="S110" s="19" t="s">
        <v>38</v>
      </c>
      <c r="AA110" s="41" t="s">
        <v>84</v>
      </c>
      <c r="AB110" s="41"/>
      <c r="AC110" s="41" t="s">
        <v>85</v>
      </c>
      <c r="AD110" s="41"/>
      <c r="AE110" s="41" t="s">
        <v>86</v>
      </c>
      <c r="AF110" s="41"/>
      <c r="AJ110" s="61"/>
      <c r="AK110" s="19" t="s">
        <v>38</v>
      </c>
      <c r="AS110" s="41" t="s">
        <v>84</v>
      </c>
      <c r="AT110" s="41"/>
      <c r="AU110" s="41" t="s">
        <v>85</v>
      </c>
      <c r="AV110" s="41"/>
      <c r="AW110" s="41" t="s">
        <v>86</v>
      </c>
      <c r="AX110" s="41"/>
      <c r="BB110" s="61"/>
      <c r="BC110" s="19" t="s">
        <v>38</v>
      </c>
      <c r="BK110" s="41" t="s">
        <v>84</v>
      </c>
      <c r="BL110" s="41"/>
      <c r="BM110" s="41" t="s">
        <v>85</v>
      </c>
      <c r="BN110" s="41"/>
      <c r="BO110" s="41" t="s">
        <v>86</v>
      </c>
      <c r="BP110" s="41"/>
      <c r="BT110" s="61"/>
      <c r="BU110" s="19" t="s">
        <v>38</v>
      </c>
      <c r="CC110" s="41" t="s">
        <v>84</v>
      </c>
      <c r="CD110" s="41"/>
      <c r="CE110" s="41" t="s">
        <v>85</v>
      </c>
      <c r="CF110" s="41"/>
      <c r="CG110" s="41" t="s">
        <v>86</v>
      </c>
      <c r="CH110" s="41"/>
      <c r="CL110" s="61"/>
      <c r="CM110" s="19" t="s">
        <v>38</v>
      </c>
      <c r="CU110" s="41" t="s">
        <v>84</v>
      </c>
      <c r="CV110" s="41"/>
      <c r="CW110" s="41" t="s">
        <v>85</v>
      </c>
      <c r="CX110" s="41"/>
      <c r="CY110" s="41" t="s">
        <v>86</v>
      </c>
      <c r="CZ110" s="41"/>
      <c r="DD110" s="61"/>
      <c r="DE110" s="19" t="s">
        <v>38</v>
      </c>
      <c r="DM110" s="41" t="s">
        <v>84</v>
      </c>
      <c r="DN110" s="41"/>
      <c r="DO110" s="41" t="s">
        <v>85</v>
      </c>
      <c r="DP110" s="41"/>
      <c r="DQ110" s="41" t="s">
        <v>86</v>
      </c>
      <c r="DR110" s="41"/>
      <c r="DV110" s="61"/>
    </row>
    <row r="111" spans="1:126" s="18" customFormat="1">
      <c r="A111" s="8" t="s">
        <v>44</v>
      </c>
      <c r="D111" s="20" t="s">
        <v>32</v>
      </c>
      <c r="E111" s="20" t="s">
        <v>51</v>
      </c>
      <c r="F111" s="20" t="s">
        <v>52</v>
      </c>
      <c r="G111" s="20" t="s">
        <v>60</v>
      </c>
      <c r="H111" s="20" t="s">
        <v>61</v>
      </c>
      <c r="I111" s="20" t="s">
        <v>62</v>
      </c>
      <c r="J111" s="20" t="s">
        <v>63</v>
      </c>
      <c r="K111" s="20" t="s">
        <v>62</v>
      </c>
      <c r="L111" s="20" t="s">
        <v>63</v>
      </c>
      <c r="M111" s="20" t="s">
        <v>87</v>
      </c>
      <c r="N111" s="20" t="s">
        <v>88</v>
      </c>
      <c r="O111" s="20"/>
      <c r="P111" s="65" t="s">
        <v>93</v>
      </c>
      <c r="Q111" s="65" t="s">
        <v>93</v>
      </c>
      <c r="R111" s="62"/>
      <c r="S111" s="8" t="s">
        <v>44</v>
      </c>
      <c r="V111" s="20" t="s">
        <v>32</v>
      </c>
      <c r="W111" s="20" t="s">
        <v>51</v>
      </c>
      <c r="X111" s="20" t="s">
        <v>52</v>
      </c>
      <c r="Y111" s="20" t="s">
        <v>60</v>
      </c>
      <c r="Z111" s="20" t="s">
        <v>61</v>
      </c>
      <c r="AA111" s="20" t="s">
        <v>62</v>
      </c>
      <c r="AB111" s="20" t="s">
        <v>63</v>
      </c>
      <c r="AC111" s="20" t="s">
        <v>62</v>
      </c>
      <c r="AD111" s="20" t="s">
        <v>63</v>
      </c>
      <c r="AE111" s="20" t="s">
        <v>87</v>
      </c>
      <c r="AF111" s="20" t="s">
        <v>88</v>
      </c>
      <c r="AG111" s="20"/>
      <c r="AI111" s="65" t="s">
        <v>93</v>
      </c>
      <c r="AJ111" s="62"/>
      <c r="AK111" s="8" t="s">
        <v>44</v>
      </c>
      <c r="AN111" s="20" t="s">
        <v>32</v>
      </c>
      <c r="AO111" s="20" t="s">
        <v>51</v>
      </c>
      <c r="AP111" s="20" t="s">
        <v>52</v>
      </c>
      <c r="AQ111" s="20" t="s">
        <v>60</v>
      </c>
      <c r="AR111" s="20" t="s">
        <v>61</v>
      </c>
      <c r="AS111" s="20" t="s">
        <v>62</v>
      </c>
      <c r="AT111" s="20" t="s">
        <v>63</v>
      </c>
      <c r="AU111" s="20" t="s">
        <v>62</v>
      </c>
      <c r="AV111" s="20" t="s">
        <v>63</v>
      </c>
      <c r="AW111" s="20" t="s">
        <v>87</v>
      </c>
      <c r="AX111" s="20" t="s">
        <v>88</v>
      </c>
      <c r="AY111" s="20"/>
      <c r="BA111" s="65" t="s">
        <v>93</v>
      </c>
      <c r="BB111" s="62"/>
      <c r="BC111" s="8" t="s">
        <v>44</v>
      </c>
      <c r="BF111" s="20" t="s">
        <v>32</v>
      </c>
      <c r="BG111" s="20" t="s">
        <v>51</v>
      </c>
      <c r="BH111" s="20" t="s">
        <v>52</v>
      </c>
      <c r="BI111" s="20" t="s">
        <v>60</v>
      </c>
      <c r="BJ111" s="20" t="s">
        <v>61</v>
      </c>
      <c r="BK111" s="20" t="s">
        <v>62</v>
      </c>
      <c r="BL111" s="20" t="s">
        <v>63</v>
      </c>
      <c r="BM111" s="20" t="s">
        <v>62</v>
      </c>
      <c r="BN111" s="20" t="s">
        <v>63</v>
      </c>
      <c r="BO111" s="20" t="s">
        <v>87</v>
      </c>
      <c r="BP111" s="20" t="s">
        <v>88</v>
      </c>
      <c r="BQ111" s="20"/>
      <c r="BS111" s="65" t="s">
        <v>93</v>
      </c>
      <c r="BT111" s="62"/>
      <c r="BU111" s="8" t="s">
        <v>44</v>
      </c>
      <c r="BX111" s="20" t="s">
        <v>32</v>
      </c>
      <c r="BY111" s="20" t="s">
        <v>51</v>
      </c>
      <c r="BZ111" s="20" t="s">
        <v>52</v>
      </c>
      <c r="CA111" s="20" t="s">
        <v>60</v>
      </c>
      <c r="CB111" s="20" t="s">
        <v>61</v>
      </c>
      <c r="CC111" s="20" t="s">
        <v>62</v>
      </c>
      <c r="CD111" s="20" t="s">
        <v>63</v>
      </c>
      <c r="CE111" s="20" t="s">
        <v>62</v>
      </c>
      <c r="CF111" s="20" t="s">
        <v>63</v>
      </c>
      <c r="CG111" s="20" t="s">
        <v>87</v>
      </c>
      <c r="CH111" s="20" t="s">
        <v>88</v>
      </c>
      <c r="CI111" s="20"/>
      <c r="CK111" s="65" t="s">
        <v>93</v>
      </c>
      <c r="CL111" s="62"/>
      <c r="CM111" s="8" t="s">
        <v>44</v>
      </c>
      <c r="CP111" s="20" t="s">
        <v>32</v>
      </c>
      <c r="CQ111" s="20" t="s">
        <v>51</v>
      </c>
      <c r="CR111" s="20" t="s">
        <v>52</v>
      </c>
      <c r="CS111" s="20" t="s">
        <v>60</v>
      </c>
      <c r="CT111" s="20" t="s">
        <v>61</v>
      </c>
      <c r="CU111" s="20" t="s">
        <v>62</v>
      </c>
      <c r="CV111" s="20" t="s">
        <v>63</v>
      </c>
      <c r="CW111" s="20" t="s">
        <v>62</v>
      </c>
      <c r="CX111" s="20" t="s">
        <v>63</v>
      </c>
      <c r="CY111" s="20" t="s">
        <v>87</v>
      </c>
      <c r="CZ111" s="20" t="s">
        <v>88</v>
      </c>
      <c r="DA111" s="20"/>
      <c r="DC111" s="65" t="s">
        <v>93</v>
      </c>
      <c r="DD111" s="62"/>
      <c r="DE111" s="8" t="s">
        <v>44</v>
      </c>
      <c r="DH111" s="20" t="s">
        <v>32</v>
      </c>
      <c r="DI111" s="20" t="s">
        <v>51</v>
      </c>
      <c r="DJ111" s="20" t="s">
        <v>52</v>
      </c>
      <c r="DK111" s="20" t="s">
        <v>60</v>
      </c>
      <c r="DL111" s="20" t="s">
        <v>61</v>
      </c>
      <c r="DM111" s="20" t="s">
        <v>62</v>
      </c>
      <c r="DN111" s="20" t="s">
        <v>63</v>
      </c>
      <c r="DO111" s="20" t="s">
        <v>62</v>
      </c>
      <c r="DP111" s="20" t="s">
        <v>63</v>
      </c>
      <c r="DQ111" s="20" t="s">
        <v>87</v>
      </c>
      <c r="DR111" s="20" t="s">
        <v>88</v>
      </c>
      <c r="DS111" s="20"/>
      <c r="DU111" s="65" t="s">
        <v>93</v>
      </c>
      <c r="DV111" s="62"/>
    </row>
    <row r="112" spans="1:126">
      <c r="A112" s="8" t="str">
        <f ca="1">B89</f>
        <v>14-15</v>
      </c>
      <c r="C112" s="8" t="s">
        <v>11</v>
      </c>
      <c r="D112" s="26">
        <f ca="1">O104</f>
        <v>-21.088000000000001</v>
      </c>
      <c r="E112" s="26">
        <f t="shared" ref="E112:E113" ca="1" si="416">P104</f>
        <v>2.7837999999999994</v>
      </c>
      <c r="F112" s="26">
        <f t="shared" ref="F112" ca="1" si="417">Q104</f>
        <v>-28.6358</v>
      </c>
      <c r="G112" s="26">
        <f ca="1">MIN(D112:F112)</f>
        <v>-28.6358</v>
      </c>
      <c r="H112" s="26">
        <f ca="1">MAX(D112:F112,0)</f>
        <v>2.7837999999999994</v>
      </c>
      <c r="I112" s="28">
        <f ca="1">MAX(0,-G112/0.9/(F90-F91)/$N$3*1000)</f>
        <v>0</v>
      </c>
      <c r="J112" s="28">
        <f ca="1">MAX(0,H112/0.9/(F90-F91)/$N$3*1000)</f>
        <v>0</v>
      </c>
      <c r="K112" s="42"/>
      <c r="L112" s="42"/>
      <c r="M112" s="43">
        <f ca="1">IF(B89="-","",K112*0.9*(F90-$N$4)*$N$3/1000)</f>
        <v>0</v>
      </c>
      <c r="N112" s="43">
        <f ca="1">IF(B89="-","",L112*0.9*(F90-$N$4)*$N$3/1000)</f>
        <v>0</v>
      </c>
      <c r="O112" s="26"/>
      <c r="P112" s="26" t="str">
        <f ca="1">CONCATENATE("nodo ",B$5)</f>
        <v>nodo 14</v>
      </c>
      <c r="Q112" s="26" t="str">
        <f ca="1">CONCATENATE("nodo ",C$5)</f>
        <v>nodo 15</v>
      </c>
      <c r="R112" s="63"/>
      <c r="S112" s="8" t="str">
        <f ca="1">T89</f>
        <v>15-16</v>
      </c>
      <c r="U112" s="8" t="s">
        <v>11</v>
      </c>
      <c r="V112" s="26">
        <f ca="1">AG104</f>
        <v>-15.116</v>
      </c>
      <c r="W112" s="26">
        <f t="shared" ref="W112:W113" ca="1" si="418">AH104</f>
        <v>8.3515000000000033</v>
      </c>
      <c r="X112" s="26">
        <f t="shared" ref="X112" ca="1" si="419">AI104</f>
        <v>-26.877500000000005</v>
      </c>
      <c r="Y112" s="26">
        <f ca="1">MIN(V112:X112)</f>
        <v>-26.877500000000005</v>
      </c>
      <c r="Z112" s="26">
        <f ca="1">MAX(V112:X112,0)</f>
        <v>8.3515000000000033</v>
      </c>
      <c r="AA112" s="28">
        <f ca="1">MAX(0,-Y112/0.9/(X90-X91)/$N$3*1000)</f>
        <v>0</v>
      </c>
      <c r="AB112" s="28">
        <f ca="1">MAX(0,Z112/0.9/(X90-X91)/$N$3*1000)</f>
        <v>0</v>
      </c>
      <c r="AC112" s="42"/>
      <c r="AD112" s="42"/>
      <c r="AE112" s="43">
        <f ca="1">IF(T89="-",0,AC112*0.9*(X90-$N$4)*$N$3/1000)</f>
        <v>0</v>
      </c>
      <c r="AF112" s="43">
        <f ca="1">IF(T89="-",0,AD112*0.9*(X90-$N$4)*$N$3/1000)</f>
        <v>0</v>
      </c>
      <c r="AG112" s="26"/>
      <c r="AH112" s="18"/>
      <c r="AI112" s="26" t="str">
        <f ca="1">CONCATENATE("nodo ",U$5)</f>
        <v>nodo 16</v>
      </c>
      <c r="AJ112" s="63"/>
      <c r="AK112" s="8" t="str">
        <f ca="1">AL89</f>
        <v>16-17</v>
      </c>
      <c r="AM112" s="8" t="s">
        <v>11</v>
      </c>
      <c r="AN112" s="26">
        <f ca="1">AY104</f>
        <v>-27.696000000000002</v>
      </c>
      <c r="AO112" s="26">
        <f t="shared" ref="AO112:AO113" ca="1" si="420">AZ104</f>
        <v>3.5325999999999986</v>
      </c>
      <c r="AP112" s="26">
        <f t="shared" ref="AP112" ca="1" si="421">BA104</f>
        <v>-36.868600000000001</v>
      </c>
      <c r="AQ112" s="26">
        <f ca="1">MIN(AN112:AP112)</f>
        <v>-36.868600000000001</v>
      </c>
      <c r="AR112" s="26">
        <f ca="1">MAX(AN112:AP112,0)</f>
        <v>3.5325999999999986</v>
      </c>
      <c r="AS112" s="28">
        <f ca="1">MAX(0,-AQ112/0.9/(AP90-AP91)/$N$3*1000)</f>
        <v>0</v>
      </c>
      <c r="AT112" s="28">
        <f ca="1">MAX(0,AR112/0.9/(AP90-AP91)/$N$3*1000)</f>
        <v>0</v>
      </c>
      <c r="AU112" s="42"/>
      <c r="AV112" s="42"/>
      <c r="AW112" s="43">
        <f ca="1">IF(AL89="-",0,AU112*0.9*(AP90-$N$4)*$N$3/1000)</f>
        <v>0</v>
      </c>
      <c r="AX112" s="43">
        <f ca="1">IF(AL89="-",0,AV112*0.9*(AP90-$N$4)*$N$3/1000)</f>
        <v>0</v>
      </c>
      <c r="AY112" s="26"/>
      <c r="AZ112" s="18"/>
      <c r="BA112" s="26" t="str">
        <f ca="1">CONCATENATE("nodo ",AM$5)</f>
        <v>nodo 17</v>
      </c>
      <c r="BB112" s="63"/>
      <c r="BC112" s="8" t="str">
        <f ca="1">BD89</f>
        <v>17-18</v>
      </c>
      <c r="BE112" s="8" t="s">
        <v>11</v>
      </c>
      <c r="BF112" s="26">
        <f ca="1">BQ104</f>
        <v>-46.100999999999999</v>
      </c>
      <c r="BG112" s="26">
        <f t="shared" ref="BG112:BG113" ca="1" si="422">BR104</f>
        <v>64.272199999999998</v>
      </c>
      <c r="BH112" s="26">
        <f t="shared" ref="BH112" ca="1" si="423">BS104</f>
        <v>-119.41820000000001</v>
      </c>
      <c r="BI112" s="26">
        <f ca="1">MIN(BF112:BH112)</f>
        <v>-119.41820000000001</v>
      </c>
      <c r="BJ112" s="26">
        <f ca="1">MAX(BF112:BH112,0)</f>
        <v>64.272199999999998</v>
      </c>
      <c r="BK112" s="28">
        <f ca="1">MAX(0,-BI112/0.9/(BH90-BH91)/$N$3*1000)</f>
        <v>0</v>
      </c>
      <c r="BL112" s="28">
        <f ca="1">MAX(0,BJ112/0.9/(BH90-BH91)/$N$3*1000)</f>
        <v>0</v>
      </c>
      <c r="BM112" s="42"/>
      <c r="BN112" s="42"/>
      <c r="BO112" s="43">
        <f ca="1">IF(BD89="-",0,BM112*0.9*(BH90-$N$4)*$N$3/1000)</f>
        <v>0</v>
      </c>
      <c r="BP112" s="43">
        <f ca="1">IF(BD89="-",0,BN112*0.9*(BH90-$N$4)*$N$3/1000)</f>
        <v>0</v>
      </c>
      <c r="BQ112" s="26"/>
      <c r="BR112" s="18"/>
      <c r="BS112" s="26" t="str">
        <f ca="1">CONCATENATE("nodo ",BE$5)</f>
        <v>nodo 18</v>
      </c>
      <c r="BT112" s="63"/>
      <c r="BU112" s="8" t="str">
        <f ca="1">BV89</f>
        <v>18-19</v>
      </c>
      <c r="BW112" s="8" t="s">
        <v>11</v>
      </c>
      <c r="BX112" s="26">
        <f ca="1">CI104</f>
        <v>-73.707999999999998</v>
      </c>
      <c r="BY112" s="26">
        <f t="shared" ref="BY112:BY113" ca="1" si="424">CJ104</f>
        <v>96.569899999999976</v>
      </c>
      <c r="BZ112" s="26">
        <f t="shared" ref="BZ112" ca="1" si="425">CK104</f>
        <v>-184.95589999999999</v>
      </c>
      <c r="CA112" s="26">
        <f ca="1">MIN(BX112:BZ112)</f>
        <v>-184.95589999999999</v>
      </c>
      <c r="CB112" s="26">
        <f ca="1">MAX(BX112:BZ112,0)</f>
        <v>96.569899999999976</v>
      </c>
      <c r="CC112" s="28">
        <f ca="1">MAX(0,-CA112/0.9/(BZ90-BZ91)/$N$3*1000)</f>
        <v>0</v>
      </c>
      <c r="CD112" s="28">
        <f ca="1">MAX(0,CB112/0.9/(BZ90-BZ91)/$N$3*1000)</f>
        <v>0</v>
      </c>
      <c r="CE112" s="42"/>
      <c r="CF112" s="42"/>
      <c r="CG112" s="43">
        <f ca="1">IF(BV89="-",0,CE112*0.9*(BZ90-$N$4)*$N$3/1000)</f>
        <v>0</v>
      </c>
      <c r="CH112" s="43">
        <f ca="1">IF(BV89="-",0,CF112*0.9*(BZ90-$N$4)*$N$3/1000)</f>
        <v>0</v>
      </c>
      <c r="CI112" s="26"/>
      <c r="CJ112" s="18"/>
      <c r="CK112" s="26" t="str">
        <f ca="1">CONCATENATE("nodo ",BW$5)</f>
        <v>nodo 19</v>
      </c>
      <c r="CL112" s="63"/>
      <c r="CM112" s="8" t="str">
        <f ca="1">CN89</f>
        <v>19-20</v>
      </c>
      <c r="CO112" s="8" t="s">
        <v>11</v>
      </c>
      <c r="CP112" s="26">
        <f ca="1">DA104</f>
        <v>-36.994999999999997</v>
      </c>
      <c r="CQ112" s="26">
        <f t="shared" ref="CQ112:CQ113" ca="1" si="426">DB104</f>
        <v>99.433300000000003</v>
      </c>
      <c r="CR112" s="26">
        <f t="shared" ref="CR112" ca="1" si="427">DC104</f>
        <v>-143.96530000000001</v>
      </c>
      <c r="CS112" s="26">
        <f ca="1">MIN(CP112:CR112)</f>
        <v>-143.96530000000001</v>
      </c>
      <c r="CT112" s="26">
        <f ca="1">MAX(CP112:CR112,0)</f>
        <v>99.433300000000003</v>
      </c>
      <c r="CU112" s="28">
        <f ca="1">MAX(0,-CS112/0.9/(CR90-CR91)/$N$3*1000)</f>
        <v>0</v>
      </c>
      <c r="CV112" s="28">
        <f ca="1">MAX(0,CT112/0.9/(CR90-CR91)/$N$3*1000)</f>
        <v>0</v>
      </c>
      <c r="CW112" s="42"/>
      <c r="CX112" s="42"/>
      <c r="CY112" s="43">
        <f ca="1">IF(CN89="-",0,CW112*0.9*(CR90-$N$4)*$N$3/1000)</f>
        <v>0</v>
      </c>
      <c r="CZ112" s="43">
        <f ca="1">IF(CN89="-",0,CX112*0.9*(CR90-$N$4)*$N$3/1000)</f>
        <v>0</v>
      </c>
      <c r="DA112" s="26"/>
      <c r="DB112" s="18"/>
      <c r="DC112" s="26" t="str">
        <f ca="1">CONCATENATE("nodo ",CO$5)</f>
        <v>nodo 20</v>
      </c>
      <c r="DD112" s="63"/>
      <c r="DE112" s="8" t="str">
        <f ca="1">DF89</f>
        <v>-</v>
      </c>
      <c r="DG112" s="8" t="s">
        <v>11</v>
      </c>
      <c r="DH112" s="26">
        <f ca="1">DS104</f>
        <v>-21.155999999999999</v>
      </c>
      <c r="DI112" s="26">
        <f t="shared" ref="DI112:DI113" ca="1" si="428">DT104</f>
        <v>3.482800000000001</v>
      </c>
      <c r="DJ112" s="26">
        <f t="shared" ref="DJ112" ca="1" si="429">DU104</f>
        <v>-29.418800000000001</v>
      </c>
      <c r="DK112" s="26">
        <f ca="1">MIN(DH112:DJ112)</f>
        <v>-29.418800000000001</v>
      </c>
      <c r="DL112" s="26">
        <f ca="1">MAX(DH112:DJ112,0)</f>
        <v>3.482800000000001</v>
      </c>
      <c r="DM112" s="28">
        <f ca="1">MAX(0,-DK112/0.9/(DJ90-DJ91)/$N$3*1000)</f>
        <v>0</v>
      </c>
      <c r="DN112" s="28">
        <f ca="1">MAX(0,DL112/0.9/(DJ90-DJ91)/$N$3*1000)</f>
        <v>0</v>
      </c>
      <c r="DO112" s="42"/>
      <c r="DP112" s="42"/>
      <c r="DQ112" s="43">
        <f ca="1">IF(DF89="-",0,DO112*0.9*(DJ90-$N$4)*$N$3/1000)</f>
        <v>0</v>
      </c>
      <c r="DR112" s="43">
        <f ca="1">IF(DF89="-",0,DP112*0.9*(DJ90-$N$4)*$N$3/1000)</f>
        <v>0</v>
      </c>
      <c r="DS112" s="26"/>
      <c r="DT112" s="18"/>
      <c r="DU112" s="26" t="str">
        <f ca="1">CONCATENATE("nodo ",DG$5)</f>
        <v xml:space="preserve">nodo </v>
      </c>
      <c r="DV112" s="63"/>
    </row>
    <row r="113" spans="1:126">
      <c r="A113" s="19" t="s">
        <v>23</v>
      </c>
      <c r="C113" s="8" t="s">
        <v>10</v>
      </c>
      <c r="D113" s="26">
        <f ca="1">O105</f>
        <v>-22.321999999999999</v>
      </c>
      <c r="E113" s="26">
        <f t="shared" ca="1" si="416"/>
        <v>-28.692800000000002</v>
      </c>
      <c r="F113" s="26">
        <f ca="1">Q105</f>
        <v>1.3468000000000018</v>
      </c>
      <c r="G113" s="26">
        <f ca="1">MIN(D113:F113)</f>
        <v>-28.692800000000002</v>
      </c>
      <c r="H113" s="26">
        <f ca="1">MAX(D113:F113,0)</f>
        <v>1.3468000000000018</v>
      </c>
      <c r="I113" s="28">
        <f ca="1">MAX(0,-G113/0.9/(F90-F91)/$N$3*1000)</f>
        <v>0</v>
      </c>
      <c r="J113" s="28">
        <f ca="1">MAX(0,H113/0.9/(F90-F91)/$N$3*1000)</f>
        <v>0</v>
      </c>
      <c r="K113" s="42"/>
      <c r="L113" s="42"/>
      <c r="M113" s="43">
        <f ca="1">IF(B89="-","",K113*0.9*(F90-$N$4)*$N$3/1000)</f>
        <v>0</v>
      </c>
      <c r="N113" s="43">
        <f ca="1">IF(B89="-","",L113*0.9*(F90-$N$4)*$N$3/1000)</f>
        <v>0</v>
      </c>
      <c r="O113" s="26"/>
      <c r="P113" s="43">
        <f ca="1">MAX(M112,N112)</f>
        <v>0</v>
      </c>
      <c r="Q113" s="43">
        <f ca="1">MAX(M113+AF112,AE112+N113)</f>
        <v>0</v>
      </c>
      <c r="R113" s="63"/>
      <c r="S113" s="19" t="s">
        <v>23</v>
      </c>
      <c r="U113" s="8" t="s">
        <v>10</v>
      </c>
      <c r="V113" s="26">
        <f ca="1">AG105</f>
        <v>-15</v>
      </c>
      <c r="W113" s="26">
        <f t="shared" ca="1" si="418"/>
        <v>-26.548899999999996</v>
      </c>
      <c r="X113" s="26">
        <f ca="1">AI105</f>
        <v>8.1968999999999976</v>
      </c>
      <c r="Y113" s="26">
        <f ca="1">MIN(V113:X113)</f>
        <v>-26.548899999999996</v>
      </c>
      <c r="Z113" s="26">
        <f ca="1">MAX(V113:X113,0)</f>
        <v>8.1968999999999976</v>
      </c>
      <c r="AA113" s="28">
        <f ca="1">MAX(0,-Y113/0.9/(X90-X91)/$N$3*1000)</f>
        <v>0</v>
      </c>
      <c r="AB113" s="28">
        <f ca="1">MAX(0,Z113/0.9/(X90-X91)/$N$3*1000)</f>
        <v>0</v>
      </c>
      <c r="AC113" s="42"/>
      <c r="AD113" s="42"/>
      <c r="AE113" s="43">
        <f ca="1">IF(T89="-",0,AC113*0.9*(X90-$N$4)*$N$3/1000)</f>
        <v>0</v>
      </c>
      <c r="AF113" s="43">
        <f ca="1">IF(T89="-",0,AD113*0.9*(X90-$N$4)*$N$3/1000)</f>
        <v>0</v>
      </c>
      <c r="AG113" s="26"/>
      <c r="AH113" s="18"/>
      <c r="AI113" s="43">
        <f ca="1">MAX(AE113+AX112,AW112+AF113)</f>
        <v>0</v>
      </c>
      <c r="AJ113" s="63"/>
      <c r="AK113" s="19" t="s">
        <v>23</v>
      </c>
      <c r="AM113" s="8" t="s">
        <v>10</v>
      </c>
      <c r="AN113" s="26">
        <f ca="1">AY105</f>
        <v>-26.530999999999999</v>
      </c>
      <c r="AO113" s="26">
        <f t="shared" ca="1" si="420"/>
        <v>-31.9176</v>
      </c>
      <c r="AP113" s="26">
        <f ca="1">BA105</f>
        <v>-6.4400000000000901E-2</v>
      </c>
      <c r="AQ113" s="26">
        <f ca="1">MIN(AN113:AP113)</f>
        <v>-31.9176</v>
      </c>
      <c r="AR113" s="26">
        <f ca="1">MAX(AN113:AP113,0)</f>
        <v>0</v>
      </c>
      <c r="AS113" s="28">
        <f ca="1">MAX(0,-AQ113/0.9/(AP90-AP91)/$N$3*1000)</f>
        <v>0</v>
      </c>
      <c r="AT113" s="28">
        <f ca="1">MAX(0,AR113/0.9/(AP90-AP91)/$N$3*1000)</f>
        <v>0</v>
      </c>
      <c r="AU113" s="42"/>
      <c r="AV113" s="42"/>
      <c r="AW113" s="43">
        <f ca="1">IF(AL89="-",0,AU113*0.9*(AP90-$N$4)*$N$3/1000)</f>
        <v>0</v>
      </c>
      <c r="AX113" s="43">
        <f ca="1">IF(AL89="-",0,AV113*0.9*(AP90-$N$4)*$N$3/1000)</f>
        <v>0</v>
      </c>
      <c r="AY113" s="26"/>
      <c r="AZ113" s="18"/>
      <c r="BA113" s="43">
        <f ca="1">MAX(AW113+BP112,BO112+AX113)</f>
        <v>0</v>
      </c>
      <c r="BB113" s="63"/>
      <c r="BC113" s="19" t="s">
        <v>23</v>
      </c>
      <c r="BE113" s="8" t="s">
        <v>10</v>
      </c>
      <c r="BF113" s="26">
        <f ca="1">BQ105</f>
        <v>-36.539000000000001</v>
      </c>
      <c r="BG113" s="26">
        <f t="shared" ca="1" si="422"/>
        <v>-148.1677</v>
      </c>
      <c r="BH113" s="26">
        <f ca="1">BS105</f>
        <v>104.07569999999998</v>
      </c>
      <c r="BI113" s="26">
        <f ca="1">MIN(BF113:BH113)</f>
        <v>-148.1677</v>
      </c>
      <c r="BJ113" s="26">
        <f ca="1">MAX(BF113:BH113,0)</f>
        <v>104.07569999999998</v>
      </c>
      <c r="BK113" s="28">
        <f ca="1">MAX(0,-BI113/0.9/(BH90-BH91)/$N$3*1000)</f>
        <v>0</v>
      </c>
      <c r="BL113" s="28">
        <f ca="1">MAX(0,BJ113/0.9/(BH90-BH91)/$N$3*1000)</f>
        <v>0</v>
      </c>
      <c r="BM113" s="42"/>
      <c r="BN113" s="42"/>
      <c r="BO113" s="43">
        <f ca="1">IF(BD89="-",0,BM113*0.9*(BH90-$N$4)*$N$3/1000)</f>
        <v>0</v>
      </c>
      <c r="BP113" s="43">
        <f ca="1">IF(BD89="-",0,BN113*0.9*(BH90-$N$4)*$N$3/1000)</f>
        <v>0</v>
      </c>
      <c r="BQ113" s="26"/>
      <c r="BR113" s="18"/>
      <c r="BS113" s="43">
        <f ca="1">MAX(BO113+CH112,CG112+BP113)</f>
        <v>0</v>
      </c>
      <c r="BT113" s="63"/>
      <c r="BU113" s="19" t="s">
        <v>23</v>
      </c>
      <c r="BW113" s="8" t="s">
        <v>10</v>
      </c>
      <c r="BX113" s="26">
        <f ca="1">CI105</f>
        <v>-75.268000000000001</v>
      </c>
      <c r="BY113" s="26">
        <f t="shared" ca="1" si="424"/>
        <v>-186.2235</v>
      </c>
      <c r="BZ113" s="26">
        <f ca="1">CK105</f>
        <v>95.9495</v>
      </c>
      <c r="CA113" s="26">
        <f ca="1">MIN(BX113:BZ113)</f>
        <v>-186.2235</v>
      </c>
      <c r="CB113" s="26">
        <f ca="1">MAX(BX113:BZ113,0)</f>
        <v>95.9495</v>
      </c>
      <c r="CC113" s="28">
        <f ca="1">MAX(0,-CA113/0.9/(BZ90-BZ91)/$N$3*1000)</f>
        <v>0</v>
      </c>
      <c r="CD113" s="28">
        <f ca="1">MAX(0,CB113/0.9/(BZ90-BZ91)/$N$3*1000)</f>
        <v>0</v>
      </c>
      <c r="CE113" s="42"/>
      <c r="CF113" s="42"/>
      <c r="CG113" s="43">
        <f ca="1">IF(BV89="-",0,CE113*0.9*(BZ90-$N$4)*$N$3/1000)</f>
        <v>0</v>
      </c>
      <c r="CH113" s="43">
        <f ca="1">IF(BV89="-",0,CF113*0.9*(BZ90-$N$4)*$N$3/1000)</f>
        <v>0</v>
      </c>
      <c r="CI113" s="26"/>
      <c r="CJ113" s="18"/>
      <c r="CK113" s="43">
        <f ca="1">MAX(CG113+CZ112,CY112+CH113)</f>
        <v>0</v>
      </c>
      <c r="CL113" s="63"/>
      <c r="CM113" s="19" t="s">
        <v>23</v>
      </c>
      <c r="CO113" s="8" t="s">
        <v>10</v>
      </c>
      <c r="CP113" s="26">
        <f ca="1">DA105</f>
        <v>-53.137</v>
      </c>
      <c r="CQ113" s="26">
        <f t="shared" ca="1" si="426"/>
        <v>-128.41539999999998</v>
      </c>
      <c r="CR113" s="26">
        <f ca="1">DC105</f>
        <v>64.817399999999992</v>
      </c>
      <c r="CS113" s="26">
        <f ca="1">MIN(CP113:CR113)</f>
        <v>-128.41539999999998</v>
      </c>
      <c r="CT113" s="26">
        <f ca="1">MAX(CP113:CR113,0)</f>
        <v>64.817399999999992</v>
      </c>
      <c r="CU113" s="28">
        <f ca="1">MAX(0,-CS113/0.9/(CR90-CR91)/$N$3*1000)</f>
        <v>0</v>
      </c>
      <c r="CV113" s="28">
        <f ca="1">MAX(0,CT113/0.9/(CR90-CR91)/$N$3*1000)</f>
        <v>0</v>
      </c>
      <c r="CW113" s="42"/>
      <c r="CX113" s="42"/>
      <c r="CY113" s="43">
        <f ca="1">IF(CN89="-",0,CW113*0.9*(CR90-$N$4)*$N$3/1000)</f>
        <v>0</v>
      </c>
      <c r="CZ113" s="43">
        <f ca="1">IF(CN89="-",0,CX113*0.9*(CR90-$N$4)*$N$3/1000)</f>
        <v>0</v>
      </c>
      <c r="DA113" s="26"/>
      <c r="DB113" s="18"/>
      <c r="DC113" s="43">
        <f ca="1">MAX(CY113+DR112,DQ112+CZ113)</f>
        <v>0</v>
      </c>
      <c r="DD113" s="63"/>
      <c r="DE113" s="19" t="s">
        <v>23</v>
      </c>
      <c r="DG113" s="8" t="s">
        <v>10</v>
      </c>
      <c r="DH113" s="26">
        <f ca="1">DS105</f>
        <v>-22.236000000000001</v>
      </c>
      <c r="DI113" s="26">
        <f t="shared" ca="1" si="428"/>
        <v>-29.389299999999999</v>
      </c>
      <c r="DJ113" s="26">
        <f ca="1">DU105</f>
        <v>2.1452999999999989</v>
      </c>
      <c r="DK113" s="26">
        <f ca="1">MIN(DH113:DJ113)</f>
        <v>-29.389299999999999</v>
      </c>
      <c r="DL113" s="26">
        <f ca="1">MAX(DH113:DJ113,0)</f>
        <v>2.1452999999999989</v>
      </c>
      <c r="DM113" s="28">
        <f ca="1">MAX(0,-DK113/0.9/(DJ90-DJ91)/$N$3*1000)</f>
        <v>0</v>
      </c>
      <c r="DN113" s="28">
        <f ca="1">MAX(0,DL113/0.9/(DJ90-DJ91)/$N$3*1000)</f>
        <v>0</v>
      </c>
      <c r="DO113" s="42"/>
      <c r="DP113" s="42"/>
      <c r="DQ113" s="43">
        <f ca="1">IF(DF89="-",0,DO113*0.9*(DJ90-$N$4)*$N$3/1000)</f>
        <v>0</v>
      </c>
      <c r="DR113" s="43">
        <f ca="1">IF(DF89="-",0,DP113*0.9*(DJ90-$N$4)*$N$3/1000)</f>
        <v>0</v>
      </c>
      <c r="DS113" s="26"/>
      <c r="DT113" s="18"/>
      <c r="DU113" s="43">
        <f ca="1">MAX(DQ113+EJ112,EI112+DR113)</f>
        <v>0</v>
      </c>
      <c r="DV113" s="63"/>
    </row>
    <row r="114" spans="1:126">
      <c r="A114" s="8">
        <f>B90</f>
        <v>3</v>
      </c>
      <c r="C114" s="8" t="s">
        <v>64</v>
      </c>
      <c r="D114" s="26">
        <f ca="1">O109</f>
        <v>11.736583667562407</v>
      </c>
      <c r="E114" s="26">
        <f t="shared" ref="E114" ca="1" si="430">P109</f>
        <v>10.556333751566431</v>
      </c>
      <c r="F114" s="26">
        <f t="shared" ref="F114" ca="1" si="431">Q109</f>
        <v>9.5862371216317968</v>
      </c>
      <c r="G114" s="53" t="str">
        <f ca="1">IF(H114=MAX(H112:H113),"estremo","campata")</f>
        <v>campata</v>
      </c>
      <c r="H114" s="26">
        <f ca="1">MAX(D114:F114)</f>
        <v>11.736583667562407</v>
      </c>
      <c r="I114" s="27"/>
      <c r="J114" s="28">
        <f ca="1">MAX(0,H114/0.9/(F90-F91)/$N$3*1000)</f>
        <v>0</v>
      </c>
      <c r="K114" s="26"/>
      <c r="L114" s="18"/>
      <c r="M114" s="26"/>
      <c r="N114" s="26"/>
      <c r="O114" s="26"/>
      <c r="P114" s="26"/>
      <c r="Q114" s="26"/>
      <c r="R114" s="63"/>
      <c r="S114" s="8">
        <f>T90</f>
        <v>3</v>
      </c>
      <c r="U114" s="8" t="s">
        <v>64</v>
      </c>
      <c r="V114" s="26">
        <f ca="1">AG109</f>
        <v>6.8005884746472169</v>
      </c>
      <c r="W114" s="26">
        <f t="shared" ref="W114" ca="1" si="432">AH109</f>
        <v>9.9784738895401404</v>
      </c>
      <c r="X114" s="26">
        <f t="shared" ref="X114" ca="1" si="433">AI109</f>
        <v>9.7936923968312044</v>
      </c>
      <c r="Y114" s="53" t="str">
        <f ca="1">IF(Z114=MAX(Z112:Z113),"estremo","campata")</f>
        <v>campata</v>
      </c>
      <c r="Z114" s="26">
        <f ca="1">MAX(V114:X114)</f>
        <v>9.9784738895401404</v>
      </c>
      <c r="AA114" s="27"/>
      <c r="AB114" s="28">
        <f ca="1">MAX(0,Z114/0.9/(X90-X91)/$N$3*1000)</f>
        <v>0</v>
      </c>
      <c r="AC114" s="26"/>
      <c r="AD114" s="18"/>
      <c r="AE114" s="26"/>
      <c r="AF114" s="26"/>
      <c r="AG114" s="26"/>
      <c r="AH114" s="18"/>
      <c r="AI114" s="26"/>
      <c r="AJ114" s="63"/>
      <c r="AK114" s="8">
        <f>AL90</f>
        <v>3</v>
      </c>
      <c r="AM114" s="8" t="s">
        <v>64</v>
      </c>
      <c r="AN114" s="26">
        <f ca="1">AY109</f>
        <v>13.231102660035958</v>
      </c>
      <c r="AO114" s="26">
        <f t="shared" ref="AO114" ca="1" si="434">AZ109</f>
        <v>13.339795987757205</v>
      </c>
      <c r="AP114" s="26">
        <f t="shared" ref="AP114" ca="1" si="435">BA109</f>
        <v>9.3174226791152392</v>
      </c>
      <c r="AQ114" s="53" t="str">
        <f ca="1">IF(AR114=MAX(AR112:AR113),"estremo","campata")</f>
        <v>campata</v>
      </c>
      <c r="AR114" s="26">
        <f ca="1">MAX(AN114:AP114)</f>
        <v>13.339795987757205</v>
      </c>
      <c r="AS114" s="27"/>
      <c r="AT114" s="28">
        <f ca="1">MAX(0,AR114/0.9/(AP90-AP91)/$N$3*1000)</f>
        <v>0</v>
      </c>
      <c r="AU114" s="26"/>
      <c r="AV114" s="18"/>
      <c r="AW114" s="26"/>
      <c r="AX114" s="26"/>
      <c r="AY114" s="26"/>
      <c r="AZ114" s="18"/>
      <c r="BA114" s="26"/>
      <c r="BB114" s="63"/>
      <c r="BC114" s="8">
        <f>BD90</f>
        <v>3</v>
      </c>
      <c r="BE114" s="8" t="s">
        <v>64</v>
      </c>
      <c r="BF114" s="26">
        <f ca="1">BQ109</f>
        <v>26.297417996736385</v>
      </c>
      <c r="BG114" s="26">
        <f t="shared" ref="BG114" ca="1" si="436">BR109</f>
        <v>64.272199999999998</v>
      </c>
      <c r="BH114" s="26">
        <f t="shared" ref="BH114" ca="1" si="437">BS109</f>
        <v>104.07569999999998</v>
      </c>
      <c r="BI114" s="53" t="str">
        <f ca="1">IF(BJ114=MAX(BJ112:BJ113),"estremo","campata")</f>
        <v>estremo</v>
      </c>
      <c r="BJ114" s="26">
        <f ca="1">MAX(BF114:BH114)</f>
        <v>104.07569999999998</v>
      </c>
      <c r="BK114" s="27"/>
      <c r="BL114" s="28">
        <f ca="1">MAX(0,BJ114/0.9/(BH90-BH91)/$N$3*1000)</f>
        <v>0</v>
      </c>
      <c r="BM114" s="26"/>
      <c r="BN114" s="18"/>
      <c r="BO114" s="26"/>
      <c r="BP114" s="26"/>
      <c r="BQ114" s="26"/>
      <c r="BR114" s="18"/>
      <c r="BS114" s="26"/>
      <c r="BT114" s="63"/>
      <c r="BU114" s="8">
        <f>BV90</f>
        <v>3</v>
      </c>
      <c r="BW114" s="8" t="s">
        <v>64</v>
      </c>
      <c r="BX114" s="26">
        <f ca="1">CI109</f>
        <v>41.849107422134907</v>
      </c>
      <c r="BY114" s="26">
        <f t="shared" ref="BY114" ca="1" si="438">CJ109</f>
        <v>96.569899999999976</v>
      </c>
      <c r="BZ114" s="26">
        <f t="shared" ref="BZ114" ca="1" si="439">CK109</f>
        <v>95.949500000000057</v>
      </c>
      <c r="CA114" s="53" t="str">
        <f ca="1">IF(CB114=MAX(CB112:CB113),"estremo","campata")</f>
        <v>estremo</v>
      </c>
      <c r="CB114" s="26">
        <f ca="1">MAX(BX114:BZ114)</f>
        <v>96.569899999999976</v>
      </c>
      <c r="CC114" s="27"/>
      <c r="CD114" s="28">
        <f ca="1">MAX(0,CB114/0.9/(BZ90-BZ91)/$N$3*1000)</f>
        <v>0</v>
      </c>
      <c r="CE114" s="26"/>
      <c r="CF114" s="18"/>
      <c r="CG114" s="26"/>
      <c r="CH114" s="26"/>
      <c r="CI114" s="26"/>
      <c r="CJ114" s="18"/>
      <c r="CK114" s="26"/>
      <c r="CL114" s="63"/>
      <c r="CM114" s="8">
        <f>CN90</f>
        <v>3</v>
      </c>
      <c r="CO114" s="8" t="s">
        <v>64</v>
      </c>
      <c r="CP114" s="26">
        <f ca="1">DA109</f>
        <v>40.59573506034782</v>
      </c>
      <c r="CQ114" s="26">
        <f t="shared" ref="CQ114" ca="1" si="440">DB109</f>
        <v>99.433300000000003</v>
      </c>
      <c r="CR114" s="26">
        <f t="shared" ref="CR114" ca="1" si="441">DC109</f>
        <v>64.817400000000021</v>
      </c>
      <c r="CS114" s="53" t="str">
        <f ca="1">IF(CT114=MAX(CT112:CT113),"estremo","campata")</f>
        <v>estremo</v>
      </c>
      <c r="CT114" s="26">
        <f ca="1">MAX(CP114:CR114)</f>
        <v>99.433300000000003</v>
      </c>
      <c r="CU114" s="27"/>
      <c r="CV114" s="28">
        <f ca="1">MAX(0,CT114/0.9/(CR90-CR91)/$N$3*1000)</f>
        <v>0</v>
      </c>
      <c r="CW114" s="26"/>
      <c r="CX114" s="18"/>
      <c r="CY114" s="26"/>
      <c r="CZ114" s="26"/>
      <c r="DA114" s="26"/>
      <c r="DB114" s="18"/>
      <c r="DC114" s="26"/>
      <c r="DD114" s="63"/>
      <c r="DE114" s="8">
        <f>DF90</f>
        <v>3</v>
      </c>
      <c r="DG114" s="8" t="s">
        <v>64</v>
      </c>
      <c r="DH114" s="26">
        <f ca="1">DS109</f>
        <v>11.744917606231589</v>
      </c>
      <c r="DI114" s="26">
        <f t="shared" ref="DI114" ca="1" si="442">DT109</f>
        <v>10.831514006410924</v>
      </c>
      <c r="DJ114" s="26">
        <f t="shared" ref="DJ114" ca="1" si="443">DU109</f>
        <v>9.8909104713747524</v>
      </c>
      <c r="DK114" s="53" t="str">
        <f ca="1">IF(DL114=MAX(DL112:DL113),"estremo","campata")</f>
        <v>campata</v>
      </c>
      <c r="DL114" s="26">
        <f ca="1">MAX(DH114:DJ114)</f>
        <v>11.744917606231589</v>
      </c>
      <c r="DM114" s="27"/>
      <c r="DN114" s="28">
        <f ca="1">MAX(0,DL114/0.9/(DJ90-DJ91)/$N$3*1000)</f>
        <v>0</v>
      </c>
      <c r="DO114" s="26"/>
      <c r="DP114" s="18"/>
      <c r="DQ114" s="26"/>
      <c r="DR114" s="26"/>
      <c r="DS114" s="26"/>
      <c r="DT114" s="18"/>
      <c r="DU114" s="26"/>
      <c r="DV114" s="63"/>
    </row>
    <row r="115" spans="1:126">
      <c r="A115" s="15"/>
      <c r="B115" s="15"/>
      <c r="C115" s="15"/>
      <c r="D115" s="15"/>
      <c r="E115" s="15"/>
      <c r="F115" s="15"/>
      <c r="G115" s="15"/>
      <c r="H115" s="15"/>
      <c r="I115" s="15" t="s">
        <v>83</v>
      </c>
      <c r="J115" s="15"/>
      <c r="K115" s="15"/>
      <c r="L115" s="15"/>
      <c r="M115" s="15"/>
      <c r="N115" s="15"/>
      <c r="O115" s="15"/>
      <c r="P115" s="15"/>
      <c r="Q115" s="15"/>
      <c r="R115" s="64"/>
      <c r="S115" s="15"/>
      <c r="T115" s="15"/>
      <c r="U115" s="15"/>
      <c r="V115" s="15"/>
      <c r="W115" s="15"/>
      <c r="X115" s="15"/>
      <c r="Y115" s="15"/>
      <c r="Z115" s="15"/>
      <c r="AA115" s="15" t="s">
        <v>83</v>
      </c>
      <c r="AB115" s="15"/>
      <c r="AC115" s="15"/>
      <c r="AD115" s="15"/>
      <c r="AE115" s="15"/>
      <c r="AF115" s="15"/>
      <c r="AG115" s="15"/>
      <c r="AH115" s="15"/>
      <c r="AI115" s="15"/>
      <c r="AJ115" s="64"/>
      <c r="AK115" s="15"/>
      <c r="AL115" s="15"/>
      <c r="AM115" s="15"/>
      <c r="AN115" s="15"/>
      <c r="AO115" s="15"/>
      <c r="AP115" s="15"/>
      <c r="AQ115" s="15"/>
      <c r="AR115" s="15"/>
      <c r="AS115" s="15" t="s">
        <v>83</v>
      </c>
      <c r="AT115" s="15"/>
      <c r="AU115" s="15"/>
      <c r="AV115" s="15"/>
      <c r="AW115" s="15"/>
      <c r="AX115" s="15"/>
      <c r="AY115" s="15"/>
      <c r="AZ115" s="15"/>
      <c r="BA115" s="15"/>
      <c r="BB115" s="64"/>
      <c r="BC115" s="15"/>
      <c r="BD115" s="15"/>
      <c r="BE115" s="15"/>
      <c r="BF115" s="15"/>
      <c r="BG115" s="15"/>
      <c r="BH115" s="15"/>
      <c r="BI115" s="15"/>
      <c r="BJ115" s="15"/>
      <c r="BK115" s="15" t="s">
        <v>83</v>
      </c>
      <c r="BL115" s="15"/>
      <c r="BM115" s="15"/>
      <c r="BN115" s="15"/>
      <c r="BO115" s="15"/>
      <c r="BP115" s="15"/>
      <c r="BQ115" s="15"/>
      <c r="BR115" s="15"/>
      <c r="BS115" s="15"/>
      <c r="BT115" s="64"/>
      <c r="BU115" s="15"/>
      <c r="BV115" s="15"/>
      <c r="BW115" s="15"/>
      <c r="BX115" s="15"/>
      <c r="BY115" s="15"/>
      <c r="BZ115" s="15"/>
      <c r="CA115" s="15"/>
      <c r="CB115" s="15"/>
      <c r="CC115" s="15" t="s">
        <v>83</v>
      </c>
      <c r="CD115" s="15"/>
      <c r="CE115" s="15"/>
      <c r="CF115" s="15"/>
      <c r="CG115" s="15"/>
      <c r="CH115" s="15"/>
      <c r="CI115" s="15"/>
      <c r="CJ115" s="15"/>
      <c r="CK115" s="15"/>
      <c r="CL115" s="64"/>
      <c r="CM115" s="15"/>
      <c r="CN115" s="15"/>
      <c r="CO115" s="15"/>
      <c r="CP115" s="15"/>
      <c r="CQ115" s="15"/>
      <c r="CR115" s="15"/>
      <c r="CS115" s="15"/>
      <c r="CT115" s="15"/>
      <c r="CU115" s="15" t="s">
        <v>83</v>
      </c>
      <c r="CV115" s="15"/>
      <c r="CW115" s="15"/>
      <c r="CX115" s="15"/>
      <c r="CY115" s="15"/>
      <c r="CZ115" s="15"/>
      <c r="DA115" s="15"/>
      <c r="DB115" s="15"/>
      <c r="DC115" s="15"/>
      <c r="DD115" s="64"/>
      <c r="DE115" s="15"/>
      <c r="DF115" s="15"/>
      <c r="DG115" s="15"/>
      <c r="DH115" s="15"/>
      <c r="DI115" s="15"/>
      <c r="DJ115" s="15"/>
      <c r="DK115" s="15"/>
      <c r="DL115" s="15"/>
      <c r="DM115" s="15" t="s">
        <v>83</v>
      </c>
      <c r="DN115" s="15"/>
      <c r="DO115" s="15"/>
      <c r="DP115" s="15"/>
      <c r="DQ115" s="15"/>
      <c r="DR115" s="15"/>
      <c r="DS115" s="15"/>
      <c r="DT115" s="15"/>
      <c r="DU115" s="15"/>
      <c r="DV115" s="64"/>
    </row>
    <row r="116" spans="1:126">
      <c r="R116" s="60"/>
      <c r="AJ116" s="60"/>
      <c r="BB116" s="60"/>
      <c r="BT116" s="60"/>
      <c r="CL116" s="60"/>
      <c r="DD116" s="60"/>
      <c r="DV116" s="60"/>
    </row>
    <row r="117" spans="1:126">
      <c r="A117" s="2" t="s">
        <v>44</v>
      </c>
      <c r="B117" s="16" t="str">
        <f ca="1">A$8</f>
        <v>14-15</v>
      </c>
      <c r="D117" s="2" t="s">
        <v>24</v>
      </c>
      <c r="E117" s="8" t="s">
        <v>56</v>
      </c>
      <c r="F117" s="9"/>
      <c r="G117" s="2" t="s">
        <v>25</v>
      </c>
      <c r="H117" s="2" t="s">
        <v>26</v>
      </c>
      <c r="N117" s="2" t="s">
        <v>54</v>
      </c>
      <c r="O117" s="8"/>
      <c r="P117" s="37">
        <f ca="1">ROUND(ABS(IF($C$2&lt;=$C$3,(F124-F125)/F126,(G124-G125)/G126)),2)</f>
        <v>4.7</v>
      </c>
      <c r="Q117" s="2" t="s">
        <v>25</v>
      </c>
      <c r="R117" s="60"/>
      <c r="S117" s="2" t="s">
        <v>44</v>
      </c>
      <c r="T117" s="16" t="str">
        <f ca="1">S$8</f>
        <v>15-16</v>
      </c>
      <c r="V117" s="2" t="s">
        <v>24</v>
      </c>
      <c r="W117" s="8" t="s">
        <v>56</v>
      </c>
      <c r="X117" s="9"/>
      <c r="Y117" s="2" t="s">
        <v>25</v>
      </c>
      <c r="Z117" s="2" t="s">
        <v>26</v>
      </c>
      <c r="AF117" s="2" t="s">
        <v>54</v>
      </c>
      <c r="AG117" s="8"/>
      <c r="AH117" s="37">
        <f ca="1">ROUND(ABS(IF($C$2&lt;=$C$3,(X124-X125)/X126,(Y124-Y125)/Y126)),2)</f>
        <v>3.8</v>
      </c>
      <c r="AI117" s="2" t="s">
        <v>25</v>
      </c>
      <c r="AJ117" s="60"/>
      <c r="AK117" s="2" t="s">
        <v>44</v>
      </c>
      <c r="AL117" s="16" t="str">
        <f ca="1">AK$8</f>
        <v>16-17</v>
      </c>
      <c r="AN117" s="2" t="s">
        <v>24</v>
      </c>
      <c r="AO117" s="8" t="s">
        <v>56</v>
      </c>
      <c r="AP117" s="9"/>
      <c r="AQ117" s="2" t="s">
        <v>25</v>
      </c>
      <c r="AR117" s="2" t="s">
        <v>26</v>
      </c>
      <c r="AX117" s="2" t="s">
        <v>54</v>
      </c>
      <c r="AY117" s="8"/>
      <c r="AZ117" s="37">
        <f ca="1">ROUND(ABS(IF($C$2&lt;=$C$3,(AP124-AP125)/AP126,(AQ124-AQ125)/AQ126)),2)</f>
        <v>3</v>
      </c>
      <c r="BA117" s="2" t="s">
        <v>25</v>
      </c>
      <c r="BB117" s="60"/>
      <c r="BC117" s="2" t="s">
        <v>44</v>
      </c>
      <c r="BD117" s="16" t="str">
        <f ca="1">BC$8</f>
        <v>17-18</v>
      </c>
      <c r="BF117" s="2" t="s">
        <v>24</v>
      </c>
      <c r="BG117" s="8" t="s">
        <v>56</v>
      </c>
      <c r="BH117" s="9"/>
      <c r="BI117" s="2" t="s">
        <v>25</v>
      </c>
      <c r="BJ117" s="2" t="s">
        <v>26</v>
      </c>
      <c r="BP117" s="2" t="s">
        <v>54</v>
      </c>
      <c r="BQ117" s="8"/>
      <c r="BR117" s="37">
        <f ca="1">ROUND(ABS(IF($C$2&lt;=$C$3,(BH124-BH125)/BH126,(BI124-BI125)/BI126)),2)</f>
        <v>3.2</v>
      </c>
      <c r="BS117" s="2" t="s">
        <v>25</v>
      </c>
      <c r="BT117" s="60"/>
      <c r="BU117" s="2" t="s">
        <v>44</v>
      </c>
      <c r="BV117" s="16" t="str">
        <f ca="1">BU$8</f>
        <v>18-19</v>
      </c>
      <c r="BX117" s="2" t="s">
        <v>24</v>
      </c>
      <c r="BY117" s="8" t="s">
        <v>56</v>
      </c>
      <c r="BZ117" s="9"/>
      <c r="CA117" s="2" t="s">
        <v>25</v>
      </c>
      <c r="CB117" s="2" t="s">
        <v>26</v>
      </c>
      <c r="CH117" s="2" t="s">
        <v>54</v>
      </c>
      <c r="CI117" s="8"/>
      <c r="CJ117" s="37">
        <f ca="1">ROUND(ABS(IF($C$2&lt;=$C$3,(BZ124-BZ125)/BZ126,(CA124-CA125)/CA126)),2)</f>
        <v>4.2</v>
      </c>
      <c r="CK117" s="2" t="s">
        <v>25</v>
      </c>
      <c r="CL117" s="60"/>
      <c r="CM117" s="2" t="s">
        <v>44</v>
      </c>
      <c r="CN117" s="16" t="str">
        <f ca="1">CM$8</f>
        <v>19-20</v>
      </c>
      <c r="CP117" s="2" t="s">
        <v>24</v>
      </c>
      <c r="CQ117" s="8" t="s">
        <v>56</v>
      </c>
      <c r="CR117" s="9"/>
      <c r="CS117" s="2" t="s">
        <v>25</v>
      </c>
      <c r="CT117" s="2" t="s">
        <v>26</v>
      </c>
      <c r="CZ117" s="2" t="s">
        <v>54</v>
      </c>
      <c r="DA117" s="8"/>
      <c r="DB117" s="37">
        <f ca="1">ROUND(ABS(IF($C$2&lt;=$C$3,(CR124-CR125)/CR126,(CS124-CS125)/CS126)),2)</f>
        <v>3.6</v>
      </c>
      <c r="DC117" s="2" t="s">
        <v>25</v>
      </c>
      <c r="DD117" s="60"/>
      <c r="DE117" s="2" t="s">
        <v>44</v>
      </c>
      <c r="DF117" s="16" t="str">
        <f ca="1">DE$8</f>
        <v>-</v>
      </c>
      <c r="DH117" s="2" t="s">
        <v>24</v>
      </c>
      <c r="DI117" s="8" t="s">
        <v>56</v>
      </c>
      <c r="DJ117" s="9"/>
      <c r="DK117" s="2" t="s">
        <v>25</v>
      </c>
      <c r="DL117" s="2" t="s">
        <v>26</v>
      </c>
      <c r="DR117" s="2" t="s">
        <v>54</v>
      </c>
      <c r="DS117" s="8"/>
      <c r="DT117" s="37">
        <f ca="1">ROUND(ABS(IF($C$2&lt;=$C$3,(DJ124-DJ125)/DJ126,(DK124-DK125)/DK126)),2)</f>
        <v>4.7</v>
      </c>
      <c r="DU117" s="2" t="s">
        <v>25</v>
      </c>
      <c r="DV117" s="60"/>
    </row>
    <row r="118" spans="1:126">
      <c r="A118" s="2" t="s">
        <v>66</v>
      </c>
      <c r="B118" s="16">
        <f>MAX(1,B90-1)</f>
        <v>2</v>
      </c>
      <c r="E118" s="8" t="s">
        <v>57</v>
      </c>
      <c r="F118" s="9"/>
      <c r="G118" s="2" t="s">
        <v>25</v>
      </c>
      <c r="H118" s="2" t="s">
        <v>27</v>
      </c>
      <c r="O118" s="8" t="s">
        <v>32</v>
      </c>
      <c r="P118" s="16">
        <f ca="1">ROUND(ABS((D126-D127)/P117),2)</f>
        <v>12.11</v>
      </c>
      <c r="Q118" s="14" t="s">
        <v>55</v>
      </c>
      <c r="R118" s="60"/>
      <c r="S118" s="2" t="s">
        <v>66</v>
      </c>
      <c r="T118" s="16">
        <f>MAX(1,T90-1)</f>
        <v>2</v>
      </c>
      <c r="W118" s="8" t="s">
        <v>57</v>
      </c>
      <c r="X118" s="9"/>
      <c r="Y118" s="2" t="s">
        <v>25</v>
      </c>
      <c r="Z118" s="2" t="s">
        <v>27</v>
      </c>
      <c r="AG118" s="8" t="s">
        <v>32</v>
      </c>
      <c r="AH118" s="16">
        <f ca="1">ROUND(ABS((V126-V127)/AH117),2)</f>
        <v>12.11</v>
      </c>
      <c r="AI118" s="14" t="s">
        <v>55</v>
      </c>
      <c r="AJ118" s="60"/>
      <c r="AK118" s="2" t="s">
        <v>66</v>
      </c>
      <c r="AL118" s="16">
        <f>MAX(1,AL90-1)</f>
        <v>2</v>
      </c>
      <c r="AO118" s="8" t="s">
        <v>57</v>
      </c>
      <c r="AP118" s="9"/>
      <c r="AQ118" s="2" t="s">
        <v>25</v>
      </c>
      <c r="AR118" s="2" t="s">
        <v>27</v>
      </c>
      <c r="AY118" s="8" t="s">
        <v>32</v>
      </c>
      <c r="AZ118" s="16">
        <f ca="1">ROUND(ABS((AN126-AN127)/AZ117),2)</f>
        <v>35.86</v>
      </c>
      <c r="BA118" s="14" t="s">
        <v>55</v>
      </c>
      <c r="BB118" s="60"/>
      <c r="BC118" s="2" t="s">
        <v>66</v>
      </c>
      <c r="BD118" s="16">
        <f>MAX(1,BD90-1)</f>
        <v>2</v>
      </c>
      <c r="BG118" s="8" t="s">
        <v>57</v>
      </c>
      <c r="BH118" s="9"/>
      <c r="BI118" s="2" t="s">
        <v>25</v>
      </c>
      <c r="BJ118" s="2" t="s">
        <v>27</v>
      </c>
      <c r="BQ118" s="8" t="s">
        <v>32</v>
      </c>
      <c r="BR118" s="16">
        <f ca="1">ROUND(ABS((BF126-BF127)/BR117),2)</f>
        <v>52.76</v>
      </c>
      <c r="BS118" s="14" t="s">
        <v>55</v>
      </c>
      <c r="BT118" s="60"/>
      <c r="BU118" s="2" t="s">
        <v>66</v>
      </c>
      <c r="BV118" s="16">
        <f>MAX(1,BV90-1)</f>
        <v>2</v>
      </c>
      <c r="BY118" s="8" t="s">
        <v>57</v>
      </c>
      <c r="BZ118" s="9"/>
      <c r="CA118" s="2" t="s">
        <v>25</v>
      </c>
      <c r="CB118" s="2" t="s">
        <v>27</v>
      </c>
      <c r="CI118" s="8" t="s">
        <v>32</v>
      </c>
      <c r="CJ118" s="16">
        <f ca="1">ROUND(ABS((BX126-BX127)/CJ117),2)</f>
        <v>52.76</v>
      </c>
      <c r="CK118" s="14" t="s">
        <v>55</v>
      </c>
      <c r="CL118" s="60"/>
      <c r="CM118" s="2" t="s">
        <v>66</v>
      </c>
      <c r="CN118" s="16">
        <f>MAX(1,CN90-1)</f>
        <v>2</v>
      </c>
      <c r="CQ118" s="8" t="s">
        <v>57</v>
      </c>
      <c r="CR118" s="9"/>
      <c r="CS118" s="2" t="s">
        <v>25</v>
      </c>
      <c r="CT118" s="2" t="s">
        <v>27</v>
      </c>
      <c r="DA118" s="8" t="s">
        <v>32</v>
      </c>
      <c r="DB118" s="16">
        <f ca="1">ROUND(ABS((CP126-CP127)/DB117),2)</f>
        <v>52.76</v>
      </c>
      <c r="DC118" s="14" t="s">
        <v>55</v>
      </c>
      <c r="DD118" s="60"/>
      <c r="DE118" s="2" t="s">
        <v>66</v>
      </c>
      <c r="DF118" s="16">
        <f>MAX(1,DF90-1)</f>
        <v>2</v>
      </c>
      <c r="DI118" s="8" t="s">
        <v>57</v>
      </c>
      <c r="DJ118" s="9"/>
      <c r="DK118" s="2" t="s">
        <v>25</v>
      </c>
      <c r="DL118" s="2" t="s">
        <v>27</v>
      </c>
      <c r="DS118" s="8" t="s">
        <v>32</v>
      </c>
      <c r="DT118" s="16">
        <f ca="1">ROUND(ABS((DH126-DH127)/DT117),2)</f>
        <v>12.11</v>
      </c>
      <c r="DU118" s="14" t="s">
        <v>55</v>
      </c>
      <c r="DV118" s="60"/>
    </row>
    <row r="119" spans="1:126">
      <c r="B119" s="22" t="str">
        <f>IF(B118=B90,"duplicato","")</f>
        <v/>
      </c>
      <c r="E119" s="8" t="s">
        <v>28</v>
      </c>
      <c r="F119" s="32">
        <f>$N$4</f>
        <v>4</v>
      </c>
      <c r="G119" s="2" t="s">
        <v>25</v>
      </c>
      <c r="H119" s="2" t="s">
        <v>29</v>
      </c>
      <c r="O119" s="8" t="s">
        <v>33</v>
      </c>
      <c r="P119" s="16">
        <f ca="1">ROUND(ABS((E126-E127)/P117),2)</f>
        <v>7.42</v>
      </c>
      <c r="Q119" s="14" t="s">
        <v>55</v>
      </c>
      <c r="R119" s="60"/>
      <c r="T119" s="22" t="str">
        <f>IF(T118=T90,"duplicato","")</f>
        <v/>
      </c>
      <c r="W119" s="8" t="s">
        <v>28</v>
      </c>
      <c r="X119" s="32">
        <f>$N$4</f>
        <v>4</v>
      </c>
      <c r="Y119" s="2" t="s">
        <v>25</v>
      </c>
      <c r="Z119" s="2" t="s">
        <v>29</v>
      </c>
      <c r="AG119" s="8" t="s">
        <v>33</v>
      </c>
      <c r="AH119" s="16">
        <f ca="1">ROUND(ABS((W126-W127)/AH117),2)</f>
        <v>7.42</v>
      </c>
      <c r="AI119" s="14" t="s">
        <v>55</v>
      </c>
      <c r="AJ119" s="60"/>
      <c r="AL119" s="22" t="str">
        <f>IF(AL118=AL90,"duplicato","")</f>
        <v/>
      </c>
      <c r="AO119" s="8" t="s">
        <v>28</v>
      </c>
      <c r="AP119" s="32">
        <f>$N$4</f>
        <v>4</v>
      </c>
      <c r="AQ119" s="2" t="s">
        <v>25</v>
      </c>
      <c r="AR119" s="2" t="s">
        <v>29</v>
      </c>
      <c r="AY119" s="8" t="s">
        <v>33</v>
      </c>
      <c r="AZ119" s="16">
        <f ca="1">ROUND(ABS((AO126-AO127)/AZ117),2)</f>
        <v>21.6</v>
      </c>
      <c r="BA119" s="14" t="s">
        <v>55</v>
      </c>
      <c r="BB119" s="60"/>
      <c r="BD119" s="22" t="str">
        <f>IF(BD118=BD90,"duplicato","")</f>
        <v/>
      </c>
      <c r="BG119" s="8" t="s">
        <v>28</v>
      </c>
      <c r="BH119" s="32">
        <f>$N$4</f>
        <v>4</v>
      </c>
      <c r="BI119" s="2" t="s">
        <v>25</v>
      </c>
      <c r="BJ119" s="2" t="s">
        <v>29</v>
      </c>
      <c r="BQ119" s="8" t="s">
        <v>33</v>
      </c>
      <c r="BR119" s="16">
        <f ca="1">ROUND(ABS((BG126-BG127)/BR117),2)</f>
        <v>31.63</v>
      </c>
      <c r="BS119" s="14" t="s">
        <v>55</v>
      </c>
      <c r="BT119" s="60"/>
      <c r="BV119" s="22" t="str">
        <f>IF(BV118=BV90,"duplicato","")</f>
        <v/>
      </c>
      <c r="BY119" s="8" t="s">
        <v>28</v>
      </c>
      <c r="BZ119" s="32">
        <f>$N$4</f>
        <v>4</v>
      </c>
      <c r="CA119" s="2" t="s">
        <v>25</v>
      </c>
      <c r="CB119" s="2" t="s">
        <v>29</v>
      </c>
      <c r="CI119" s="8" t="s">
        <v>33</v>
      </c>
      <c r="CJ119" s="16">
        <f ca="1">ROUND(ABS((BY126-BY127)/CJ117),2)</f>
        <v>31.63</v>
      </c>
      <c r="CK119" s="14" t="s">
        <v>55</v>
      </c>
      <c r="CL119" s="60"/>
      <c r="CN119" s="22" t="str">
        <f>IF(CN118=CN90,"duplicato","")</f>
        <v/>
      </c>
      <c r="CQ119" s="8" t="s">
        <v>28</v>
      </c>
      <c r="CR119" s="32">
        <f>$N$4</f>
        <v>4</v>
      </c>
      <c r="CS119" s="2" t="s">
        <v>25</v>
      </c>
      <c r="CT119" s="2" t="s">
        <v>29</v>
      </c>
      <c r="DA119" s="8" t="s">
        <v>33</v>
      </c>
      <c r="DB119" s="16">
        <f ca="1">ROUND(ABS((CQ126-CQ127)/DB117),2)</f>
        <v>31.63</v>
      </c>
      <c r="DC119" s="14" t="s">
        <v>55</v>
      </c>
      <c r="DD119" s="60"/>
      <c r="DF119" s="22" t="str">
        <f>IF(DF118=DF90,"duplicato","")</f>
        <v/>
      </c>
      <c r="DI119" s="8" t="s">
        <v>28</v>
      </c>
      <c r="DJ119" s="32">
        <f>$N$4</f>
        <v>4</v>
      </c>
      <c r="DK119" s="2" t="s">
        <v>25</v>
      </c>
      <c r="DL119" s="2" t="s">
        <v>29</v>
      </c>
      <c r="DS119" s="8" t="s">
        <v>33</v>
      </c>
      <c r="DT119" s="16">
        <f ca="1">ROUND(ABS((DI126-DI127)/DT117),2)</f>
        <v>7.42</v>
      </c>
      <c r="DU119" s="14" t="s">
        <v>55</v>
      </c>
      <c r="DV119" s="60"/>
    </row>
    <row r="120" spans="1:126">
      <c r="E120" s="8" t="s">
        <v>47</v>
      </c>
      <c r="F120" s="9"/>
      <c r="G120" s="2" t="s">
        <v>25</v>
      </c>
      <c r="H120" s="2" t="s">
        <v>49</v>
      </c>
      <c r="R120" s="60"/>
      <c r="W120" s="8" t="s">
        <v>47</v>
      </c>
      <c r="X120" s="9"/>
      <c r="Y120" s="2" t="s">
        <v>25</v>
      </c>
      <c r="Z120" s="2" t="s">
        <v>49</v>
      </c>
      <c r="AJ120" s="60"/>
      <c r="AO120" s="8" t="s">
        <v>47</v>
      </c>
      <c r="AP120" s="9"/>
      <c r="AQ120" s="2" t="s">
        <v>25</v>
      </c>
      <c r="AR120" s="2" t="s">
        <v>49</v>
      </c>
      <c r="BB120" s="60"/>
      <c r="BG120" s="8" t="s">
        <v>47</v>
      </c>
      <c r="BH120" s="9"/>
      <c r="BI120" s="2" t="s">
        <v>25</v>
      </c>
      <c r="BJ120" s="2" t="s">
        <v>49</v>
      </c>
      <c r="BT120" s="60"/>
      <c r="BY120" s="8" t="s">
        <v>47</v>
      </c>
      <c r="BZ120" s="9"/>
      <c r="CA120" s="2" t="s">
        <v>25</v>
      </c>
      <c r="CB120" s="2" t="s">
        <v>49</v>
      </c>
      <c r="CL120" s="60"/>
      <c r="CQ120" s="8" t="s">
        <v>47</v>
      </c>
      <c r="CR120" s="9"/>
      <c r="CS120" s="2" t="s">
        <v>25</v>
      </c>
      <c r="CT120" s="2" t="s">
        <v>49</v>
      </c>
      <c r="DD120" s="60"/>
      <c r="DI120" s="8" t="s">
        <v>47</v>
      </c>
      <c r="DJ120" s="9"/>
      <c r="DK120" s="2" t="s">
        <v>25</v>
      </c>
      <c r="DL120" s="2" t="s">
        <v>49</v>
      </c>
      <c r="DV120" s="60"/>
    </row>
    <row r="121" spans="1:126">
      <c r="E121" s="8" t="s">
        <v>48</v>
      </c>
      <c r="F121" s="9"/>
      <c r="G121" s="2" t="s">
        <v>25</v>
      </c>
      <c r="H121" s="2" t="s">
        <v>50</v>
      </c>
      <c r="R121" s="60"/>
      <c r="W121" s="8" t="s">
        <v>48</v>
      </c>
      <c r="X121" s="9"/>
      <c r="Y121" s="2" t="s">
        <v>25</v>
      </c>
      <c r="Z121" s="2" t="s">
        <v>50</v>
      </c>
      <c r="AJ121" s="60"/>
      <c r="AO121" s="8" t="s">
        <v>48</v>
      </c>
      <c r="AP121" s="9"/>
      <c r="AQ121" s="2" t="s">
        <v>25</v>
      </c>
      <c r="AR121" s="2" t="s">
        <v>50</v>
      </c>
      <c r="BB121" s="60"/>
      <c r="BG121" s="8" t="s">
        <v>48</v>
      </c>
      <c r="BH121" s="9"/>
      <c r="BI121" s="2" t="s">
        <v>25</v>
      </c>
      <c r="BJ121" s="2" t="s">
        <v>50</v>
      </c>
      <c r="BT121" s="60"/>
      <c r="BY121" s="8" t="s">
        <v>48</v>
      </c>
      <c r="BZ121" s="9"/>
      <c r="CA121" s="2" t="s">
        <v>25</v>
      </c>
      <c r="CB121" s="2" t="s">
        <v>50</v>
      </c>
      <c r="CL121" s="60"/>
      <c r="CQ121" s="8" t="s">
        <v>48</v>
      </c>
      <c r="CR121" s="9"/>
      <c r="CS121" s="2" t="s">
        <v>25</v>
      </c>
      <c r="CT121" s="2" t="s">
        <v>50</v>
      </c>
      <c r="DD121" s="60"/>
      <c r="DI121" s="8" t="s">
        <v>48</v>
      </c>
      <c r="DJ121" s="9"/>
      <c r="DK121" s="2" t="s">
        <v>25</v>
      </c>
      <c r="DL121" s="2" t="s">
        <v>50</v>
      </c>
      <c r="DV121" s="60"/>
    </row>
    <row r="122" spans="1:126">
      <c r="R122" s="60"/>
      <c r="AJ122" s="60"/>
      <c r="BB122" s="60"/>
      <c r="BT122" s="60"/>
      <c r="CL122" s="60"/>
      <c r="DD122" s="60"/>
      <c r="DV122" s="60"/>
    </row>
    <row r="123" spans="1:126">
      <c r="A123" s="2" t="s">
        <v>30</v>
      </c>
      <c r="D123" s="17" t="s">
        <v>32</v>
      </c>
      <c r="E123" s="17" t="s">
        <v>33</v>
      </c>
      <c r="F123" s="17" t="s">
        <v>34</v>
      </c>
      <c r="G123" s="17" t="s">
        <v>35</v>
      </c>
      <c r="H123" s="17" t="s">
        <v>36</v>
      </c>
      <c r="I123" s="17" t="s">
        <v>37</v>
      </c>
      <c r="J123" s="20" t="s">
        <v>39</v>
      </c>
      <c r="K123" s="20" t="s">
        <v>40</v>
      </c>
      <c r="L123" s="20" t="s">
        <v>41</v>
      </c>
      <c r="M123" s="20" t="s">
        <v>42</v>
      </c>
      <c r="N123" s="20" t="s">
        <v>53</v>
      </c>
      <c r="O123" s="17" t="s">
        <v>32</v>
      </c>
      <c r="P123" s="20" t="s">
        <v>51</v>
      </c>
      <c r="Q123" s="20" t="s">
        <v>52</v>
      </c>
      <c r="R123" s="60"/>
      <c r="S123" s="2" t="s">
        <v>30</v>
      </c>
      <c r="V123" s="17" t="s">
        <v>32</v>
      </c>
      <c r="W123" s="17" t="s">
        <v>33</v>
      </c>
      <c r="X123" s="17" t="s">
        <v>34</v>
      </c>
      <c r="Y123" s="17" t="s">
        <v>35</v>
      </c>
      <c r="Z123" s="17" t="s">
        <v>36</v>
      </c>
      <c r="AA123" s="17" t="s">
        <v>37</v>
      </c>
      <c r="AB123" s="20" t="s">
        <v>39</v>
      </c>
      <c r="AC123" s="20" t="s">
        <v>40</v>
      </c>
      <c r="AD123" s="20" t="s">
        <v>41</v>
      </c>
      <c r="AE123" s="20" t="s">
        <v>42</v>
      </c>
      <c r="AF123" s="20" t="s">
        <v>53</v>
      </c>
      <c r="AG123" s="17" t="s">
        <v>32</v>
      </c>
      <c r="AH123" s="20" t="s">
        <v>51</v>
      </c>
      <c r="AI123" s="20" t="s">
        <v>52</v>
      </c>
      <c r="AJ123" s="60"/>
      <c r="AK123" s="2" t="s">
        <v>30</v>
      </c>
      <c r="AN123" s="17" t="s">
        <v>32</v>
      </c>
      <c r="AO123" s="17" t="s">
        <v>33</v>
      </c>
      <c r="AP123" s="17" t="s">
        <v>34</v>
      </c>
      <c r="AQ123" s="17" t="s">
        <v>35</v>
      </c>
      <c r="AR123" s="17" t="s">
        <v>36</v>
      </c>
      <c r="AS123" s="17" t="s">
        <v>37</v>
      </c>
      <c r="AT123" s="20" t="s">
        <v>39</v>
      </c>
      <c r="AU123" s="20" t="s">
        <v>40</v>
      </c>
      <c r="AV123" s="20" t="s">
        <v>41</v>
      </c>
      <c r="AW123" s="20" t="s">
        <v>42</v>
      </c>
      <c r="AX123" s="20" t="s">
        <v>53</v>
      </c>
      <c r="AY123" s="17" t="s">
        <v>32</v>
      </c>
      <c r="AZ123" s="20" t="s">
        <v>51</v>
      </c>
      <c r="BA123" s="20" t="s">
        <v>52</v>
      </c>
      <c r="BB123" s="60"/>
      <c r="BC123" s="2" t="s">
        <v>30</v>
      </c>
      <c r="BF123" s="17" t="s">
        <v>32</v>
      </c>
      <c r="BG123" s="17" t="s">
        <v>33</v>
      </c>
      <c r="BH123" s="17" t="s">
        <v>34</v>
      </c>
      <c r="BI123" s="17" t="s">
        <v>35</v>
      </c>
      <c r="BJ123" s="17" t="s">
        <v>36</v>
      </c>
      <c r="BK123" s="17" t="s">
        <v>37</v>
      </c>
      <c r="BL123" s="20" t="s">
        <v>39</v>
      </c>
      <c r="BM123" s="20" t="s">
        <v>40</v>
      </c>
      <c r="BN123" s="20" t="s">
        <v>41</v>
      </c>
      <c r="BO123" s="20" t="s">
        <v>42</v>
      </c>
      <c r="BP123" s="20" t="s">
        <v>53</v>
      </c>
      <c r="BQ123" s="17" t="s">
        <v>32</v>
      </c>
      <c r="BR123" s="20" t="s">
        <v>51</v>
      </c>
      <c r="BS123" s="20" t="s">
        <v>52</v>
      </c>
      <c r="BT123" s="60"/>
      <c r="BU123" s="2" t="s">
        <v>30</v>
      </c>
      <c r="BX123" s="17" t="s">
        <v>32</v>
      </c>
      <c r="BY123" s="17" t="s">
        <v>33</v>
      </c>
      <c r="BZ123" s="17" t="s">
        <v>34</v>
      </c>
      <c r="CA123" s="17" t="s">
        <v>35</v>
      </c>
      <c r="CB123" s="17" t="s">
        <v>36</v>
      </c>
      <c r="CC123" s="17" t="s">
        <v>37</v>
      </c>
      <c r="CD123" s="20" t="s">
        <v>39</v>
      </c>
      <c r="CE123" s="20" t="s">
        <v>40</v>
      </c>
      <c r="CF123" s="20" t="s">
        <v>41</v>
      </c>
      <c r="CG123" s="20" t="s">
        <v>42</v>
      </c>
      <c r="CH123" s="20" t="s">
        <v>53</v>
      </c>
      <c r="CI123" s="17" t="s">
        <v>32</v>
      </c>
      <c r="CJ123" s="20" t="s">
        <v>51</v>
      </c>
      <c r="CK123" s="20" t="s">
        <v>52</v>
      </c>
      <c r="CL123" s="60"/>
      <c r="CM123" s="2" t="s">
        <v>30</v>
      </c>
      <c r="CP123" s="17" t="s">
        <v>32</v>
      </c>
      <c r="CQ123" s="17" t="s">
        <v>33</v>
      </c>
      <c r="CR123" s="17" t="s">
        <v>34</v>
      </c>
      <c r="CS123" s="17" t="s">
        <v>35</v>
      </c>
      <c r="CT123" s="17" t="s">
        <v>36</v>
      </c>
      <c r="CU123" s="17" t="s">
        <v>37</v>
      </c>
      <c r="CV123" s="20" t="s">
        <v>39</v>
      </c>
      <c r="CW123" s="20" t="s">
        <v>40</v>
      </c>
      <c r="CX123" s="20" t="s">
        <v>41</v>
      </c>
      <c r="CY123" s="20" t="s">
        <v>42</v>
      </c>
      <c r="CZ123" s="20" t="s">
        <v>53</v>
      </c>
      <c r="DA123" s="17" t="s">
        <v>32</v>
      </c>
      <c r="DB123" s="20" t="s">
        <v>51</v>
      </c>
      <c r="DC123" s="20" t="s">
        <v>52</v>
      </c>
      <c r="DD123" s="60"/>
      <c r="DE123" s="2" t="s">
        <v>30</v>
      </c>
      <c r="DH123" s="17" t="s">
        <v>32</v>
      </c>
      <c r="DI123" s="17" t="s">
        <v>33</v>
      </c>
      <c r="DJ123" s="17" t="s">
        <v>34</v>
      </c>
      <c r="DK123" s="17" t="s">
        <v>35</v>
      </c>
      <c r="DL123" s="17" t="s">
        <v>36</v>
      </c>
      <c r="DM123" s="17" t="s">
        <v>37</v>
      </c>
      <c r="DN123" s="20" t="s">
        <v>39</v>
      </c>
      <c r="DO123" s="20" t="s">
        <v>40</v>
      </c>
      <c r="DP123" s="20" t="s">
        <v>41</v>
      </c>
      <c r="DQ123" s="20" t="s">
        <v>42</v>
      </c>
      <c r="DR123" s="20" t="s">
        <v>53</v>
      </c>
      <c r="DS123" s="17" t="s">
        <v>32</v>
      </c>
      <c r="DT123" s="20" t="s">
        <v>51</v>
      </c>
      <c r="DU123" s="20" t="s">
        <v>52</v>
      </c>
      <c r="DV123" s="60"/>
    </row>
    <row r="124" spans="1:126">
      <c r="A124" s="8" t="s">
        <v>31</v>
      </c>
      <c r="B124" s="45">
        <f>($H$2-B118)*4+1</f>
        <v>13</v>
      </c>
      <c r="C124" s="8" t="s">
        <v>11</v>
      </c>
      <c r="D124" s="6">
        <f ca="1">INDEX(E$8:E$31,B124,1)</f>
        <v>-21.196999999999999</v>
      </c>
      <c r="E124" s="6">
        <f ca="1">INDEX(F$8:F$31,B124,1)</f>
        <v>-12.989000000000001</v>
      </c>
      <c r="F124" s="6">
        <f ca="1">INDEX(G$8:G$31,B124,1)</f>
        <v>18.25</v>
      </c>
      <c r="G124" s="6">
        <f ca="1">INDEX(H$8:H$31,B124,1)</f>
        <v>2.1949999999999998</v>
      </c>
      <c r="H124" s="6">
        <f ca="1">INDEX(I$8:I$31,B124,1)</f>
        <v>0.25</v>
      </c>
      <c r="I124" s="6">
        <f ca="1">INDEX(J$8:J$31,B124,1)</f>
        <v>0.36799999999999999</v>
      </c>
      <c r="J124" s="21">
        <f ca="1">(ABS(F124)+ABS(H124))*SIGN(F124)</f>
        <v>18.5</v>
      </c>
      <c r="K124" s="21">
        <f ca="1">(ABS(G124)+ABS(I124))*SIGN(G124)</f>
        <v>2.5629999999999997</v>
      </c>
      <c r="L124" s="21">
        <f ca="1">(ABS(J124)+0.3*ABS(K124))*SIGN(J124)</f>
        <v>19.268899999999999</v>
      </c>
      <c r="M124" s="21">
        <f t="shared" ref="M124:M127" ca="1" si="444">(ABS(K124)+0.3*ABS(J124))*SIGN(K124)</f>
        <v>8.1129999999999995</v>
      </c>
      <c r="N124" s="21">
        <f ca="1">IF($C$2&lt;=$C$3,L124,M124)</f>
        <v>19.268899999999999</v>
      </c>
      <c r="O124" s="37">
        <f ca="1">D124</f>
        <v>-21.196999999999999</v>
      </c>
      <c r="P124" s="37">
        <f ca="1">E124+N124</f>
        <v>6.2798999999999978</v>
      </c>
      <c r="Q124" s="37">
        <f ca="1">E124-N124</f>
        <v>-32.257899999999999</v>
      </c>
      <c r="R124" s="60"/>
      <c r="S124" s="8" t="s">
        <v>31</v>
      </c>
      <c r="T124" s="45">
        <f>($H$2-T118)*4+1</f>
        <v>13</v>
      </c>
      <c r="U124" s="8" t="s">
        <v>11</v>
      </c>
      <c r="V124" s="6">
        <f ca="1">INDEX(W$8:W$31,T124,1)</f>
        <v>-14.901</v>
      </c>
      <c r="W124" s="6">
        <f ca="1">INDEX(X$8:X$31,T124,1)</f>
        <v>-9.1310000000000002</v>
      </c>
      <c r="X124" s="6">
        <f ca="1">INDEX(Y$8:Y$31,T124,1)</f>
        <v>20.673999999999999</v>
      </c>
      <c r="Y124" s="6">
        <f ca="1">INDEX(Z$8:Z$31,T124,1)</f>
        <v>2.4860000000000002</v>
      </c>
      <c r="Z124" s="6">
        <f ca="1">INDEX(AA$8:AA$31,T124,1)</f>
        <v>0.28399999999999997</v>
      </c>
      <c r="AA124" s="6">
        <f ca="1">INDEX(AB$8:AB$31,T124,1)</f>
        <v>0.41799999999999998</v>
      </c>
      <c r="AB124" s="21">
        <f ca="1">(ABS(X124)+ABS(Z124))*SIGN(X124)</f>
        <v>20.957999999999998</v>
      </c>
      <c r="AC124" s="21">
        <f ca="1">(ABS(Y124)+ABS(AA124))*SIGN(Y124)</f>
        <v>2.9040000000000004</v>
      </c>
      <c r="AD124" s="21">
        <f ca="1">(ABS(AB124)+0.3*ABS(AC124))*SIGN(AB124)</f>
        <v>21.8292</v>
      </c>
      <c r="AE124" s="21">
        <f t="shared" ref="AE124:AE127" ca="1" si="445">(ABS(AC124)+0.3*ABS(AB124))*SIGN(AC124)</f>
        <v>9.1913999999999998</v>
      </c>
      <c r="AF124" s="21">
        <f ca="1">IF($C$2&lt;=$C$3,AD124,AE124)</f>
        <v>21.8292</v>
      </c>
      <c r="AG124" s="37">
        <f ca="1">V124</f>
        <v>-14.901</v>
      </c>
      <c r="AH124" s="37">
        <f ca="1">W124+AF124</f>
        <v>12.6982</v>
      </c>
      <c r="AI124" s="37">
        <f ca="1">W124-AF124</f>
        <v>-30.9602</v>
      </c>
      <c r="AJ124" s="60"/>
      <c r="AK124" s="8" t="s">
        <v>31</v>
      </c>
      <c r="AL124" s="45">
        <f>($H$2-AL118)*4+1</f>
        <v>13</v>
      </c>
      <c r="AM124" s="8" t="s">
        <v>11</v>
      </c>
      <c r="AN124" s="6">
        <f ca="1">INDEX(AO$8:AO$31,AL124,1)</f>
        <v>-27.13</v>
      </c>
      <c r="AO124" s="6">
        <f ca="1">INDEX(AP$8:AP$31,AL124,1)</f>
        <v>-16.334</v>
      </c>
      <c r="AP124" s="6">
        <f ca="1">INDEX(AQ$8:AQ$31,AL124,1)</f>
        <v>22.51</v>
      </c>
      <c r="AQ124" s="6">
        <f ca="1">INDEX(AR$8:AR$31,AL124,1)</f>
        <v>2.702</v>
      </c>
      <c r="AR124" s="6">
        <f ca="1">INDEX(AS$8:AS$31,AL124,1)</f>
        <v>0.31</v>
      </c>
      <c r="AS124" s="6">
        <f ca="1">INDEX(AT$8:AT$31,AL124,1)</f>
        <v>0.45600000000000002</v>
      </c>
      <c r="AT124" s="21">
        <f ca="1">(ABS(AP124)+ABS(AR124))*SIGN(AP124)</f>
        <v>22.82</v>
      </c>
      <c r="AU124" s="21">
        <f ca="1">(ABS(AQ124)+ABS(AS124))*SIGN(AQ124)</f>
        <v>3.1579999999999999</v>
      </c>
      <c r="AV124" s="21">
        <f ca="1">(ABS(AT124)+0.3*ABS(AU124))*SIGN(AT124)</f>
        <v>23.767399999999999</v>
      </c>
      <c r="AW124" s="21">
        <f t="shared" ref="AW124:AW127" ca="1" si="446">(ABS(AU124)+0.3*ABS(AT124))*SIGN(AU124)</f>
        <v>10.004</v>
      </c>
      <c r="AX124" s="21">
        <f ca="1">IF($C$2&lt;=$C$3,AV124,AW124)</f>
        <v>23.767399999999999</v>
      </c>
      <c r="AY124" s="37">
        <f ca="1">AN124</f>
        <v>-27.13</v>
      </c>
      <c r="AZ124" s="37">
        <f ca="1">AO124+AX124</f>
        <v>7.4333999999999989</v>
      </c>
      <c r="BA124" s="37">
        <f ca="1">AO124-AX124</f>
        <v>-40.101399999999998</v>
      </c>
      <c r="BB124" s="60"/>
      <c r="BC124" s="8" t="s">
        <v>31</v>
      </c>
      <c r="BD124" s="45">
        <f>($H$2-BD118)*4+1</f>
        <v>13</v>
      </c>
      <c r="BE124" s="8" t="s">
        <v>11</v>
      </c>
      <c r="BF124" s="6">
        <f ca="1">INDEX(BG$8:BG$31,BD124,1)</f>
        <v>-43.548000000000002</v>
      </c>
      <c r="BG124" s="6">
        <f ca="1">INDEX(BH$8:BH$31,BD124,1)</f>
        <v>-26.050999999999998</v>
      </c>
      <c r="BH124" s="6">
        <f ca="1">INDEX(BI$8:BI$31,BD124,1)</f>
        <v>113.574</v>
      </c>
      <c r="BI124" s="6">
        <f ca="1">INDEX(BJ$8:BJ$31,BD124,1)</f>
        <v>13.680999999999999</v>
      </c>
      <c r="BJ124" s="6">
        <f ca="1">INDEX(BK$8:BK$31,BD124,1)</f>
        <v>1.573</v>
      </c>
      <c r="BK124" s="6">
        <f ca="1">INDEX(BL$8:BL$31,BD124,1)</f>
        <v>2.3149999999999999</v>
      </c>
      <c r="BL124" s="21">
        <f ca="1">(ABS(BH124)+ABS(BJ124))*SIGN(BH124)</f>
        <v>115.14699999999999</v>
      </c>
      <c r="BM124" s="21">
        <f ca="1">(ABS(BI124)+ABS(BK124))*SIGN(BI124)</f>
        <v>15.995999999999999</v>
      </c>
      <c r="BN124" s="21">
        <f ca="1">(ABS(BL124)+0.3*ABS(BM124))*SIGN(BL124)</f>
        <v>119.94579999999999</v>
      </c>
      <c r="BO124" s="21">
        <f t="shared" ref="BO124:BO127" ca="1" si="447">(ABS(BM124)+0.3*ABS(BL124))*SIGN(BM124)</f>
        <v>50.540099999999995</v>
      </c>
      <c r="BP124" s="21">
        <f ca="1">IF($C$2&lt;=$C$3,BN124,BO124)</f>
        <v>119.94579999999999</v>
      </c>
      <c r="BQ124" s="37">
        <f ca="1">BF124</f>
        <v>-43.548000000000002</v>
      </c>
      <c r="BR124" s="37">
        <f ca="1">BG124+BP124</f>
        <v>93.894799999999989</v>
      </c>
      <c r="BS124" s="37">
        <f ca="1">BG124-BP124</f>
        <v>-145.99679999999998</v>
      </c>
      <c r="BT124" s="60"/>
      <c r="BU124" s="8" t="s">
        <v>31</v>
      </c>
      <c r="BV124" s="45">
        <f>($H$2-BV118)*4+1</f>
        <v>13</v>
      </c>
      <c r="BW124" s="8" t="s">
        <v>11</v>
      </c>
      <c r="BX124" s="6">
        <f ca="1">INDEX(BY$8:BY$31,BV124,1)</f>
        <v>-73.701999999999998</v>
      </c>
      <c r="BY124" s="6">
        <f ca="1">INDEX(BZ$8:BZ$31,BV124,1)</f>
        <v>-44.167000000000002</v>
      </c>
      <c r="BZ124" s="6">
        <f ca="1">INDEX(CA$8:CA$31,BV124,1)</f>
        <v>164.529</v>
      </c>
      <c r="CA124" s="6">
        <f ca="1">INDEX(CB$8:CB$31,BV124,1)</f>
        <v>19.786000000000001</v>
      </c>
      <c r="CB124" s="6">
        <f ca="1">INDEX(CC$8:CC$31,BV124,1)</f>
        <v>2.2669999999999999</v>
      </c>
      <c r="CC124" s="6">
        <f ca="1">INDEX(CD$8:CD$31,BV124,1)</f>
        <v>3.335</v>
      </c>
      <c r="CD124" s="21">
        <f ca="1">(ABS(BZ124)+ABS(CB124))*SIGN(BZ124)</f>
        <v>166.79599999999999</v>
      </c>
      <c r="CE124" s="21">
        <f ca="1">(ABS(CA124)+ABS(CC124))*SIGN(CA124)</f>
        <v>23.121000000000002</v>
      </c>
      <c r="CF124" s="21">
        <f ca="1">(ABS(CD124)+0.3*ABS(CE124))*SIGN(CD124)</f>
        <v>173.73229999999998</v>
      </c>
      <c r="CG124" s="21">
        <f t="shared" ref="CG124:CG127" ca="1" si="448">(ABS(CE124)+0.3*ABS(CD124))*SIGN(CE124)</f>
        <v>73.15979999999999</v>
      </c>
      <c r="CH124" s="21">
        <f ca="1">IF($C$2&lt;=$C$3,CF124,CG124)</f>
        <v>173.73229999999998</v>
      </c>
      <c r="CI124" s="37">
        <f ca="1">BX124</f>
        <v>-73.701999999999998</v>
      </c>
      <c r="CJ124" s="37">
        <f ca="1">BY124+CH124</f>
        <v>129.56529999999998</v>
      </c>
      <c r="CK124" s="37">
        <f ca="1">BY124-CH124</f>
        <v>-217.89929999999998</v>
      </c>
      <c r="CL124" s="60"/>
      <c r="CM124" s="8" t="s">
        <v>31</v>
      </c>
      <c r="CN124" s="45">
        <f>($H$2-CN118)*4+1</f>
        <v>13</v>
      </c>
      <c r="CO124" s="8" t="s">
        <v>11</v>
      </c>
      <c r="CP124" s="6">
        <f ca="1">INDEX(CQ$8:CQ$31,CN124,1)</f>
        <v>-44.076000000000001</v>
      </c>
      <c r="CQ124" s="6">
        <f ca="1">INDEX(CR$8:CR$31,CN124,1)</f>
        <v>-26.471</v>
      </c>
      <c r="CR124" s="6">
        <f ca="1">INDEX(CS$8:CS$31,CN124,1)</f>
        <v>148.196</v>
      </c>
      <c r="CS124" s="6">
        <f ca="1">INDEX(CT$8:CT$31,CN124,1)</f>
        <v>17.844999999999999</v>
      </c>
      <c r="CT124" s="6">
        <f ca="1">INDEX(CU$8:CU$31,CN124,1)</f>
        <v>2.0449999999999999</v>
      </c>
      <c r="CU124" s="6">
        <f ca="1">INDEX(CV$8:CV$31,CN124,1)</f>
        <v>3.0089999999999999</v>
      </c>
      <c r="CV124" s="21">
        <f ca="1">(ABS(CR124)+ABS(CT124))*SIGN(CR124)</f>
        <v>150.24099999999999</v>
      </c>
      <c r="CW124" s="21">
        <f ca="1">(ABS(CS124)+ABS(CU124))*SIGN(CS124)</f>
        <v>20.853999999999999</v>
      </c>
      <c r="CX124" s="21">
        <f ca="1">(ABS(CV124)+0.3*ABS(CW124))*SIGN(CV124)</f>
        <v>156.49719999999999</v>
      </c>
      <c r="CY124" s="21">
        <f t="shared" ref="CY124:CY127" ca="1" si="449">(ABS(CW124)+0.3*ABS(CV124))*SIGN(CW124)</f>
        <v>65.926299999999998</v>
      </c>
      <c r="CZ124" s="21">
        <f ca="1">IF($C$2&lt;=$C$3,CX124,CY124)</f>
        <v>156.49719999999999</v>
      </c>
      <c r="DA124" s="37">
        <f ca="1">CP124</f>
        <v>-44.076000000000001</v>
      </c>
      <c r="DB124" s="37">
        <f ca="1">CQ124+CZ124</f>
        <v>130.02619999999999</v>
      </c>
      <c r="DC124" s="37">
        <f ca="1">CQ124-CZ124</f>
        <v>-182.9682</v>
      </c>
      <c r="DD124" s="60"/>
      <c r="DE124" s="8" t="s">
        <v>31</v>
      </c>
      <c r="DF124" s="45">
        <f>($H$2-DF118)*4+1</f>
        <v>13</v>
      </c>
      <c r="DG124" s="8" t="s">
        <v>11</v>
      </c>
      <c r="DH124" s="6">
        <f ca="1">INDEX(DI$8:DI$31,DF124,1)</f>
        <v>-21.257999999999999</v>
      </c>
      <c r="DI124" s="6">
        <f ca="1">INDEX(DJ$8:DJ$31,DF124,1)</f>
        <v>-13.028</v>
      </c>
      <c r="DJ124" s="6">
        <f ca="1">INDEX(DK$8:DK$31,DF124,1)</f>
        <v>18.088000000000001</v>
      </c>
      <c r="DK124" s="6">
        <f ca="1">INDEX(DL$8:DL$31,DF124,1)</f>
        <v>-3.9340000000000002</v>
      </c>
      <c r="DL124" s="6">
        <f ca="1">INDEX(DM$8:DM$31,DF124,1)</f>
        <v>-0.55400000000000005</v>
      </c>
      <c r="DM124" s="6">
        <f ca="1">INDEX(DN$8:DN$31,DF124,1)</f>
        <v>-0.81499999999999995</v>
      </c>
      <c r="DN124" s="21">
        <f ca="1">(ABS(DJ124)+ABS(DL124))*SIGN(DJ124)</f>
        <v>18.641999999999999</v>
      </c>
      <c r="DO124" s="21">
        <f ca="1">(ABS(DK124)+ABS(DM124))*SIGN(DK124)</f>
        <v>-4.7490000000000006</v>
      </c>
      <c r="DP124" s="21">
        <f ca="1">(ABS(DN124)+0.3*ABS(DO124))*SIGN(DN124)</f>
        <v>20.066700000000001</v>
      </c>
      <c r="DQ124" s="21">
        <f t="shared" ref="DQ124:DQ127" ca="1" si="450">(ABS(DO124)+0.3*ABS(DN124))*SIGN(DO124)</f>
        <v>-10.3416</v>
      </c>
      <c r="DR124" s="21">
        <f ca="1">IF($C$2&lt;=$C$3,DP124,DQ124)</f>
        <v>20.066700000000001</v>
      </c>
      <c r="DS124" s="37">
        <f ca="1">DH124</f>
        <v>-21.257999999999999</v>
      </c>
      <c r="DT124" s="37">
        <f ca="1">DI124+DR124</f>
        <v>7.0387000000000004</v>
      </c>
      <c r="DU124" s="37">
        <f ca="1">DI124-DR124</f>
        <v>-33.094700000000003</v>
      </c>
      <c r="DV124" s="60"/>
    </row>
    <row r="125" spans="1:126">
      <c r="B125" s="45">
        <f>B124+1</f>
        <v>14</v>
      </c>
      <c r="C125" s="8" t="s">
        <v>10</v>
      </c>
      <c r="D125" s="6">
        <f ca="1">INDEX(E$8:E$31,B125,1)</f>
        <v>-22.393999999999998</v>
      </c>
      <c r="E125" s="6">
        <f ca="1">INDEX(F$8:F$31,B125,1)</f>
        <v>-13.72</v>
      </c>
      <c r="F125" s="6">
        <f ca="1">INDEX(G$8:G$31,B125,1)</f>
        <v>-17.54</v>
      </c>
      <c r="G125" s="6">
        <f ca="1">INDEX(H$8:H$31,B125,1)</f>
        <v>-2.109</v>
      </c>
      <c r="H125" s="6">
        <f ca="1">INDEX(I$8:I$31,B125,1)</f>
        <v>-0.24099999999999999</v>
      </c>
      <c r="I125" s="6">
        <f ca="1">INDEX(J$8:J$31,B125,1)</f>
        <v>-0.35399999999999998</v>
      </c>
      <c r="J125" s="21">
        <f t="shared" ref="J125:J127" ca="1" si="451">(ABS(F125)+ABS(H125))*SIGN(F125)</f>
        <v>-17.780999999999999</v>
      </c>
      <c r="K125" s="21">
        <f t="shared" ref="K125:K127" ca="1" si="452">(ABS(G125)+ABS(I125))*SIGN(G125)</f>
        <v>-2.4630000000000001</v>
      </c>
      <c r="L125" s="21">
        <f t="shared" ref="L125:L127" ca="1" si="453">(ABS(J125)+0.3*ABS(K125))*SIGN(J125)</f>
        <v>-18.5199</v>
      </c>
      <c r="M125" s="21">
        <f t="shared" ca="1" si="444"/>
        <v>-7.7972999999999999</v>
      </c>
      <c r="N125" s="21">
        <f ca="1">IF($C$2&lt;=$C$3,L125,M125)</f>
        <v>-18.5199</v>
      </c>
      <c r="O125" s="37">
        <f t="shared" ref="O125:O127" ca="1" si="454">D125</f>
        <v>-22.393999999999998</v>
      </c>
      <c r="P125" s="37">
        <f t="shared" ref="P125:P127" ca="1" si="455">E125+N125</f>
        <v>-32.239899999999999</v>
      </c>
      <c r="Q125" s="37">
        <f t="shared" ref="Q125:Q127" ca="1" si="456">E125-N125</f>
        <v>4.7998999999999992</v>
      </c>
      <c r="R125" s="60"/>
      <c r="T125" s="45">
        <f>T124+1</f>
        <v>14</v>
      </c>
      <c r="U125" s="8" t="s">
        <v>10</v>
      </c>
      <c r="V125" s="6">
        <f ca="1">INDEX(W$8:W$31,T125,1)</f>
        <v>-15.106</v>
      </c>
      <c r="W125" s="6">
        <f ca="1">INDEX(X$8:X$31,T125,1)</f>
        <v>-9.2420000000000009</v>
      </c>
      <c r="X125" s="6">
        <f ca="1">INDEX(Y$8:Y$31,T125,1)</f>
        <v>-20.437999999999999</v>
      </c>
      <c r="Y125" s="6">
        <f ca="1">INDEX(Z$8:Z$31,T125,1)</f>
        <v>-2.4580000000000002</v>
      </c>
      <c r="Z125" s="6">
        <f ca="1">INDEX(AA$8:AA$31,T125,1)</f>
        <v>-0.28100000000000003</v>
      </c>
      <c r="AA125" s="6">
        <f ca="1">INDEX(AB$8:AB$31,T125,1)</f>
        <v>-0.41299999999999998</v>
      </c>
      <c r="AB125" s="21">
        <f t="shared" ref="AB125:AB127" ca="1" si="457">(ABS(X125)+ABS(Z125))*SIGN(X125)</f>
        <v>-20.718999999999998</v>
      </c>
      <c r="AC125" s="21">
        <f t="shared" ref="AC125:AC127" ca="1" si="458">(ABS(Y125)+ABS(AA125))*SIGN(Y125)</f>
        <v>-2.871</v>
      </c>
      <c r="AD125" s="21">
        <f t="shared" ref="AD125:AD127" ca="1" si="459">(ABS(AB125)+0.3*ABS(AC125))*SIGN(AB125)</f>
        <v>-21.580299999999998</v>
      </c>
      <c r="AE125" s="21">
        <f t="shared" ca="1" si="445"/>
        <v>-9.0866999999999987</v>
      </c>
      <c r="AF125" s="21">
        <f ca="1">IF($C$2&lt;=$C$3,AD125,AE125)</f>
        <v>-21.580299999999998</v>
      </c>
      <c r="AG125" s="37">
        <f t="shared" ref="AG125:AG127" ca="1" si="460">V125</f>
        <v>-15.106</v>
      </c>
      <c r="AH125" s="37">
        <f t="shared" ref="AH125:AH127" ca="1" si="461">W125+AF125</f>
        <v>-30.822299999999998</v>
      </c>
      <c r="AI125" s="37">
        <f t="shared" ref="AI125:AI127" ca="1" si="462">W125-AF125</f>
        <v>12.338299999999997</v>
      </c>
      <c r="AJ125" s="60"/>
      <c r="AL125" s="45">
        <f>AL124+1</f>
        <v>14</v>
      </c>
      <c r="AM125" s="8" t="s">
        <v>10</v>
      </c>
      <c r="AN125" s="6">
        <f ca="1">INDEX(AO$8:AO$31,AL125,1)</f>
        <v>-26.948</v>
      </c>
      <c r="AO125" s="6">
        <f ca="1">INDEX(AP$8:AP$31,AL125,1)</f>
        <v>-16.238</v>
      </c>
      <c r="AP125" s="6">
        <f ca="1">INDEX(AQ$8:AQ$31,AL125,1)</f>
        <v>-17.251999999999999</v>
      </c>
      <c r="AQ125" s="6">
        <f ca="1">INDEX(AR$8:AR$31,AL125,1)</f>
        <v>-2.069</v>
      </c>
      <c r="AR125" s="6">
        <f ca="1">INDEX(AS$8:AS$31,AL125,1)</f>
        <v>-0.23899999999999999</v>
      </c>
      <c r="AS125" s="6">
        <f ca="1">INDEX(AT$8:AT$31,AL125,1)</f>
        <v>-0.35099999999999998</v>
      </c>
      <c r="AT125" s="21">
        <f t="shared" ref="AT125:AT127" ca="1" si="463">(ABS(AP125)+ABS(AR125))*SIGN(AP125)</f>
        <v>-17.491</v>
      </c>
      <c r="AU125" s="21">
        <f t="shared" ref="AU125:AU127" ca="1" si="464">(ABS(AQ125)+ABS(AS125))*SIGN(AQ125)</f>
        <v>-2.42</v>
      </c>
      <c r="AV125" s="21">
        <f t="shared" ref="AV125:AV127" ca="1" si="465">(ABS(AT125)+0.3*ABS(AU125))*SIGN(AT125)</f>
        <v>-18.216999999999999</v>
      </c>
      <c r="AW125" s="21">
        <f t="shared" ca="1" si="446"/>
        <v>-7.6673</v>
      </c>
      <c r="AX125" s="21">
        <f ca="1">IF($C$2&lt;=$C$3,AV125,AW125)</f>
        <v>-18.216999999999999</v>
      </c>
      <c r="AY125" s="37">
        <f t="shared" ref="AY125:AY127" ca="1" si="466">AN125</f>
        <v>-26.948</v>
      </c>
      <c r="AZ125" s="37">
        <f t="shared" ref="AZ125:AZ127" ca="1" si="467">AO125+AX125</f>
        <v>-34.454999999999998</v>
      </c>
      <c r="BA125" s="37">
        <f t="shared" ref="BA125:BA127" ca="1" si="468">AO125-AX125</f>
        <v>1.9789999999999992</v>
      </c>
      <c r="BB125" s="60"/>
      <c r="BD125" s="45">
        <f>BD124+1</f>
        <v>14</v>
      </c>
      <c r="BE125" s="8" t="s">
        <v>10</v>
      </c>
      <c r="BF125" s="6">
        <f ca="1">INDEX(BG$8:BG$31,BD125,1)</f>
        <v>-40.546999999999997</v>
      </c>
      <c r="BG125" s="6">
        <f ca="1">INDEX(BH$8:BH$31,BD125,1)</f>
        <v>-24.425999999999998</v>
      </c>
      <c r="BH125" s="6">
        <f ca="1">INDEX(BI$8:BI$31,BD125,1)</f>
        <v>-154.846</v>
      </c>
      <c r="BI125" s="6">
        <f ca="1">INDEX(BJ$8:BJ$31,BD125,1)</f>
        <v>-18.651</v>
      </c>
      <c r="BJ125" s="6">
        <f ca="1">INDEX(BK$8:BK$31,BD125,1)</f>
        <v>-2.137</v>
      </c>
      <c r="BK125" s="6">
        <f ca="1">INDEX(BL$8:BL$31,BD125,1)</f>
        <v>-3.1440000000000001</v>
      </c>
      <c r="BL125" s="21">
        <f t="shared" ref="BL125:BL127" ca="1" si="469">(ABS(BH125)+ABS(BJ125))*SIGN(BH125)</f>
        <v>-156.983</v>
      </c>
      <c r="BM125" s="21">
        <f t="shared" ref="BM125:BM127" ca="1" si="470">(ABS(BI125)+ABS(BK125))*SIGN(BI125)</f>
        <v>-21.795000000000002</v>
      </c>
      <c r="BN125" s="21">
        <f t="shared" ref="BN125:BN127" ca="1" si="471">(ABS(BL125)+0.3*ABS(BM125))*SIGN(BL125)</f>
        <v>-163.5215</v>
      </c>
      <c r="BO125" s="21">
        <f t="shared" ca="1" si="447"/>
        <v>-68.889900000000011</v>
      </c>
      <c r="BP125" s="21">
        <f ca="1">IF($C$2&lt;=$C$3,BN125,BO125)</f>
        <v>-163.5215</v>
      </c>
      <c r="BQ125" s="37">
        <f t="shared" ref="BQ125:BQ127" ca="1" si="472">BF125</f>
        <v>-40.546999999999997</v>
      </c>
      <c r="BR125" s="37">
        <f t="shared" ref="BR125:BR127" ca="1" si="473">BG125+BP125</f>
        <v>-187.94749999999999</v>
      </c>
      <c r="BS125" s="37">
        <f t="shared" ref="BS125:BS127" ca="1" si="474">BG125-BP125</f>
        <v>139.09550000000002</v>
      </c>
      <c r="BT125" s="60"/>
      <c r="BV125" s="45">
        <f>BV124+1</f>
        <v>14</v>
      </c>
      <c r="BW125" s="8" t="s">
        <v>10</v>
      </c>
      <c r="BX125" s="6">
        <f ca="1">INDEX(BY$8:BY$31,BV125,1)</f>
        <v>-76.260999999999996</v>
      </c>
      <c r="BY125" s="6">
        <f ca="1">INDEX(BZ$8:BZ$31,BV125,1)</f>
        <v>-45.747999999999998</v>
      </c>
      <c r="BZ125" s="6">
        <f ca="1">INDEX(CA$8:CA$31,BV125,1)</f>
        <v>-165.01400000000001</v>
      </c>
      <c r="CA125" s="6">
        <f ca="1">INDEX(CB$8:CB$31,BV125,1)</f>
        <v>-19.844999999999999</v>
      </c>
      <c r="CB125" s="6">
        <f ca="1">INDEX(CC$8:CC$31,BV125,1)</f>
        <v>-2.274</v>
      </c>
      <c r="CC125" s="6">
        <f ca="1">INDEX(CD$8:CD$31,BV125,1)</f>
        <v>-3.3450000000000002</v>
      </c>
      <c r="CD125" s="21">
        <f t="shared" ref="CD125:CD127" ca="1" si="475">(ABS(BZ125)+ABS(CB125))*SIGN(BZ125)</f>
        <v>-167.28800000000001</v>
      </c>
      <c r="CE125" s="21">
        <f t="shared" ref="CE125:CE127" ca="1" si="476">(ABS(CA125)+ABS(CC125))*SIGN(CA125)</f>
        <v>-23.189999999999998</v>
      </c>
      <c r="CF125" s="21">
        <f t="shared" ref="CF125:CF127" ca="1" si="477">(ABS(CD125)+0.3*ABS(CE125))*SIGN(CD125)</f>
        <v>-174.245</v>
      </c>
      <c r="CG125" s="21">
        <f t="shared" ca="1" si="448"/>
        <v>-73.37639999999999</v>
      </c>
      <c r="CH125" s="21">
        <f ca="1">IF($C$2&lt;=$C$3,CF125,CG125)</f>
        <v>-174.245</v>
      </c>
      <c r="CI125" s="37">
        <f t="shared" ref="CI125:CI127" ca="1" si="478">BX125</f>
        <v>-76.260999999999996</v>
      </c>
      <c r="CJ125" s="37">
        <f t="shared" ref="CJ125:CJ127" ca="1" si="479">BY125+CH125</f>
        <v>-219.99299999999999</v>
      </c>
      <c r="CK125" s="37">
        <f t="shared" ref="CK125:CK127" ca="1" si="480">BY125-CH125</f>
        <v>128.49700000000001</v>
      </c>
      <c r="CL125" s="60"/>
      <c r="CN125" s="45">
        <f>CN124+1</f>
        <v>14</v>
      </c>
      <c r="CO125" s="8" t="s">
        <v>10</v>
      </c>
      <c r="CP125" s="6">
        <f ca="1">INDEX(CQ$8:CQ$31,CN125,1)</f>
        <v>-48.704000000000001</v>
      </c>
      <c r="CQ125" s="6">
        <f ca="1">INDEX(CR$8:CR$31,CN125,1)</f>
        <v>-29.161999999999999</v>
      </c>
      <c r="CR125" s="6">
        <f ca="1">INDEX(CS$8:CS$31,CN125,1)</f>
        <v>-117.73399999999999</v>
      </c>
      <c r="CS125" s="6">
        <f ca="1">INDEX(CT$8:CT$31,CN125,1)</f>
        <v>-14.176</v>
      </c>
      <c r="CT125" s="6">
        <f ca="1">INDEX(CU$8:CU$31,CN125,1)</f>
        <v>-1.63</v>
      </c>
      <c r="CU125" s="6">
        <f ca="1">INDEX(CV$8:CV$31,CN125,1)</f>
        <v>-2.3980000000000001</v>
      </c>
      <c r="CV125" s="21">
        <f t="shared" ref="CV125:CV127" ca="1" si="481">(ABS(CR125)+ABS(CT125))*SIGN(CR125)</f>
        <v>-119.36399999999999</v>
      </c>
      <c r="CW125" s="21">
        <f t="shared" ref="CW125:CW127" ca="1" si="482">(ABS(CS125)+ABS(CU125))*SIGN(CS125)</f>
        <v>-16.574000000000002</v>
      </c>
      <c r="CX125" s="21">
        <f t="shared" ref="CX125:CX127" ca="1" si="483">(ABS(CV125)+0.3*ABS(CW125))*SIGN(CV125)</f>
        <v>-124.33619999999999</v>
      </c>
      <c r="CY125" s="21">
        <f t="shared" ca="1" si="449"/>
        <v>-52.383200000000002</v>
      </c>
      <c r="CZ125" s="21">
        <f ca="1">IF($C$2&lt;=$C$3,CX125,CY125)</f>
        <v>-124.33619999999999</v>
      </c>
      <c r="DA125" s="37">
        <f t="shared" ref="DA125:DA127" ca="1" si="484">CP125</f>
        <v>-48.704000000000001</v>
      </c>
      <c r="DB125" s="37">
        <f t="shared" ref="DB125:DB127" ca="1" si="485">CQ125+CZ125</f>
        <v>-153.4982</v>
      </c>
      <c r="DC125" s="37">
        <f t="shared" ref="DC125:DC127" ca="1" si="486">CQ125-CZ125</f>
        <v>95.174199999999985</v>
      </c>
      <c r="DD125" s="60"/>
      <c r="DF125" s="45">
        <f>DF124+1</f>
        <v>14</v>
      </c>
      <c r="DG125" s="8" t="s">
        <v>10</v>
      </c>
      <c r="DH125" s="6">
        <f ca="1">INDEX(DI$8:DI$31,DF125,1)</f>
        <v>-22.324000000000002</v>
      </c>
      <c r="DI125" s="6">
        <f ca="1">INDEX(DJ$8:DJ$31,DF125,1)</f>
        <v>-13.677</v>
      </c>
      <c r="DJ125" s="6">
        <f ca="1">INDEX(DK$8:DK$31,DF125,1)</f>
        <v>-17.452000000000002</v>
      </c>
      <c r="DK125" s="6">
        <f ca="1">INDEX(DL$8:DL$31,DF125,1)</f>
        <v>3.7919999999999998</v>
      </c>
      <c r="DL125" s="6">
        <f ca="1">INDEX(DM$8:DM$31,DF125,1)</f>
        <v>0.53400000000000003</v>
      </c>
      <c r="DM125" s="6">
        <f ca="1">INDEX(DN$8:DN$31,DF125,1)</f>
        <v>0.78600000000000003</v>
      </c>
      <c r="DN125" s="21">
        <f t="shared" ref="DN125:DN127" ca="1" si="487">(ABS(DJ125)+ABS(DL125))*SIGN(DJ125)</f>
        <v>-17.986000000000001</v>
      </c>
      <c r="DO125" s="21">
        <f t="shared" ref="DO125:DO127" ca="1" si="488">(ABS(DK125)+ABS(DM125))*SIGN(DK125)</f>
        <v>4.5779999999999994</v>
      </c>
      <c r="DP125" s="21">
        <f t="shared" ref="DP125:DP127" ca="1" si="489">(ABS(DN125)+0.3*ABS(DO125))*SIGN(DN125)</f>
        <v>-19.359400000000001</v>
      </c>
      <c r="DQ125" s="21">
        <f t="shared" ca="1" si="450"/>
        <v>9.9738000000000007</v>
      </c>
      <c r="DR125" s="21">
        <f ca="1">IF($C$2&lt;=$C$3,DP125,DQ125)</f>
        <v>-19.359400000000001</v>
      </c>
      <c r="DS125" s="37">
        <f t="shared" ref="DS125:DS127" ca="1" si="490">DH125</f>
        <v>-22.324000000000002</v>
      </c>
      <c r="DT125" s="37">
        <f t="shared" ref="DT125:DT127" ca="1" si="491">DI125+DR125</f>
        <v>-33.0364</v>
      </c>
      <c r="DU125" s="37">
        <f t="shared" ref="DU125:DU127" ca="1" si="492">DI125-DR125</f>
        <v>5.6824000000000012</v>
      </c>
      <c r="DV125" s="60"/>
    </row>
    <row r="126" spans="1:126">
      <c r="B126" s="45">
        <f t="shared" ref="B126:B127" si="493">B125+1</f>
        <v>15</v>
      </c>
      <c r="C126" s="8" t="s">
        <v>9</v>
      </c>
      <c r="D126" s="6">
        <f ca="1">INDEX(E$8:E$31,B126,1)</f>
        <v>28.204000000000001</v>
      </c>
      <c r="E126" s="6">
        <f ca="1">INDEX(F$8:F$31,B126,1)</f>
        <v>17.282</v>
      </c>
      <c r="F126" s="6">
        <f ca="1">INDEX(G$8:G$31,B126,1)</f>
        <v>-7.6150000000000002</v>
      </c>
      <c r="G126" s="6">
        <f ca="1">INDEX(H$8:H$31,B126,1)</f>
        <v>-0.91600000000000004</v>
      </c>
      <c r="H126" s="6">
        <f ca="1">INDEX(I$8:I$31,B126,1)</f>
        <v>-0.105</v>
      </c>
      <c r="I126" s="6">
        <f ca="1">INDEX(J$8:J$31,B126,1)</f>
        <v>-0.154</v>
      </c>
      <c r="J126" s="21">
        <f t="shared" ca="1" si="451"/>
        <v>-7.7200000000000006</v>
      </c>
      <c r="K126" s="21">
        <f t="shared" ca="1" si="452"/>
        <v>-1.07</v>
      </c>
      <c r="L126" s="21">
        <f t="shared" ca="1" si="453"/>
        <v>-8.0410000000000004</v>
      </c>
      <c r="M126" s="21">
        <f t="shared" ca="1" si="444"/>
        <v>-3.3860000000000001</v>
      </c>
      <c r="N126" s="21">
        <f ca="1">IF($C$2&lt;=$C$3,L126,M126)</f>
        <v>-8.0410000000000004</v>
      </c>
      <c r="O126" s="21">
        <f t="shared" ca="1" si="454"/>
        <v>28.204000000000001</v>
      </c>
      <c r="P126" s="21">
        <f t="shared" ca="1" si="455"/>
        <v>9.2409999999999997</v>
      </c>
      <c r="Q126" s="21">
        <f t="shared" ca="1" si="456"/>
        <v>25.323</v>
      </c>
      <c r="R126" s="60"/>
      <c r="T126" s="45">
        <f t="shared" ref="T126:T127" si="494">T125+1</f>
        <v>15</v>
      </c>
      <c r="U126" s="8" t="s">
        <v>9</v>
      </c>
      <c r="V126" s="6">
        <f ca="1">INDEX(W$8:W$31,T126,1)</f>
        <v>22.954999999999998</v>
      </c>
      <c r="W126" s="6">
        <f ca="1">INDEX(X$8:X$31,T126,1)</f>
        <v>14.069000000000001</v>
      </c>
      <c r="X126" s="6">
        <f ca="1">INDEX(Y$8:Y$31,T126,1)</f>
        <v>-10.819000000000001</v>
      </c>
      <c r="Y126" s="6">
        <f ca="1">INDEX(Z$8:Z$31,T126,1)</f>
        <v>-1.3009999999999999</v>
      </c>
      <c r="Z126" s="6">
        <f ca="1">INDEX(AA$8:AA$31,T126,1)</f>
        <v>-0.14899999999999999</v>
      </c>
      <c r="AA126" s="6">
        <f ca="1">INDEX(AB$8:AB$31,T126,1)</f>
        <v>-0.219</v>
      </c>
      <c r="AB126" s="21">
        <f t="shared" ca="1" si="457"/>
        <v>-10.968</v>
      </c>
      <c r="AC126" s="21">
        <f t="shared" ca="1" si="458"/>
        <v>-1.52</v>
      </c>
      <c r="AD126" s="21">
        <f t="shared" ca="1" si="459"/>
        <v>-11.423999999999999</v>
      </c>
      <c r="AE126" s="21">
        <f t="shared" ca="1" si="445"/>
        <v>-4.8103999999999996</v>
      </c>
      <c r="AF126" s="21">
        <f ca="1">IF($C$2&lt;=$C$3,AD126,AE126)</f>
        <v>-11.423999999999999</v>
      </c>
      <c r="AG126" s="21">
        <f t="shared" ca="1" si="460"/>
        <v>22.954999999999998</v>
      </c>
      <c r="AH126" s="21">
        <f t="shared" ca="1" si="461"/>
        <v>2.6450000000000014</v>
      </c>
      <c r="AI126" s="21">
        <f t="shared" ca="1" si="462"/>
        <v>25.493000000000002</v>
      </c>
      <c r="AJ126" s="60"/>
      <c r="AL126" s="45">
        <f t="shared" ref="AL126:AL127" si="495">AL125+1</f>
        <v>15</v>
      </c>
      <c r="AM126" s="8" t="s">
        <v>9</v>
      </c>
      <c r="AN126" s="6">
        <f ca="1">INDEX(AO$8:AO$31,AL126,1)</f>
        <v>53.850999999999999</v>
      </c>
      <c r="AO126" s="6">
        <f ca="1">INDEX(AP$8:AP$31,AL126,1)</f>
        <v>32.432000000000002</v>
      </c>
      <c r="AP126" s="6">
        <f ca="1">INDEX(AQ$8:AQ$31,AL126,1)</f>
        <v>-13.254</v>
      </c>
      <c r="AQ126" s="6">
        <f ca="1">INDEX(AR$8:AR$31,AL126,1)</f>
        <v>-1.59</v>
      </c>
      <c r="AR126" s="6">
        <f ca="1">INDEX(AS$8:AS$31,AL126,1)</f>
        <v>-0.183</v>
      </c>
      <c r="AS126" s="6">
        <f ca="1">INDEX(AT$8:AT$31,AL126,1)</f>
        <v>-0.26900000000000002</v>
      </c>
      <c r="AT126" s="21">
        <f t="shared" ca="1" si="463"/>
        <v>-13.436999999999999</v>
      </c>
      <c r="AU126" s="21">
        <f t="shared" ca="1" si="464"/>
        <v>-1.859</v>
      </c>
      <c r="AV126" s="21">
        <f t="shared" ca="1" si="465"/>
        <v>-13.9947</v>
      </c>
      <c r="AW126" s="21">
        <f t="shared" ca="1" si="446"/>
        <v>-5.8900999999999994</v>
      </c>
      <c r="AX126" s="21">
        <f ca="1">IF($C$2&lt;=$C$3,AV126,AW126)</f>
        <v>-13.9947</v>
      </c>
      <c r="AY126" s="21">
        <f t="shared" ca="1" si="466"/>
        <v>53.850999999999999</v>
      </c>
      <c r="AZ126" s="21">
        <f t="shared" ca="1" si="467"/>
        <v>18.4373</v>
      </c>
      <c r="BA126" s="21">
        <f t="shared" ca="1" si="468"/>
        <v>46.426700000000004</v>
      </c>
      <c r="BB126" s="60"/>
      <c r="BD126" s="45">
        <f t="shared" ref="BD126:BD127" si="496">BD125+1</f>
        <v>15</v>
      </c>
      <c r="BE126" s="8" t="s">
        <v>9</v>
      </c>
      <c r="BF126" s="6">
        <f ca="1">INDEX(BG$8:BG$31,BD126,1)</f>
        <v>85.353999999999999</v>
      </c>
      <c r="BG126" s="6">
        <f ca="1">INDEX(BH$8:BH$31,BD126,1)</f>
        <v>51.116</v>
      </c>
      <c r="BH126" s="6">
        <f ca="1">INDEX(BI$8:BI$31,BD126,1)</f>
        <v>-83.881</v>
      </c>
      <c r="BI126" s="6">
        <f ca="1">INDEX(BJ$8:BJ$31,BD126,1)</f>
        <v>-10.103999999999999</v>
      </c>
      <c r="BJ126" s="6">
        <f ca="1">INDEX(BK$8:BK$31,BD126,1)</f>
        <v>-1.1599999999999999</v>
      </c>
      <c r="BK126" s="6">
        <f ca="1">INDEX(BL$8:BL$31,BD126,1)</f>
        <v>-1.706</v>
      </c>
      <c r="BL126" s="21">
        <f t="shared" ca="1" si="469"/>
        <v>-85.040999999999997</v>
      </c>
      <c r="BM126" s="21">
        <f t="shared" ca="1" si="470"/>
        <v>-11.809999999999999</v>
      </c>
      <c r="BN126" s="21">
        <f t="shared" ca="1" si="471"/>
        <v>-88.584000000000003</v>
      </c>
      <c r="BO126" s="21">
        <f t="shared" ca="1" si="447"/>
        <v>-37.322299999999998</v>
      </c>
      <c r="BP126" s="21">
        <f ca="1">IF($C$2&lt;=$C$3,BN126,BO126)</f>
        <v>-88.584000000000003</v>
      </c>
      <c r="BQ126" s="21">
        <f t="shared" ca="1" si="472"/>
        <v>85.353999999999999</v>
      </c>
      <c r="BR126" s="21">
        <f t="shared" ca="1" si="473"/>
        <v>-37.468000000000004</v>
      </c>
      <c r="BS126" s="21">
        <f t="shared" ca="1" si="474"/>
        <v>139.69999999999999</v>
      </c>
      <c r="BT126" s="60"/>
      <c r="BV126" s="45">
        <f t="shared" ref="BV126:BV127" si="497">BV125+1</f>
        <v>15</v>
      </c>
      <c r="BW126" s="8" t="s">
        <v>9</v>
      </c>
      <c r="BX126" s="6">
        <f ca="1">INDEX(BY$8:BY$31,BV126,1)</f>
        <v>110.187</v>
      </c>
      <c r="BY126" s="6">
        <f ca="1">INDEX(BZ$8:BZ$31,BV126,1)</f>
        <v>66.046999999999997</v>
      </c>
      <c r="BZ126" s="6">
        <f ca="1">INDEX(CA$8:CA$31,BV126,1)</f>
        <v>-78.462999999999994</v>
      </c>
      <c r="CA126" s="6">
        <f ca="1">INDEX(CB$8:CB$31,BV126,1)</f>
        <v>-9.4359999999999999</v>
      </c>
      <c r="CB126" s="6">
        <f ca="1">INDEX(CC$8:CC$31,BV126,1)</f>
        <v>-1.081</v>
      </c>
      <c r="CC126" s="6">
        <f ca="1">INDEX(CD$8:CD$31,BV126,1)</f>
        <v>-1.591</v>
      </c>
      <c r="CD126" s="21">
        <f t="shared" ca="1" si="475"/>
        <v>-79.543999999999997</v>
      </c>
      <c r="CE126" s="21">
        <f t="shared" ca="1" si="476"/>
        <v>-11.026999999999999</v>
      </c>
      <c r="CF126" s="21">
        <f t="shared" ca="1" si="477"/>
        <v>-82.852099999999993</v>
      </c>
      <c r="CG126" s="21">
        <f t="shared" ca="1" si="448"/>
        <v>-34.8902</v>
      </c>
      <c r="CH126" s="21">
        <f ca="1">IF($C$2&lt;=$C$3,CF126,CG126)</f>
        <v>-82.852099999999993</v>
      </c>
      <c r="CI126" s="21">
        <f t="shared" ca="1" si="478"/>
        <v>110.187</v>
      </c>
      <c r="CJ126" s="21">
        <f t="shared" ca="1" si="479"/>
        <v>-16.805099999999996</v>
      </c>
      <c r="CK126" s="21">
        <f t="shared" ca="1" si="480"/>
        <v>148.89909999999998</v>
      </c>
      <c r="CL126" s="60"/>
      <c r="CN126" s="45">
        <f t="shared" ref="CN126:CN127" si="498">CN125+1</f>
        <v>15</v>
      </c>
      <c r="CO126" s="8" t="s">
        <v>9</v>
      </c>
      <c r="CP126" s="6">
        <f ca="1">INDEX(CQ$8:CQ$31,CN126,1)</f>
        <v>93.683000000000007</v>
      </c>
      <c r="CQ126" s="6">
        <f ca="1">INDEX(CR$8:CR$31,CN126,1)</f>
        <v>56.186</v>
      </c>
      <c r="CR126" s="6">
        <f ca="1">INDEX(CS$8:CS$31,CN126,1)</f>
        <v>-73.869</v>
      </c>
      <c r="CS126" s="6">
        <f ca="1">INDEX(CT$8:CT$31,CN126,1)</f>
        <v>-8.8949999999999996</v>
      </c>
      <c r="CT126" s="6">
        <f ca="1">INDEX(CU$8:CU$31,CN126,1)</f>
        <v>-1.0209999999999999</v>
      </c>
      <c r="CU126" s="6">
        <f ca="1">INDEX(CV$8:CV$31,CN126,1)</f>
        <v>-1.502</v>
      </c>
      <c r="CV126" s="21">
        <f t="shared" ca="1" si="481"/>
        <v>-74.89</v>
      </c>
      <c r="CW126" s="21">
        <f t="shared" ca="1" si="482"/>
        <v>-10.397</v>
      </c>
      <c r="CX126" s="21">
        <f t="shared" ca="1" si="483"/>
        <v>-78.009100000000004</v>
      </c>
      <c r="CY126" s="21">
        <f t="shared" ca="1" si="449"/>
        <v>-32.863999999999997</v>
      </c>
      <c r="CZ126" s="21">
        <f ca="1">IF($C$2&lt;=$C$3,CX126,CY126)</f>
        <v>-78.009100000000004</v>
      </c>
      <c r="DA126" s="21">
        <f t="shared" ca="1" si="484"/>
        <v>93.683000000000007</v>
      </c>
      <c r="DB126" s="21">
        <f t="shared" ca="1" si="485"/>
        <v>-21.823100000000004</v>
      </c>
      <c r="DC126" s="21">
        <f t="shared" ca="1" si="486"/>
        <v>134.1951</v>
      </c>
      <c r="DD126" s="60"/>
      <c r="DF126" s="45">
        <f t="shared" ref="DF126:DF127" si="499">DF125+1</f>
        <v>15</v>
      </c>
      <c r="DG126" s="8" t="s">
        <v>9</v>
      </c>
      <c r="DH126" s="6">
        <f ca="1">INDEX(DI$8:DI$31,DF126,1)</f>
        <v>28.231999999999999</v>
      </c>
      <c r="DI126" s="6">
        <f ca="1">INDEX(DJ$8:DJ$31,DF126,1)</f>
        <v>17.298999999999999</v>
      </c>
      <c r="DJ126" s="6">
        <f ca="1">INDEX(DK$8:DK$31,DF126,1)</f>
        <v>-7.5620000000000003</v>
      </c>
      <c r="DK126" s="6">
        <f ca="1">INDEX(DL$8:DL$31,DF126,1)</f>
        <v>1.6439999999999999</v>
      </c>
      <c r="DL126" s="6">
        <f ca="1">INDEX(DM$8:DM$31,DF126,1)</f>
        <v>0.23200000000000001</v>
      </c>
      <c r="DM126" s="6">
        <f ca="1">INDEX(DN$8:DN$31,DF126,1)</f>
        <v>0.34100000000000003</v>
      </c>
      <c r="DN126" s="21">
        <f t="shared" ca="1" si="487"/>
        <v>-7.7940000000000005</v>
      </c>
      <c r="DO126" s="21">
        <f t="shared" ca="1" si="488"/>
        <v>1.9849999999999999</v>
      </c>
      <c r="DP126" s="21">
        <f t="shared" ca="1" si="489"/>
        <v>-8.3895</v>
      </c>
      <c r="DQ126" s="21">
        <f t="shared" ca="1" si="450"/>
        <v>4.3231999999999999</v>
      </c>
      <c r="DR126" s="21">
        <f ca="1">IF($C$2&lt;=$C$3,DP126,DQ126)</f>
        <v>-8.3895</v>
      </c>
      <c r="DS126" s="21">
        <f t="shared" ca="1" si="490"/>
        <v>28.231999999999999</v>
      </c>
      <c r="DT126" s="21">
        <f t="shared" ca="1" si="491"/>
        <v>8.9094999999999995</v>
      </c>
      <c r="DU126" s="21">
        <f t="shared" ca="1" si="492"/>
        <v>25.688499999999998</v>
      </c>
      <c r="DV126" s="60"/>
    </row>
    <row r="127" spans="1:126">
      <c r="B127" s="45">
        <f t="shared" si="493"/>
        <v>16</v>
      </c>
      <c r="C127" s="8" t="s">
        <v>8</v>
      </c>
      <c r="D127" s="6">
        <f ca="1">INDEX(E$8:E$31,B127,1)</f>
        <v>-28.713000000000001</v>
      </c>
      <c r="E127" s="6">
        <f ca="1">INDEX(F$8:F$31,B127,1)</f>
        <v>-17.591999999999999</v>
      </c>
      <c r="F127" s="6">
        <f ca="1">INDEX(G$8:G$31,B127,1)</f>
        <v>-7.6150000000000002</v>
      </c>
      <c r="G127" s="6">
        <f ca="1">INDEX(H$8:H$31,B127,1)</f>
        <v>-0.91600000000000004</v>
      </c>
      <c r="H127" s="6">
        <f ca="1">INDEX(I$8:I$31,B127,1)</f>
        <v>-0.105</v>
      </c>
      <c r="I127" s="6">
        <f ca="1">INDEX(J$8:J$31,B127,1)</f>
        <v>-0.154</v>
      </c>
      <c r="J127" s="21">
        <f t="shared" ca="1" si="451"/>
        <v>-7.7200000000000006</v>
      </c>
      <c r="K127" s="21">
        <f t="shared" ca="1" si="452"/>
        <v>-1.07</v>
      </c>
      <c r="L127" s="21">
        <f t="shared" ca="1" si="453"/>
        <v>-8.0410000000000004</v>
      </c>
      <c r="M127" s="21">
        <f t="shared" ca="1" si="444"/>
        <v>-3.3860000000000001</v>
      </c>
      <c r="N127" s="21">
        <f ca="1">IF($C$2&lt;=$C$3,L127,M127)</f>
        <v>-8.0410000000000004</v>
      </c>
      <c r="O127" s="21">
        <f t="shared" ca="1" si="454"/>
        <v>-28.713000000000001</v>
      </c>
      <c r="P127" s="21">
        <f t="shared" ca="1" si="455"/>
        <v>-25.632999999999999</v>
      </c>
      <c r="Q127" s="21">
        <f t="shared" ca="1" si="456"/>
        <v>-9.5509999999999984</v>
      </c>
      <c r="R127" s="60"/>
      <c r="T127" s="45">
        <f t="shared" si="494"/>
        <v>16</v>
      </c>
      <c r="U127" s="8" t="s">
        <v>8</v>
      </c>
      <c r="V127" s="6">
        <f ca="1">INDEX(W$8:W$31,T127,1)</f>
        <v>-23.062999999999999</v>
      </c>
      <c r="W127" s="6">
        <f ca="1">INDEX(X$8:X$31,T127,1)</f>
        <v>-14.127000000000001</v>
      </c>
      <c r="X127" s="6">
        <f ca="1">INDEX(Y$8:Y$31,T127,1)</f>
        <v>-10.819000000000001</v>
      </c>
      <c r="Y127" s="6">
        <f ca="1">INDEX(Z$8:Z$31,T127,1)</f>
        <v>-1.3009999999999999</v>
      </c>
      <c r="Z127" s="6">
        <f ca="1">INDEX(AA$8:AA$31,T127,1)</f>
        <v>-0.14899999999999999</v>
      </c>
      <c r="AA127" s="6">
        <f ca="1">INDEX(AB$8:AB$31,T127,1)</f>
        <v>-0.219</v>
      </c>
      <c r="AB127" s="21">
        <f t="shared" ca="1" si="457"/>
        <v>-10.968</v>
      </c>
      <c r="AC127" s="21">
        <f t="shared" ca="1" si="458"/>
        <v>-1.52</v>
      </c>
      <c r="AD127" s="21">
        <f t="shared" ca="1" si="459"/>
        <v>-11.423999999999999</v>
      </c>
      <c r="AE127" s="21">
        <f t="shared" ca="1" si="445"/>
        <v>-4.8103999999999996</v>
      </c>
      <c r="AF127" s="21">
        <f ca="1">IF($C$2&lt;=$C$3,AD127,AE127)</f>
        <v>-11.423999999999999</v>
      </c>
      <c r="AG127" s="21">
        <f t="shared" ca="1" si="460"/>
        <v>-23.062999999999999</v>
      </c>
      <c r="AH127" s="21">
        <f t="shared" ca="1" si="461"/>
        <v>-25.551000000000002</v>
      </c>
      <c r="AI127" s="21">
        <f t="shared" ca="1" si="462"/>
        <v>-2.7030000000000012</v>
      </c>
      <c r="AJ127" s="60"/>
      <c r="AL127" s="45">
        <f t="shared" si="495"/>
        <v>16</v>
      </c>
      <c r="AM127" s="8" t="s">
        <v>8</v>
      </c>
      <c r="AN127" s="6">
        <f ca="1">INDEX(AO$8:AO$31,AL127,1)</f>
        <v>-53.728999999999999</v>
      </c>
      <c r="AO127" s="6">
        <f ca="1">INDEX(AP$8:AP$31,AL127,1)</f>
        <v>-32.368000000000002</v>
      </c>
      <c r="AP127" s="6">
        <f ca="1">INDEX(AQ$8:AQ$31,AL127,1)</f>
        <v>-13.254</v>
      </c>
      <c r="AQ127" s="6">
        <f ca="1">INDEX(AR$8:AR$31,AL127,1)</f>
        <v>-1.59</v>
      </c>
      <c r="AR127" s="6">
        <f ca="1">INDEX(AS$8:AS$31,AL127,1)</f>
        <v>-0.183</v>
      </c>
      <c r="AS127" s="6">
        <f ca="1">INDEX(AT$8:AT$31,AL127,1)</f>
        <v>-0.26900000000000002</v>
      </c>
      <c r="AT127" s="21">
        <f t="shared" ca="1" si="463"/>
        <v>-13.436999999999999</v>
      </c>
      <c r="AU127" s="21">
        <f t="shared" ca="1" si="464"/>
        <v>-1.859</v>
      </c>
      <c r="AV127" s="21">
        <f t="shared" ca="1" si="465"/>
        <v>-13.9947</v>
      </c>
      <c r="AW127" s="21">
        <f t="shared" ca="1" si="446"/>
        <v>-5.8900999999999994</v>
      </c>
      <c r="AX127" s="21">
        <f ca="1">IF($C$2&lt;=$C$3,AV127,AW127)</f>
        <v>-13.9947</v>
      </c>
      <c r="AY127" s="21">
        <f t="shared" ca="1" si="466"/>
        <v>-53.728999999999999</v>
      </c>
      <c r="AZ127" s="21">
        <f t="shared" ca="1" si="467"/>
        <v>-46.362700000000004</v>
      </c>
      <c r="BA127" s="21">
        <f t="shared" ca="1" si="468"/>
        <v>-18.3733</v>
      </c>
      <c r="BB127" s="60"/>
      <c r="BD127" s="45">
        <f t="shared" si="496"/>
        <v>16</v>
      </c>
      <c r="BE127" s="8" t="s">
        <v>8</v>
      </c>
      <c r="BF127" s="6">
        <f ca="1">INDEX(BG$8:BG$31,BD127,1)</f>
        <v>-83.477999999999994</v>
      </c>
      <c r="BG127" s="6">
        <f ca="1">INDEX(BH$8:BH$31,BD127,1)</f>
        <v>-50.1</v>
      </c>
      <c r="BH127" s="6">
        <f ca="1">INDEX(BI$8:BI$31,BD127,1)</f>
        <v>-83.881</v>
      </c>
      <c r="BI127" s="6">
        <f ca="1">INDEX(BJ$8:BJ$31,BD127,1)</f>
        <v>-10.103999999999999</v>
      </c>
      <c r="BJ127" s="6">
        <f ca="1">INDEX(BK$8:BK$31,BD127,1)</f>
        <v>-1.1599999999999999</v>
      </c>
      <c r="BK127" s="6">
        <f ca="1">INDEX(BL$8:BL$31,BD127,1)</f>
        <v>-1.706</v>
      </c>
      <c r="BL127" s="21">
        <f t="shared" ca="1" si="469"/>
        <v>-85.040999999999997</v>
      </c>
      <c r="BM127" s="21">
        <f t="shared" ca="1" si="470"/>
        <v>-11.809999999999999</v>
      </c>
      <c r="BN127" s="21">
        <f t="shared" ca="1" si="471"/>
        <v>-88.584000000000003</v>
      </c>
      <c r="BO127" s="21">
        <f t="shared" ca="1" si="447"/>
        <v>-37.322299999999998</v>
      </c>
      <c r="BP127" s="21">
        <f ca="1">IF($C$2&lt;=$C$3,BN127,BO127)</f>
        <v>-88.584000000000003</v>
      </c>
      <c r="BQ127" s="21">
        <f t="shared" ca="1" si="472"/>
        <v>-83.477999999999994</v>
      </c>
      <c r="BR127" s="21">
        <f t="shared" ca="1" si="473"/>
        <v>-138.684</v>
      </c>
      <c r="BS127" s="21">
        <f t="shared" ca="1" si="474"/>
        <v>38.484000000000002</v>
      </c>
      <c r="BT127" s="60"/>
      <c r="BV127" s="45">
        <f t="shared" si="497"/>
        <v>16</v>
      </c>
      <c r="BW127" s="8" t="s">
        <v>8</v>
      </c>
      <c r="BX127" s="6">
        <f ca="1">INDEX(BY$8:BY$31,BV127,1)</f>
        <v>-111.405</v>
      </c>
      <c r="BY127" s="6">
        <f ca="1">INDEX(BZ$8:BZ$31,BV127,1)</f>
        <v>-66.799000000000007</v>
      </c>
      <c r="BZ127" s="6">
        <f ca="1">INDEX(CA$8:CA$31,BV127,1)</f>
        <v>-78.462999999999994</v>
      </c>
      <c r="CA127" s="6">
        <f ca="1">INDEX(CB$8:CB$31,BV127,1)</f>
        <v>-9.4359999999999999</v>
      </c>
      <c r="CB127" s="6">
        <f ca="1">INDEX(CC$8:CC$31,BV127,1)</f>
        <v>-1.081</v>
      </c>
      <c r="CC127" s="6">
        <f ca="1">INDEX(CD$8:CD$31,BV127,1)</f>
        <v>-1.591</v>
      </c>
      <c r="CD127" s="21">
        <f t="shared" ca="1" si="475"/>
        <v>-79.543999999999997</v>
      </c>
      <c r="CE127" s="21">
        <f t="shared" ca="1" si="476"/>
        <v>-11.026999999999999</v>
      </c>
      <c r="CF127" s="21">
        <f t="shared" ca="1" si="477"/>
        <v>-82.852099999999993</v>
      </c>
      <c r="CG127" s="21">
        <f t="shared" ca="1" si="448"/>
        <v>-34.8902</v>
      </c>
      <c r="CH127" s="21">
        <f ca="1">IF($C$2&lt;=$C$3,CF127,CG127)</f>
        <v>-82.852099999999993</v>
      </c>
      <c r="CI127" s="21">
        <f t="shared" ca="1" si="478"/>
        <v>-111.405</v>
      </c>
      <c r="CJ127" s="21">
        <f t="shared" ca="1" si="479"/>
        <v>-149.65109999999999</v>
      </c>
      <c r="CK127" s="21">
        <f t="shared" ca="1" si="480"/>
        <v>16.053099999999986</v>
      </c>
      <c r="CL127" s="60"/>
      <c r="CN127" s="45">
        <f t="shared" si="498"/>
        <v>16</v>
      </c>
      <c r="CO127" s="8" t="s">
        <v>8</v>
      </c>
      <c r="CP127" s="6">
        <f ca="1">INDEX(CQ$8:CQ$31,CN127,1)</f>
        <v>-96.253</v>
      </c>
      <c r="CQ127" s="6">
        <f ca="1">INDEX(CR$8:CR$31,CN127,1)</f>
        <v>-57.682000000000002</v>
      </c>
      <c r="CR127" s="6">
        <f ca="1">INDEX(CS$8:CS$31,CN127,1)</f>
        <v>-73.869</v>
      </c>
      <c r="CS127" s="6">
        <f ca="1">INDEX(CT$8:CT$31,CN127,1)</f>
        <v>-8.8949999999999996</v>
      </c>
      <c r="CT127" s="6">
        <f ca="1">INDEX(CU$8:CU$31,CN127,1)</f>
        <v>-1.0209999999999999</v>
      </c>
      <c r="CU127" s="6">
        <f ca="1">INDEX(CV$8:CV$31,CN127,1)</f>
        <v>-1.502</v>
      </c>
      <c r="CV127" s="21">
        <f t="shared" ca="1" si="481"/>
        <v>-74.89</v>
      </c>
      <c r="CW127" s="21">
        <f t="shared" ca="1" si="482"/>
        <v>-10.397</v>
      </c>
      <c r="CX127" s="21">
        <f t="shared" ca="1" si="483"/>
        <v>-78.009100000000004</v>
      </c>
      <c r="CY127" s="21">
        <f t="shared" ca="1" si="449"/>
        <v>-32.863999999999997</v>
      </c>
      <c r="CZ127" s="21">
        <f ca="1">IF($C$2&lt;=$C$3,CX127,CY127)</f>
        <v>-78.009100000000004</v>
      </c>
      <c r="DA127" s="21">
        <f t="shared" ca="1" si="484"/>
        <v>-96.253</v>
      </c>
      <c r="DB127" s="21">
        <f t="shared" ca="1" si="485"/>
        <v>-135.69110000000001</v>
      </c>
      <c r="DC127" s="21">
        <f t="shared" ca="1" si="486"/>
        <v>20.327100000000002</v>
      </c>
      <c r="DD127" s="60"/>
      <c r="DF127" s="45">
        <f t="shared" si="499"/>
        <v>16</v>
      </c>
      <c r="DG127" s="8" t="s">
        <v>8</v>
      </c>
      <c r="DH127" s="6">
        <f ca="1">INDEX(DI$8:DI$31,DF127,1)</f>
        <v>-28.684999999999999</v>
      </c>
      <c r="DI127" s="6">
        <f ca="1">INDEX(DJ$8:DJ$31,DF127,1)</f>
        <v>-17.574999999999999</v>
      </c>
      <c r="DJ127" s="6">
        <f ca="1">INDEX(DK$8:DK$31,DF127,1)</f>
        <v>-7.5620000000000003</v>
      </c>
      <c r="DK127" s="6">
        <f ca="1">INDEX(DL$8:DL$31,DF127,1)</f>
        <v>1.6439999999999999</v>
      </c>
      <c r="DL127" s="6">
        <f ca="1">INDEX(DM$8:DM$31,DF127,1)</f>
        <v>0.23200000000000001</v>
      </c>
      <c r="DM127" s="6">
        <f ca="1">INDEX(DN$8:DN$31,DF127,1)</f>
        <v>0.34100000000000003</v>
      </c>
      <c r="DN127" s="21">
        <f t="shared" ca="1" si="487"/>
        <v>-7.7940000000000005</v>
      </c>
      <c r="DO127" s="21">
        <f t="shared" ca="1" si="488"/>
        <v>1.9849999999999999</v>
      </c>
      <c r="DP127" s="21">
        <f t="shared" ca="1" si="489"/>
        <v>-8.3895</v>
      </c>
      <c r="DQ127" s="21">
        <f t="shared" ca="1" si="450"/>
        <v>4.3231999999999999</v>
      </c>
      <c r="DR127" s="21">
        <f ca="1">IF($C$2&lt;=$C$3,DP127,DQ127)</f>
        <v>-8.3895</v>
      </c>
      <c r="DS127" s="21">
        <f t="shared" ca="1" si="490"/>
        <v>-28.684999999999999</v>
      </c>
      <c r="DT127" s="21">
        <f t="shared" ca="1" si="491"/>
        <v>-25.964500000000001</v>
      </c>
      <c r="DU127" s="21">
        <f t="shared" ca="1" si="492"/>
        <v>-9.1854999999999993</v>
      </c>
      <c r="DV127" s="60"/>
    </row>
    <row r="128" spans="1:126">
      <c r="C128" s="8" t="s">
        <v>58</v>
      </c>
      <c r="D128" s="6"/>
      <c r="E128" s="6"/>
      <c r="F128" s="6"/>
      <c r="G128" s="6"/>
      <c r="H128" s="6"/>
      <c r="I128" s="6"/>
      <c r="J128" s="6"/>
      <c r="K128" s="6"/>
      <c r="O128" s="21">
        <f ca="1">MIN(P117,MAX(0,P117/2-(O124-O125)/P118/P117))</f>
        <v>2.32896937646046</v>
      </c>
      <c r="P128" s="21">
        <f ca="1">MIN(P117,MAX(0,P117/2-(P124-P125)/P119/P117))</f>
        <v>1.2454579342776857</v>
      </c>
      <c r="Q128" s="21">
        <f ca="1">MIN(P117,MAX(0,P117/2-(Q124-Q125)/P119/P117))</f>
        <v>3.4126197166943859</v>
      </c>
      <c r="R128" s="60"/>
      <c r="U128" s="8" t="s">
        <v>58</v>
      </c>
      <c r="V128" s="6"/>
      <c r="W128" s="6"/>
      <c r="X128" s="6"/>
      <c r="Y128" s="6"/>
      <c r="Z128" s="6"/>
      <c r="AA128" s="6"/>
      <c r="AB128" s="6"/>
      <c r="AC128" s="6"/>
      <c r="AG128" s="21">
        <f ca="1">MIN(AH117,MAX(0,AH117/2-(AG124-AG125)/AH118/AH117))</f>
        <v>1.8955452214350905</v>
      </c>
      <c r="AH128" s="21">
        <f ca="1">MIN(AH117,MAX(0,AH117/2-(AH124-AH125)/AH119/AH117))</f>
        <v>0.35650092211661222</v>
      </c>
      <c r="AI128" s="21">
        <f ca="1">MIN(AH117,MAX(0,AH117/2-(AI124-AI125)/AH119/AH117))</f>
        <v>3.4356256206554119</v>
      </c>
      <c r="AJ128" s="60"/>
      <c r="AM128" s="8" t="s">
        <v>58</v>
      </c>
      <c r="AN128" s="6"/>
      <c r="AO128" s="6"/>
      <c r="AP128" s="6"/>
      <c r="AQ128" s="6"/>
      <c r="AR128" s="6"/>
      <c r="AS128" s="6"/>
      <c r="AT128" s="6"/>
      <c r="AU128" s="6"/>
      <c r="AY128" s="21">
        <f ca="1">MIN(AZ117,MAX(0,AZ117/2-(AY124-AY125)/AZ118/AZ117))</f>
        <v>1.5016917642684513</v>
      </c>
      <c r="AZ128" s="21">
        <f ca="1">MIN(AZ117,MAX(0,AZ117/2-(AZ124-AZ125)/AZ119/AZ117))</f>
        <v>0.85357407407407415</v>
      </c>
      <c r="BA128" s="21">
        <f ca="1">MIN(AZ117,MAX(0,AZ117/2-(BA124-BA125)/AZ119/AZ117))</f>
        <v>2.1493888888888888</v>
      </c>
      <c r="BB128" s="60"/>
      <c r="BE128" s="8" t="s">
        <v>58</v>
      </c>
      <c r="BF128" s="6"/>
      <c r="BG128" s="6"/>
      <c r="BH128" s="6"/>
      <c r="BI128" s="6"/>
      <c r="BJ128" s="6"/>
      <c r="BK128" s="6"/>
      <c r="BL128" s="6"/>
      <c r="BM128" s="6"/>
      <c r="BQ128" s="21">
        <f ca="1">MIN(BR117,MAX(0,BR117/2-(BQ124-BQ125)/BR118/BR117))</f>
        <v>1.6177750663381352</v>
      </c>
      <c r="BR128" s="21">
        <f ca="1">MIN(BR117,MAX(0,BR117/2-(BR124-BR125)/BR119/BR117))</f>
        <v>0</v>
      </c>
      <c r="BS128" s="21">
        <f ca="1">MIN(BR117,MAX(0,BR117/2-(BS124-BS125)/BR119/BR117))</f>
        <v>3.2</v>
      </c>
      <c r="BT128" s="60"/>
      <c r="BW128" s="8" t="s">
        <v>58</v>
      </c>
      <c r="BX128" s="6"/>
      <c r="BY128" s="6"/>
      <c r="BZ128" s="6"/>
      <c r="CA128" s="6"/>
      <c r="CB128" s="6"/>
      <c r="CC128" s="6"/>
      <c r="CD128" s="6"/>
      <c r="CE128" s="6"/>
      <c r="CI128" s="21">
        <f ca="1">MIN(CJ117,MAX(0,CJ117/2-(CI124-CI125)/CJ118/CJ117))</f>
        <v>2.0884517491606198</v>
      </c>
      <c r="CJ128" s="21">
        <f ca="1">MIN(CJ117,MAX(0,CJ117/2-(CJ124-CJ125)/CJ119/CJ117))</f>
        <v>0</v>
      </c>
      <c r="CK128" s="21">
        <f ca="1">MIN(CJ117,MAX(0,CJ117/2-(CK124-CK125)/CJ119/CJ117))</f>
        <v>4.2</v>
      </c>
      <c r="CL128" s="60"/>
      <c r="CO128" s="8" t="s">
        <v>58</v>
      </c>
      <c r="CP128" s="6"/>
      <c r="CQ128" s="6"/>
      <c r="CR128" s="6"/>
      <c r="CS128" s="6"/>
      <c r="CT128" s="6"/>
      <c r="CU128" s="6"/>
      <c r="CV128" s="6"/>
      <c r="CW128" s="6"/>
      <c r="DA128" s="21">
        <f ca="1">MIN(DB117,MAX(0,DB117/2-(DA124-DA125)/DB118/DB117))</f>
        <v>1.7756338977339736</v>
      </c>
      <c r="DB128" s="21">
        <f ca="1">MIN(DB117,MAX(0,DB117/2-(DB124-DB125)/DB119/DB117))</f>
        <v>0</v>
      </c>
      <c r="DC128" s="21">
        <f ca="1">MIN(DB117,MAX(0,DB117/2-(DC124-DC125)/DB119/DB117))</f>
        <v>3.6</v>
      </c>
      <c r="DD128" s="60"/>
      <c r="DG128" s="8" t="s">
        <v>58</v>
      </c>
      <c r="DH128" s="6"/>
      <c r="DI128" s="6"/>
      <c r="DJ128" s="6"/>
      <c r="DK128" s="6"/>
      <c r="DL128" s="6"/>
      <c r="DM128" s="6"/>
      <c r="DN128" s="6"/>
      <c r="DO128" s="6"/>
      <c r="DS128" s="21">
        <f ca="1">MIN(DT117,MAX(0,DT117/2-(DS124-DS125)/DT118/DT117))</f>
        <v>2.331270973522849</v>
      </c>
      <c r="DT128" s="21">
        <f ca="1">MIN(DT117,MAX(0,DT117/2-(DT124-DT125)/DT119/DT117))</f>
        <v>1.2008602397201356</v>
      </c>
      <c r="DU128" s="21">
        <f ca="1">MIN(DT117,MAX(0,DT117/2-(DU124-DU125)/DT119/DT117))</f>
        <v>3.4619200550553422</v>
      </c>
      <c r="DV128" s="60"/>
    </row>
    <row r="129" spans="1:126">
      <c r="C129" s="8" t="s">
        <v>64</v>
      </c>
      <c r="O129" s="21">
        <f ca="1">O124+(P118*P117/2-(O124-O125)/P117)*O128-P118*O128^2/2</f>
        <v>11.645915548550732</v>
      </c>
      <c r="P129" s="21">
        <f ca="1">P124+(P119*P117/2-(P124-P125)/P117)*P128-P119*P128^2/2</f>
        <v>12.034723879064938</v>
      </c>
      <c r="Q129" s="21">
        <f ca="1">Q124+(P119*P117/2-(Q124-Q125)/P117)*Q128-P119*Q128^2/2</f>
        <v>10.948661057161402</v>
      </c>
      <c r="R129" s="60"/>
      <c r="U129" s="8" t="s">
        <v>64</v>
      </c>
      <c r="AG129" s="21">
        <f ca="1">AG124+(AH118*AH117/2-(AG124-AG125)/AH117)*AG128-AH118*AG128^2/2</f>
        <v>6.8551701617902303</v>
      </c>
      <c r="AH129" s="21">
        <f ca="1">AH124+(AH119*AH117/2-(AH124-AH125)/AH117)*AH128-AH119*AH128^2/2</f>
        <v>13.169714686713681</v>
      </c>
      <c r="AI129" s="21">
        <f ca="1">AI124+(AH119*AH117/2-(AI124-AI125)/AH117)*AI128-AH119*AI128^2/2</f>
        <v>12.830871833677399</v>
      </c>
      <c r="AJ129" s="60"/>
      <c r="AM129" s="8" t="s">
        <v>64</v>
      </c>
      <c r="AY129" s="21">
        <f ca="1">AY124+(AZ118*AZ117/2-(AY124-AY125)/AZ117)*AY128-AZ118*AY128^2/2</f>
        <v>13.303551316849486</v>
      </c>
      <c r="AZ129" s="21">
        <f ca="1">AZ124+(AZ119*AZ117/2-(AZ124-AZ125)/AZ117)*AZ128-AZ119*AZ128^2/2</f>
        <v>15.302157959259262</v>
      </c>
      <c r="BA129" s="21">
        <f ca="1">BA124+(AZ119*AZ117/2-(BA124-BA125)/AZ117)*BA128-AZ119*BA128^2/2</f>
        <v>9.7932240333333453</v>
      </c>
      <c r="BB129" s="60"/>
      <c r="BE129" s="8" t="s">
        <v>64</v>
      </c>
      <c r="BQ129" s="21">
        <f ca="1">BQ124+(BR118*BR117/2-(BQ124-BQ125)/BR117)*BQ128-BR118*BQ128^2/2</f>
        <v>25.493634839700107</v>
      </c>
      <c r="BR129" s="21">
        <f ca="1">BR124+(BR119*BR117/2-(BR124-BR125)/BR117)*BR128-BR119*BR128^2/2</f>
        <v>93.894799999999989</v>
      </c>
      <c r="BS129" s="21">
        <f ca="1">BS124+(BR119*BR117/2-(BS124-BS125)/BR117)*BS128-BR119*BS128^2/2</f>
        <v>139.09550000000013</v>
      </c>
      <c r="BT129" s="60"/>
      <c r="BW129" s="8" t="s">
        <v>64</v>
      </c>
      <c r="CI129" s="21">
        <f ca="1">CI124+(CJ118*CJ117/2-(CI124-CI125)/CJ117)*CI128-CJ118*CI128^2/2</f>
        <v>41.357818092130714</v>
      </c>
      <c r="CJ129" s="21">
        <f ca="1">CJ124+(CJ119*CJ117/2-(CJ124-CJ125)/CJ117)*CJ128-CJ119*CJ128^2/2</f>
        <v>129.56529999999998</v>
      </c>
      <c r="CK129" s="21">
        <f ca="1">CK124+(CJ119*CJ117/2-(CK124-CK125)/CJ117)*CK128-CJ119*CK128^2/2</f>
        <v>128.49700000000007</v>
      </c>
      <c r="CL129" s="60"/>
      <c r="CO129" s="8" t="s">
        <v>64</v>
      </c>
      <c r="DA129" s="21">
        <f ca="1">DA124+(DB118*DB117/2-(DA124-DA125)/DB117)*DA128-DB118*DA128^2/2</f>
        <v>39.096861989067676</v>
      </c>
      <c r="DB129" s="21">
        <f ca="1">DB124+(DB119*DB117/2-(DB124-DB125)/DB117)*DB128-DB119*DB128^2/2</f>
        <v>130.02619999999999</v>
      </c>
      <c r="DC129" s="21">
        <f ca="1">DC124+(DB119*DB117/2-(DC124-DC125)/DB117)*DC128-DB119*DC128^2/2</f>
        <v>95.174200000000042</v>
      </c>
      <c r="DD129" s="60"/>
      <c r="DG129" s="8" t="s">
        <v>64</v>
      </c>
      <c r="DS129" s="21">
        <f ca="1">DS124+(DT118*DT117/2-(DS124-DS125)/DT117)*DS128-DT118*DS128^2/2</f>
        <v>11.649861451300495</v>
      </c>
      <c r="DT129" s="21">
        <f ca="1">DT124+(DT119*DT117/2-(DT124-DT125)/DT117)*DT128-DT119*DT128^2/2</f>
        <v>12.388762319914004</v>
      </c>
      <c r="DU129" s="21">
        <f ca="1">DU124+(DT119*DT117/2-(DU124-DU125)/DT117)*DU128-DT119*DU128^2/2</f>
        <v>11.36924363477516</v>
      </c>
      <c r="DV129" s="60"/>
    </row>
    <row r="130" spans="1:126">
      <c r="R130" s="60"/>
      <c r="AJ130" s="60"/>
      <c r="BB130" s="60"/>
      <c r="BT130" s="60"/>
      <c r="CL130" s="60"/>
      <c r="DD130" s="60"/>
      <c r="DV130" s="60"/>
    </row>
    <row r="131" spans="1:126" s="18" customFormat="1">
      <c r="D131" s="20" t="s">
        <v>32</v>
      </c>
      <c r="E131" s="20" t="s">
        <v>33</v>
      </c>
      <c r="F131" s="20" t="s">
        <v>34</v>
      </c>
      <c r="G131" s="20" t="s">
        <v>35</v>
      </c>
      <c r="H131" s="20" t="s">
        <v>36</v>
      </c>
      <c r="I131" s="20" t="s">
        <v>37</v>
      </c>
      <c r="J131" s="20" t="s">
        <v>39</v>
      </c>
      <c r="K131" s="20" t="s">
        <v>40</v>
      </c>
      <c r="L131" s="20" t="s">
        <v>41</v>
      </c>
      <c r="M131" s="20" t="s">
        <v>42</v>
      </c>
      <c r="N131" s="20" t="s">
        <v>53</v>
      </c>
      <c r="O131" s="17" t="s">
        <v>32</v>
      </c>
      <c r="P131" s="20" t="s">
        <v>51</v>
      </c>
      <c r="Q131" s="20" t="s">
        <v>52</v>
      </c>
      <c r="R131" s="61"/>
      <c r="V131" s="20" t="s">
        <v>32</v>
      </c>
      <c r="W131" s="20" t="s">
        <v>33</v>
      </c>
      <c r="X131" s="20" t="s">
        <v>34</v>
      </c>
      <c r="Y131" s="20" t="s">
        <v>35</v>
      </c>
      <c r="Z131" s="20" t="s">
        <v>36</v>
      </c>
      <c r="AA131" s="20" t="s">
        <v>37</v>
      </c>
      <c r="AB131" s="20" t="s">
        <v>39</v>
      </c>
      <c r="AC131" s="20" t="s">
        <v>40</v>
      </c>
      <c r="AD131" s="20" t="s">
        <v>41</v>
      </c>
      <c r="AE131" s="20" t="s">
        <v>42</v>
      </c>
      <c r="AF131" s="20" t="s">
        <v>53</v>
      </c>
      <c r="AG131" s="17" t="s">
        <v>32</v>
      </c>
      <c r="AH131" s="20" t="s">
        <v>51</v>
      </c>
      <c r="AI131" s="20" t="s">
        <v>52</v>
      </c>
      <c r="AJ131" s="61"/>
      <c r="AN131" s="20" t="s">
        <v>32</v>
      </c>
      <c r="AO131" s="20" t="s">
        <v>33</v>
      </c>
      <c r="AP131" s="20" t="s">
        <v>34</v>
      </c>
      <c r="AQ131" s="20" t="s">
        <v>35</v>
      </c>
      <c r="AR131" s="20" t="s">
        <v>36</v>
      </c>
      <c r="AS131" s="20" t="s">
        <v>37</v>
      </c>
      <c r="AT131" s="20" t="s">
        <v>39</v>
      </c>
      <c r="AU131" s="20" t="s">
        <v>40</v>
      </c>
      <c r="AV131" s="20" t="s">
        <v>41</v>
      </c>
      <c r="AW131" s="20" t="s">
        <v>42</v>
      </c>
      <c r="AX131" s="20" t="s">
        <v>53</v>
      </c>
      <c r="AY131" s="17" t="s">
        <v>32</v>
      </c>
      <c r="AZ131" s="20" t="s">
        <v>51</v>
      </c>
      <c r="BA131" s="20" t="s">
        <v>52</v>
      </c>
      <c r="BB131" s="61"/>
      <c r="BF131" s="20" t="s">
        <v>32</v>
      </c>
      <c r="BG131" s="20" t="s">
        <v>33</v>
      </c>
      <c r="BH131" s="20" t="s">
        <v>34</v>
      </c>
      <c r="BI131" s="20" t="s">
        <v>35</v>
      </c>
      <c r="BJ131" s="20" t="s">
        <v>36</v>
      </c>
      <c r="BK131" s="20" t="s">
        <v>37</v>
      </c>
      <c r="BL131" s="20" t="s">
        <v>39</v>
      </c>
      <c r="BM131" s="20" t="s">
        <v>40</v>
      </c>
      <c r="BN131" s="20" t="s">
        <v>41</v>
      </c>
      <c r="BO131" s="20" t="s">
        <v>42</v>
      </c>
      <c r="BP131" s="20" t="s">
        <v>53</v>
      </c>
      <c r="BQ131" s="17" t="s">
        <v>32</v>
      </c>
      <c r="BR131" s="20" t="s">
        <v>51</v>
      </c>
      <c r="BS131" s="20" t="s">
        <v>52</v>
      </c>
      <c r="BT131" s="61"/>
      <c r="BX131" s="20" t="s">
        <v>32</v>
      </c>
      <c r="BY131" s="20" t="s">
        <v>33</v>
      </c>
      <c r="BZ131" s="20" t="s">
        <v>34</v>
      </c>
      <c r="CA131" s="20" t="s">
        <v>35</v>
      </c>
      <c r="CB131" s="20" t="s">
        <v>36</v>
      </c>
      <c r="CC131" s="20" t="s">
        <v>37</v>
      </c>
      <c r="CD131" s="20" t="s">
        <v>39</v>
      </c>
      <c r="CE131" s="20" t="s">
        <v>40</v>
      </c>
      <c r="CF131" s="20" t="s">
        <v>41</v>
      </c>
      <c r="CG131" s="20" t="s">
        <v>42</v>
      </c>
      <c r="CH131" s="20" t="s">
        <v>53</v>
      </c>
      <c r="CI131" s="17" t="s">
        <v>32</v>
      </c>
      <c r="CJ131" s="20" t="s">
        <v>51</v>
      </c>
      <c r="CK131" s="20" t="s">
        <v>52</v>
      </c>
      <c r="CL131" s="61"/>
      <c r="CP131" s="20" t="s">
        <v>32</v>
      </c>
      <c r="CQ131" s="20" t="s">
        <v>33</v>
      </c>
      <c r="CR131" s="20" t="s">
        <v>34</v>
      </c>
      <c r="CS131" s="20" t="s">
        <v>35</v>
      </c>
      <c r="CT131" s="20" t="s">
        <v>36</v>
      </c>
      <c r="CU131" s="20" t="s">
        <v>37</v>
      </c>
      <c r="CV131" s="20" t="s">
        <v>39</v>
      </c>
      <c r="CW131" s="20" t="s">
        <v>40</v>
      </c>
      <c r="CX131" s="20" t="s">
        <v>41</v>
      </c>
      <c r="CY131" s="20" t="s">
        <v>42</v>
      </c>
      <c r="CZ131" s="20" t="s">
        <v>53</v>
      </c>
      <c r="DA131" s="17" t="s">
        <v>32</v>
      </c>
      <c r="DB131" s="20" t="s">
        <v>51</v>
      </c>
      <c r="DC131" s="20" t="s">
        <v>52</v>
      </c>
      <c r="DD131" s="61"/>
      <c r="DH131" s="20" t="s">
        <v>32</v>
      </c>
      <c r="DI131" s="20" t="s">
        <v>33</v>
      </c>
      <c r="DJ131" s="20" t="s">
        <v>34</v>
      </c>
      <c r="DK131" s="20" t="s">
        <v>35</v>
      </c>
      <c r="DL131" s="20" t="s">
        <v>36</v>
      </c>
      <c r="DM131" s="20" t="s">
        <v>37</v>
      </c>
      <c r="DN131" s="20" t="s">
        <v>39</v>
      </c>
      <c r="DO131" s="20" t="s">
        <v>40</v>
      </c>
      <c r="DP131" s="20" t="s">
        <v>41</v>
      </c>
      <c r="DQ131" s="20" t="s">
        <v>42</v>
      </c>
      <c r="DR131" s="20" t="s">
        <v>53</v>
      </c>
      <c r="DS131" s="17" t="s">
        <v>32</v>
      </c>
      <c r="DT131" s="20" t="s">
        <v>51</v>
      </c>
      <c r="DU131" s="20" t="s">
        <v>52</v>
      </c>
      <c r="DV131" s="61"/>
    </row>
    <row r="132" spans="1:126" s="18" customFormat="1">
      <c r="A132" s="19" t="s">
        <v>38</v>
      </c>
      <c r="C132" s="8" t="s">
        <v>11</v>
      </c>
      <c r="D132" s="21">
        <f ca="1">D124+D126*F120/100-P118*F120^2/20000</f>
        <v>-21.196999999999999</v>
      </c>
      <c r="E132" s="21">
        <f ca="1">E124+E126*F120/100-P119*F120^2/20000</f>
        <v>-12.989000000000001</v>
      </c>
      <c r="F132" s="21">
        <f ca="1">F124-(F124-F125)/P117*F120/100</f>
        <v>18.25</v>
      </c>
      <c r="G132" s="21">
        <f ca="1">G124-(G124-G125)/P117*F120/100</f>
        <v>2.1949999999999998</v>
      </c>
      <c r="H132" s="21">
        <f ca="1">H124-(H124-H125)/P117*F120/100</f>
        <v>0.25</v>
      </c>
      <c r="I132" s="21">
        <f ca="1">I124-(I124-I125)/P117*F120/100</f>
        <v>0.36799999999999999</v>
      </c>
      <c r="J132" s="21">
        <f ca="1">(ABS(F132)+ABS(H132))*SIGN(F132)</f>
        <v>18.5</v>
      </c>
      <c r="K132" s="21">
        <f ca="1">(ABS(G132)+ABS(I132))*SIGN(G132)</f>
        <v>2.5629999999999997</v>
      </c>
      <c r="L132" s="21">
        <f ca="1">(ABS(J132)+0.3*ABS(K132))*SIGN(J132)</f>
        <v>19.268899999999999</v>
      </c>
      <c r="M132" s="21">
        <f t="shared" ref="M132:M135" ca="1" si="500">(ABS(K132)+0.3*ABS(J132))*SIGN(K132)</f>
        <v>8.1129999999999995</v>
      </c>
      <c r="N132" s="21">
        <f ca="1">IF($C$2&lt;=$C$3,L132,M132)</f>
        <v>19.268899999999999</v>
      </c>
      <c r="O132" s="21">
        <f ca="1">D132</f>
        <v>-21.196999999999999</v>
      </c>
      <c r="P132" s="21">
        <f ca="1">E132+N132</f>
        <v>6.2798999999999978</v>
      </c>
      <c r="Q132" s="21">
        <f ca="1">E132-N132</f>
        <v>-32.257899999999999</v>
      </c>
      <c r="R132" s="61"/>
      <c r="S132" s="19" t="s">
        <v>38</v>
      </c>
      <c r="U132" s="8" t="s">
        <v>11</v>
      </c>
      <c r="V132" s="21">
        <f ca="1">V124+V126*X120/100-AH118*X120^2/20000</f>
        <v>-14.901</v>
      </c>
      <c r="W132" s="21">
        <f ca="1">W124+W126*X120/100-AH119*X120^2/20000</f>
        <v>-9.1310000000000002</v>
      </c>
      <c r="X132" s="21">
        <f ca="1">X124-(X124-X125)/AH117*X120/100</f>
        <v>20.673999999999999</v>
      </c>
      <c r="Y132" s="21">
        <f ca="1">Y124-(Y124-Y125)/AH117*X120/100</f>
        <v>2.4860000000000002</v>
      </c>
      <c r="Z132" s="21">
        <f ca="1">Z124-(Z124-Z125)/AH117*X120/100</f>
        <v>0.28399999999999997</v>
      </c>
      <c r="AA132" s="21">
        <f ca="1">AA124-(AA124-AA125)/AH117*X120/100</f>
        <v>0.41799999999999998</v>
      </c>
      <c r="AB132" s="21">
        <f ca="1">(ABS(X132)+ABS(Z132))*SIGN(X132)</f>
        <v>20.957999999999998</v>
      </c>
      <c r="AC132" s="21">
        <f ca="1">(ABS(Y132)+ABS(AA132))*SIGN(Y132)</f>
        <v>2.9040000000000004</v>
      </c>
      <c r="AD132" s="21">
        <f ca="1">(ABS(AB132)+0.3*ABS(AC132))*SIGN(AB132)</f>
        <v>21.8292</v>
      </c>
      <c r="AE132" s="21">
        <f t="shared" ref="AE132:AE135" ca="1" si="501">(ABS(AC132)+0.3*ABS(AB132))*SIGN(AC132)</f>
        <v>9.1913999999999998</v>
      </c>
      <c r="AF132" s="21">
        <f ca="1">IF($C$2&lt;=$C$3,AD132,AE132)</f>
        <v>21.8292</v>
      </c>
      <c r="AG132" s="21">
        <f ca="1">V132</f>
        <v>-14.901</v>
      </c>
      <c r="AH132" s="21">
        <f ca="1">W132+AF132</f>
        <v>12.6982</v>
      </c>
      <c r="AI132" s="21">
        <f ca="1">W132-AF132</f>
        <v>-30.9602</v>
      </c>
      <c r="AJ132" s="61"/>
      <c r="AK132" s="19" t="s">
        <v>38</v>
      </c>
      <c r="AM132" s="8" t="s">
        <v>11</v>
      </c>
      <c r="AN132" s="21">
        <f ca="1">AN124+AN126*AP120/100-AZ118*AP120^2/20000</f>
        <v>-27.13</v>
      </c>
      <c r="AO132" s="21">
        <f ca="1">AO124+AO126*AP120/100-AZ119*AP120^2/20000</f>
        <v>-16.334</v>
      </c>
      <c r="AP132" s="21">
        <f ca="1">AP124-(AP124-AP125)/AZ117*AP120/100</f>
        <v>22.51</v>
      </c>
      <c r="AQ132" s="21">
        <f ca="1">AQ124-(AQ124-AQ125)/AZ117*AP120/100</f>
        <v>2.702</v>
      </c>
      <c r="AR132" s="21">
        <f ca="1">AR124-(AR124-AR125)/AZ117*AP120/100</f>
        <v>0.31</v>
      </c>
      <c r="AS132" s="21">
        <f ca="1">AS124-(AS124-AS125)/AZ117*AP120/100</f>
        <v>0.45600000000000002</v>
      </c>
      <c r="AT132" s="21">
        <f ca="1">(ABS(AP132)+ABS(AR132))*SIGN(AP132)</f>
        <v>22.82</v>
      </c>
      <c r="AU132" s="21">
        <f ca="1">(ABS(AQ132)+ABS(AS132))*SIGN(AQ132)</f>
        <v>3.1579999999999999</v>
      </c>
      <c r="AV132" s="21">
        <f ca="1">(ABS(AT132)+0.3*ABS(AU132))*SIGN(AT132)</f>
        <v>23.767399999999999</v>
      </c>
      <c r="AW132" s="21">
        <f t="shared" ref="AW132:AW135" ca="1" si="502">(ABS(AU132)+0.3*ABS(AT132))*SIGN(AU132)</f>
        <v>10.004</v>
      </c>
      <c r="AX132" s="21">
        <f ca="1">IF($C$2&lt;=$C$3,AV132,AW132)</f>
        <v>23.767399999999999</v>
      </c>
      <c r="AY132" s="21">
        <f ca="1">AN132</f>
        <v>-27.13</v>
      </c>
      <c r="AZ132" s="21">
        <f ca="1">AO132+AX132</f>
        <v>7.4333999999999989</v>
      </c>
      <c r="BA132" s="21">
        <f ca="1">AO132-AX132</f>
        <v>-40.101399999999998</v>
      </c>
      <c r="BB132" s="61"/>
      <c r="BC132" s="19" t="s">
        <v>38</v>
      </c>
      <c r="BE132" s="8" t="s">
        <v>11</v>
      </c>
      <c r="BF132" s="21">
        <f ca="1">BF124+BF126*BH120/100-BR118*BH120^2/20000</f>
        <v>-43.548000000000002</v>
      </c>
      <c r="BG132" s="21">
        <f ca="1">BG124+BG126*BH120/100-BR119*BH120^2/20000</f>
        <v>-26.050999999999998</v>
      </c>
      <c r="BH132" s="21">
        <f ca="1">BH124-(BH124-BH125)/BR117*BH120/100</f>
        <v>113.574</v>
      </c>
      <c r="BI132" s="21">
        <f ca="1">BI124-(BI124-BI125)/BR117*BH120/100</f>
        <v>13.680999999999999</v>
      </c>
      <c r="BJ132" s="21">
        <f ca="1">BJ124-(BJ124-BJ125)/BR117*BH120/100</f>
        <v>1.573</v>
      </c>
      <c r="BK132" s="21">
        <f ca="1">BK124-(BK124-BK125)/BR117*BH120/100</f>
        <v>2.3149999999999999</v>
      </c>
      <c r="BL132" s="21">
        <f ca="1">(ABS(BH132)+ABS(BJ132))*SIGN(BH132)</f>
        <v>115.14699999999999</v>
      </c>
      <c r="BM132" s="21">
        <f ca="1">(ABS(BI132)+ABS(BK132))*SIGN(BI132)</f>
        <v>15.995999999999999</v>
      </c>
      <c r="BN132" s="21">
        <f ca="1">(ABS(BL132)+0.3*ABS(BM132))*SIGN(BL132)</f>
        <v>119.94579999999999</v>
      </c>
      <c r="BO132" s="21">
        <f t="shared" ref="BO132:BO135" ca="1" si="503">(ABS(BM132)+0.3*ABS(BL132))*SIGN(BM132)</f>
        <v>50.540099999999995</v>
      </c>
      <c r="BP132" s="21">
        <f ca="1">IF($C$2&lt;=$C$3,BN132,BO132)</f>
        <v>119.94579999999999</v>
      </c>
      <c r="BQ132" s="21">
        <f ca="1">BF132</f>
        <v>-43.548000000000002</v>
      </c>
      <c r="BR132" s="21">
        <f ca="1">BG132+BP132</f>
        <v>93.894799999999989</v>
      </c>
      <c r="BS132" s="21">
        <f ca="1">BG132-BP132</f>
        <v>-145.99679999999998</v>
      </c>
      <c r="BT132" s="61"/>
      <c r="BU132" s="19" t="s">
        <v>38</v>
      </c>
      <c r="BW132" s="8" t="s">
        <v>11</v>
      </c>
      <c r="BX132" s="21">
        <f ca="1">BX124+BX126*BZ120/100-CJ118*BZ120^2/20000</f>
        <v>-73.701999999999998</v>
      </c>
      <c r="BY132" s="21">
        <f ca="1">BY124+BY126*BZ120/100-CJ119*BZ120^2/20000</f>
        <v>-44.167000000000002</v>
      </c>
      <c r="BZ132" s="21">
        <f ca="1">BZ124-(BZ124-BZ125)/CJ117*BZ120/100</f>
        <v>164.529</v>
      </c>
      <c r="CA132" s="21">
        <f ca="1">CA124-(CA124-CA125)/CJ117*BZ120/100</f>
        <v>19.786000000000001</v>
      </c>
      <c r="CB132" s="21">
        <f ca="1">CB124-(CB124-CB125)/CJ117*BZ120/100</f>
        <v>2.2669999999999999</v>
      </c>
      <c r="CC132" s="21">
        <f ca="1">CC124-(CC124-CC125)/CJ117*BZ120/100</f>
        <v>3.335</v>
      </c>
      <c r="CD132" s="21">
        <f ca="1">(ABS(BZ132)+ABS(CB132))*SIGN(BZ132)</f>
        <v>166.79599999999999</v>
      </c>
      <c r="CE132" s="21">
        <f ca="1">(ABS(CA132)+ABS(CC132))*SIGN(CA132)</f>
        <v>23.121000000000002</v>
      </c>
      <c r="CF132" s="21">
        <f ca="1">(ABS(CD132)+0.3*ABS(CE132))*SIGN(CD132)</f>
        <v>173.73229999999998</v>
      </c>
      <c r="CG132" s="21">
        <f t="shared" ref="CG132:CG135" ca="1" si="504">(ABS(CE132)+0.3*ABS(CD132))*SIGN(CE132)</f>
        <v>73.15979999999999</v>
      </c>
      <c r="CH132" s="21">
        <f ca="1">IF($C$2&lt;=$C$3,CF132,CG132)</f>
        <v>173.73229999999998</v>
      </c>
      <c r="CI132" s="21">
        <f ca="1">BX132</f>
        <v>-73.701999999999998</v>
      </c>
      <c r="CJ132" s="21">
        <f ca="1">BY132+CH132</f>
        <v>129.56529999999998</v>
      </c>
      <c r="CK132" s="21">
        <f ca="1">BY132-CH132</f>
        <v>-217.89929999999998</v>
      </c>
      <c r="CL132" s="61"/>
      <c r="CM132" s="19" t="s">
        <v>38</v>
      </c>
      <c r="CO132" s="8" t="s">
        <v>11</v>
      </c>
      <c r="CP132" s="21">
        <f ca="1">CP124+CP126*CR120/100-DB118*CR120^2/20000</f>
        <v>-44.076000000000001</v>
      </c>
      <c r="CQ132" s="21">
        <f ca="1">CQ124+CQ126*CR120/100-DB119*CR120^2/20000</f>
        <v>-26.471</v>
      </c>
      <c r="CR132" s="21">
        <f ca="1">CR124-(CR124-CR125)/DB117*CR120/100</f>
        <v>148.196</v>
      </c>
      <c r="CS132" s="21">
        <f ca="1">CS124-(CS124-CS125)/DB117*CR120/100</f>
        <v>17.844999999999999</v>
      </c>
      <c r="CT132" s="21">
        <f ca="1">CT124-(CT124-CT125)/DB117*CR120/100</f>
        <v>2.0449999999999999</v>
      </c>
      <c r="CU132" s="21">
        <f ca="1">CU124-(CU124-CU125)/DB117*CR120/100</f>
        <v>3.0089999999999999</v>
      </c>
      <c r="CV132" s="21">
        <f ca="1">(ABS(CR132)+ABS(CT132))*SIGN(CR132)</f>
        <v>150.24099999999999</v>
      </c>
      <c r="CW132" s="21">
        <f ca="1">(ABS(CS132)+ABS(CU132))*SIGN(CS132)</f>
        <v>20.853999999999999</v>
      </c>
      <c r="CX132" s="21">
        <f ca="1">(ABS(CV132)+0.3*ABS(CW132))*SIGN(CV132)</f>
        <v>156.49719999999999</v>
      </c>
      <c r="CY132" s="21">
        <f t="shared" ref="CY132:CY135" ca="1" si="505">(ABS(CW132)+0.3*ABS(CV132))*SIGN(CW132)</f>
        <v>65.926299999999998</v>
      </c>
      <c r="CZ132" s="21">
        <f ca="1">IF($C$2&lt;=$C$3,CX132,CY132)</f>
        <v>156.49719999999999</v>
      </c>
      <c r="DA132" s="21">
        <f ca="1">CP132</f>
        <v>-44.076000000000001</v>
      </c>
      <c r="DB132" s="21">
        <f ca="1">CQ132+CZ132</f>
        <v>130.02619999999999</v>
      </c>
      <c r="DC132" s="21">
        <f ca="1">CQ132-CZ132</f>
        <v>-182.9682</v>
      </c>
      <c r="DD132" s="61"/>
      <c r="DE132" s="19" t="s">
        <v>38</v>
      </c>
      <c r="DG132" s="8" t="s">
        <v>11</v>
      </c>
      <c r="DH132" s="21">
        <f ca="1">DH124+DH126*DJ120/100-DT118*DJ120^2/20000</f>
        <v>-21.257999999999999</v>
      </c>
      <c r="DI132" s="21">
        <f ca="1">DI124+DI126*DJ120/100-DT119*DJ120^2/20000</f>
        <v>-13.028</v>
      </c>
      <c r="DJ132" s="21">
        <f ca="1">DJ124-(DJ124-DJ125)/DT117*DJ120/100</f>
        <v>18.088000000000001</v>
      </c>
      <c r="DK132" s="21">
        <f ca="1">DK124-(DK124-DK125)/DT117*DJ120/100</f>
        <v>-3.9340000000000002</v>
      </c>
      <c r="DL132" s="21">
        <f ca="1">DL124-(DL124-DL125)/DT117*DJ120/100</f>
        <v>-0.55400000000000005</v>
      </c>
      <c r="DM132" s="21">
        <f ca="1">DM124-(DM124-DM125)/DT117*DJ120/100</f>
        <v>-0.81499999999999995</v>
      </c>
      <c r="DN132" s="21">
        <f ca="1">(ABS(DJ132)+ABS(DL132))*SIGN(DJ132)</f>
        <v>18.641999999999999</v>
      </c>
      <c r="DO132" s="21">
        <f ca="1">(ABS(DK132)+ABS(DM132))*SIGN(DK132)</f>
        <v>-4.7490000000000006</v>
      </c>
      <c r="DP132" s="21">
        <f ca="1">(ABS(DN132)+0.3*ABS(DO132))*SIGN(DN132)</f>
        <v>20.066700000000001</v>
      </c>
      <c r="DQ132" s="21">
        <f t="shared" ref="DQ132:DQ135" ca="1" si="506">(ABS(DO132)+0.3*ABS(DN132))*SIGN(DO132)</f>
        <v>-10.3416</v>
      </c>
      <c r="DR132" s="21">
        <f ca="1">IF($C$2&lt;=$C$3,DP132,DQ132)</f>
        <v>20.066700000000001</v>
      </c>
      <c r="DS132" s="21">
        <f ca="1">DH132</f>
        <v>-21.257999999999999</v>
      </c>
      <c r="DT132" s="21">
        <f ca="1">DI132+DR132</f>
        <v>7.0387000000000004</v>
      </c>
      <c r="DU132" s="21">
        <f ca="1">DI132-DR132</f>
        <v>-33.094700000000003</v>
      </c>
      <c r="DV132" s="61"/>
    </row>
    <row r="133" spans="1:126" s="18" customFormat="1">
      <c r="C133" s="8" t="s">
        <v>10</v>
      </c>
      <c r="D133" s="21">
        <f ca="1">D125-D127*F121/100-P118*F121^2/20000</f>
        <v>-22.393999999999998</v>
      </c>
      <c r="E133" s="21">
        <f ca="1">E125-E127*F121/100-P119*F121^2/20000</f>
        <v>-13.72</v>
      </c>
      <c r="F133" s="21">
        <f ca="1">F125-(F125-F124)/P117*F121/100</f>
        <v>-17.54</v>
      </c>
      <c r="G133" s="21">
        <f ca="1">G125-(G125-G124)/P117*F121/100</f>
        <v>-2.109</v>
      </c>
      <c r="H133" s="21">
        <f ca="1">H125-(H125-H124)/P117*F121/100</f>
        <v>-0.24099999999999999</v>
      </c>
      <c r="I133" s="21">
        <f ca="1">I125-(I125-I124)/P117*F121/100</f>
        <v>-0.35399999999999998</v>
      </c>
      <c r="J133" s="21">
        <f t="shared" ref="J133:J135" ca="1" si="507">(ABS(F133)+ABS(H133))*SIGN(F133)</f>
        <v>-17.780999999999999</v>
      </c>
      <c r="K133" s="21">
        <f t="shared" ref="K133:K135" ca="1" si="508">(ABS(G133)+ABS(I133))*SIGN(G133)</f>
        <v>-2.4630000000000001</v>
      </c>
      <c r="L133" s="21">
        <f t="shared" ref="L133:L135" ca="1" si="509">(ABS(J133)+0.3*ABS(K133))*SIGN(J133)</f>
        <v>-18.5199</v>
      </c>
      <c r="M133" s="21">
        <f t="shared" ca="1" si="500"/>
        <v>-7.7972999999999999</v>
      </c>
      <c r="N133" s="21">
        <f ca="1">IF($C$2&lt;=$C$3,L133,M133)</f>
        <v>-18.5199</v>
      </c>
      <c r="O133" s="21">
        <f t="shared" ref="O133:O135" ca="1" si="510">D133</f>
        <v>-22.393999999999998</v>
      </c>
      <c r="P133" s="21">
        <f t="shared" ref="P133:P135" ca="1" si="511">E133+N133</f>
        <v>-32.239899999999999</v>
      </c>
      <c r="Q133" s="21">
        <f t="shared" ref="Q133:Q135" ca="1" si="512">E133-N133</f>
        <v>4.7998999999999992</v>
      </c>
      <c r="R133" s="61"/>
      <c r="U133" s="8" t="s">
        <v>10</v>
      </c>
      <c r="V133" s="21">
        <f ca="1">V125-V127*X121/100-AH118*X121^2/20000</f>
        <v>-15.106</v>
      </c>
      <c r="W133" s="21">
        <f ca="1">W125-W127*X121/100-AH119*X121^2/20000</f>
        <v>-9.2420000000000009</v>
      </c>
      <c r="X133" s="21">
        <f ca="1">X125-(X125-X124)/AH117*X121/100</f>
        <v>-20.437999999999999</v>
      </c>
      <c r="Y133" s="21">
        <f ca="1">Y125-(Y125-Y124)/AH117*X121/100</f>
        <v>-2.4580000000000002</v>
      </c>
      <c r="Z133" s="21">
        <f ca="1">Z125-(Z125-Z124)/AH117*X121/100</f>
        <v>-0.28100000000000003</v>
      </c>
      <c r="AA133" s="21">
        <f ca="1">AA125-(AA125-AA124)/AH117*X121/100</f>
        <v>-0.41299999999999998</v>
      </c>
      <c r="AB133" s="21">
        <f t="shared" ref="AB133:AB135" ca="1" si="513">(ABS(X133)+ABS(Z133))*SIGN(X133)</f>
        <v>-20.718999999999998</v>
      </c>
      <c r="AC133" s="21">
        <f t="shared" ref="AC133:AC135" ca="1" si="514">(ABS(Y133)+ABS(AA133))*SIGN(Y133)</f>
        <v>-2.871</v>
      </c>
      <c r="AD133" s="21">
        <f t="shared" ref="AD133:AD135" ca="1" si="515">(ABS(AB133)+0.3*ABS(AC133))*SIGN(AB133)</f>
        <v>-21.580299999999998</v>
      </c>
      <c r="AE133" s="21">
        <f t="shared" ca="1" si="501"/>
        <v>-9.0866999999999987</v>
      </c>
      <c r="AF133" s="21">
        <f ca="1">IF($C$2&lt;=$C$3,AD133,AE133)</f>
        <v>-21.580299999999998</v>
      </c>
      <c r="AG133" s="21">
        <f t="shared" ref="AG133:AG135" ca="1" si="516">V133</f>
        <v>-15.106</v>
      </c>
      <c r="AH133" s="21">
        <f t="shared" ref="AH133:AH135" ca="1" si="517">W133+AF133</f>
        <v>-30.822299999999998</v>
      </c>
      <c r="AI133" s="21">
        <f t="shared" ref="AI133:AI135" ca="1" si="518">W133-AF133</f>
        <v>12.338299999999997</v>
      </c>
      <c r="AJ133" s="61"/>
      <c r="AM133" s="8" t="s">
        <v>10</v>
      </c>
      <c r="AN133" s="21">
        <f ca="1">AN125-AN127*AP121/100-AZ118*AP121^2/20000</f>
        <v>-26.948</v>
      </c>
      <c r="AO133" s="21">
        <f ca="1">AO125-AO127*AP121/100-AZ119*AP121^2/20000</f>
        <v>-16.238</v>
      </c>
      <c r="AP133" s="21">
        <f ca="1">AP125-(AP125-AP124)/AZ117*AP121/100</f>
        <v>-17.251999999999999</v>
      </c>
      <c r="AQ133" s="21">
        <f ca="1">AQ125-(AQ125-AQ124)/AZ117*AP121/100</f>
        <v>-2.069</v>
      </c>
      <c r="AR133" s="21">
        <f ca="1">AR125-(AR125-AR124)/AZ117*AP121/100</f>
        <v>-0.23899999999999999</v>
      </c>
      <c r="AS133" s="21">
        <f ca="1">AS125-(AS125-AS124)/AZ117*AP121/100</f>
        <v>-0.35099999999999998</v>
      </c>
      <c r="AT133" s="21">
        <f t="shared" ref="AT133:AT135" ca="1" si="519">(ABS(AP133)+ABS(AR133))*SIGN(AP133)</f>
        <v>-17.491</v>
      </c>
      <c r="AU133" s="21">
        <f t="shared" ref="AU133:AU135" ca="1" si="520">(ABS(AQ133)+ABS(AS133))*SIGN(AQ133)</f>
        <v>-2.42</v>
      </c>
      <c r="AV133" s="21">
        <f t="shared" ref="AV133:AV135" ca="1" si="521">(ABS(AT133)+0.3*ABS(AU133))*SIGN(AT133)</f>
        <v>-18.216999999999999</v>
      </c>
      <c r="AW133" s="21">
        <f t="shared" ca="1" si="502"/>
        <v>-7.6673</v>
      </c>
      <c r="AX133" s="21">
        <f ca="1">IF($C$2&lt;=$C$3,AV133,AW133)</f>
        <v>-18.216999999999999</v>
      </c>
      <c r="AY133" s="21">
        <f t="shared" ref="AY133:AY135" ca="1" si="522">AN133</f>
        <v>-26.948</v>
      </c>
      <c r="AZ133" s="21">
        <f t="shared" ref="AZ133:AZ135" ca="1" si="523">AO133+AX133</f>
        <v>-34.454999999999998</v>
      </c>
      <c r="BA133" s="21">
        <f t="shared" ref="BA133:BA135" ca="1" si="524">AO133-AX133</f>
        <v>1.9789999999999992</v>
      </c>
      <c r="BB133" s="61"/>
      <c r="BE133" s="8" t="s">
        <v>10</v>
      </c>
      <c r="BF133" s="21">
        <f ca="1">BF125-BF127*BH121/100-BR118*BH121^2/20000</f>
        <v>-40.546999999999997</v>
      </c>
      <c r="BG133" s="21">
        <f ca="1">BG125-BG127*BH121/100-BR119*BH121^2/20000</f>
        <v>-24.425999999999998</v>
      </c>
      <c r="BH133" s="21">
        <f ca="1">BH125-(BH125-BH124)/BR117*BH121/100</f>
        <v>-154.846</v>
      </c>
      <c r="BI133" s="21">
        <f ca="1">BI125-(BI125-BI124)/BR117*BH121/100</f>
        <v>-18.651</v>
      </c>
      <c r="BJ133" s="21">
        <f ca="1">BJ125-(BJ125-BJ124)/BR117*BH121/100</f>
        <v>-2.137</v>
      </c>
      <c r="BK133" s="21">
        <f ca="1">BK125-(BK125-BK124)/BR117*BH121/100</f>
        <v>-3.1440000000000001</v>
      </c>
      <c r="BL133" s="21">
        <f t="shared" ref="BL133:BL135" ca="1" si="525">(ABS(BH133)+ABS(BJ133))*SIGN(BH133)</f>
        <v>-156.983</v>
      </c>
      <c r="BM133" s="21">
        <f t="shared" ref="BM133:BM135" ca="1" si="526">(ABS(BI133)+ABS(BK133))*SIGN(BI133)</f>
        <v>-21.795000000000002</v>
      </c>
      <c r="BN133" s="21">
        <f t="shared" ref="BN133:BN135" ca="1" si="527">(ABS(BL133)+0.3*ABS(BM133))*SIGN(BL133)</f>
        <v>-163.5215</v>
      </c>
      <c r="BO133" s="21">
        <f t="shared" ca="1" si="503"/>
        <v>-68.889900000000011</v>
      </c>
      <c r="BP133" s="21">
        <f ca="1">IF($C$2&lt;=$C$3,BN133,BO133)</f>
        <v>-163.5215</v>
      </c>
      <c r="BQ133" s="21">
        <f t="shared" ref="BQ133:BQ135" ca="1" si="528">BF133</f>
        <v>-40.546999999999997</v>
      </c>
      <c r="BR133" s="21">
        <f t="shared" ref="BR133:BR135" ca="1" si="529">BG133+BP133</f>
        <v>-187.94749999999999</v>
      </c>
      <c r="BS133" s="21">
        <f t="shared" ref="BS133:BS135" ca="1" si="530">BG133-BP133</f>
        <v>139.09550000000002</v>
      </c>
      <c r="BT133" s="61"/>
      <c r="BW133" s="8" t="s">
        <v>10</v>
      </c>
      <c r="BX133" s="21">
        <f ca="1">BX125-BX127*BZ121/100-CJ118*BZ121^2/20000</f>
        <v>-76.260999999999996</v>
      </c>
      <c r="BY133" s="21">
        <f ca="1">BY125-BY127*BZ121/100-CJ119*BZ121^2/20000</f>
        <v>-45.747999999999998</v>
      </c>
      <c r="BZ133" s="21">
        <f ca="1">BZ125-(BZ125-BZ124)/CJ117*BZ121/100</f>
        <v>-165.01400000000001</v>
      </c>
      <c r="CA133" s="21">
        <f ca="1">CA125-(CA125-CA124)/CJ117*BZ121/100</f>
        <v>-19.844999999999999</v>
      </c>
      <c r="CB133" s="21">
        <f ca="1">CB125-(CB125-CB124)/CJ117*BZ121/100</f>
        <v>-2.274</v>
      </c>
      <c r="CC133" s="21">
        <f ca="1">CC125-(CC125-CC124)/CJ117*BZ121/100</f>
        <v>-3.3450000000000002</v>
      </c>
      <c r="CD133" s="21">
        <f t="shared" ref="CD133:CD135" ca="1" si="531">(ABS(BZ133)+ABS(CB133))*SIGN(BZ133)</f>
        <v>-167.28800000000001</v>
      </c>
      <c r="CE133" s="21">
        <f t="shared" ref="CE133:CE135" ca="1" si="532">(ABS(CA133)+ABS(CC133))*SIGN(CA133)</f>
        <v>-23.189999999999998</v>
      </c>
      <c r="CF133" s="21">
        <f t="shared" ref="CF133:CF135" ca="1" si="533">(ABS(CD133)+0.3*ABS(CE133))*SIGN(CD133)</f>
        <v>-174.245</v>
      </c>
      <c r="CG133" s="21">
        <f t="shared" ca="1" si="504"/>
        <v>-73.37639999999999</v>
      </c>
      <c r="CH133" s="21">
        <f ca="1">IF($C$2&lt;=$C$3,CF133,CG133)</f>
        <v>-174.245</v>
      </c>
      <c r="CI133" s="21">
        <f t="shared" ref="CI133:CI135" ca="1" si="534">BX133</f>
        <v>-76.260999999999996</v>
      </c>
      <c r="CJ133" s="21">
        <f t="shared" ref="CJ133:CJ135" ca="1" si="535">BY133+CH133</f>
        <v>-219.99299999999999</v>
      </c>
      <c r="CK133" s="21">
        <f t="shared" ref="CK133:CK135" ca="1" si="536">BY133-CH133</f>
        <v>128.49700000000001</v>
      </c>
      <c r="CL133" s="61"/>
      <c r="CO133" s="8" t="s">
        <v>10</v>
      </c>
      <c r="CP133" s="21">
        <f ca="1">CP125-CP127*CR121/100-DB118*CR121^2/20000</f>
        <v>-48.704000000000001</v>
      </c>
      <c r="CQ133" s="21">
        <f ca="1">CQ125-CQ127*CR121/100-DB119*CR121^2/20000</f>
        <v>-29.161999999999999</v>
      </c>
      <c r="CR133" s="21">
        <f ca="1">CR125-(CR125-CR124)/DB117*CR121/100</f>
        <v>-117.73399999999999</v>
      </c>
      <c r="CS133" s="21">
        <f ca="1">CS125-(CS125-CS124)/DB117*CR121/100</f>
        <v>-14.176</v>
      </c>
      <c r="CT133" s="21">
        <f ca="1">CT125-(CT125-CT124)/DB117*CR121/100</f>
        <v>-1.63</v>
      </c>
      <c r="CU133" s="21">
        <f ca="1">CU125-(CU125-CU124)/DB117*CR121/100</f>
        <v>-2.3980000000000001</v>
      </c>
      <c r="CV133" s="21">
        <f t="shared" ref="CV133:CV135" ca="1" si="537">(ABS(CR133)+ABS(CT133))*SIGN(CR133)</f>
        <v>-119.36399999999999</v>
      </c>
      <c r="CW133" s="21">
        <f t="shared" ref="CW133:CW135" ca="1" si="538">(ABS(CS133)+ABS(CU133))*SIGN(CS133)</f>
        <v>-16.574000000000002</v>
      </c>
      <c r="CX133" s="21">
        <f t="shared" ref="CX133:CX135" ca="1" si="539">(ABS(CV133)+0.3*ABS(CW133))*SIGN(CV133)</f>
        <v>-124.33619999999999</v>
      </c>
      <c r="CY133" s="21">
        <f t="shared" ca="1" si="505"/>
        <v>-52.383200000000002</v>
      </c>
      <c r="CZ133" s="21">
        <f ca="1">IF($C$2&lt;=$C$3,CX133,CY133)</f>
        <v>-124.33619999999999</v>
      </c>
      <c r="DA133" s="21">
        <f t="shared" ref="DA133:DA135" ca="1" si="540">CP133</f>
        <v>-48.704000000000001</v>
      </c>
      <c r="DB133" s="21">
        <f t="shared" ref="DB133:DB135" ca="1" si="541">CQ133+CZ133</f>
        <v>-153.4982</v>
      </c>
      <c r="DC133" s="21">
        <f t="shared" ref="DC133:DC135" ca="1" si="542">CQ133-CZ133</f>
        <v>95.174199999999985</v>
      </c>
      <c r="DD133" s="61"/>
      <c r="DG133" s="8" t="s">
        <v>10</v>
      </c>
      <c r="DH133" s="21">
        <f ca="1">DH125-DH127*DJ121/100-DT118*DJ121^2/20000</f>
        <v>-22.324000000000002</v>
      </c>
      <c r="DI133" s="21">
        <f ca="1">DI125-DI127*DJ121/100-DT119*DJ121^2/20000</f>
        <v>-13.677</v>
      </c>
      <c r="DJ133" s="21">
        <f ca="1">DJ125-(DJ125-DJ124)/DT117*DJ121/100</f>
        <v>-17.452000000000002</v>
      </c>
      <c r="DK133" s="21">
        <f ca="1">DK125-(DK125-DK124)/DT117*DJ121/100</f>
        <v>3.7919999999999998</v>
      </c>
      <c r="DL133" s="21">
        <f ca="1">DL125-(DL125-DL124)/DT117*DJ121/100</f>
        <v>0.53400000000000003</v>
      </c>
      <c r="DM133" s="21">
        <f ca="1">DM125-(DM125-DM124)/DT117*DJ121/100</f>
        <v>0.78600000000000003</v>
      </c>
      <c r="DN133" s="21">
        <f t="shared" ref="DN133:DN135" ca="1" si="543">(ABS(DJ133)+ABS(DL133))*SIGN(DJ133)</f>
        <v>-17.986000000000001</v>
      </c>
      <c r="DO133" s="21">
        <f t="shared" ref="DO133:DO135" ca="1" si="544">(ABS(DK133)+ABS(DM133))*SIGN(DK133)</f>
        <v>4.5779999999999994</v>
      </c>
      <c r="DP133" s="21">
        <f t="shared" ref="DP133:DP135" ca="1" si="545">(ABS(DN133)+0.3*ABS(DO133))*SIGN(DN133)</f>
        <v>-19.359400000000001</v>
      </c>
      <c r="DQ133" s="21">
        <f t="shared" ca="1" si="506"/>
        <v>9.9738000000000007</v>
      </c>
      <c r="DR133" s="21">
        <f ca="1">IF($C$2&lt;=$C$3,DP133,DQ133)</f>
        <v>-19.359400000000001</v>
      </c>
      <c r="DS133" s="21">
        <f t="shared" ref="DS133:DS135" ca="1" si="546">DH133</f>
        <v>-22.324000000000002</v>
      </c>
      <c r="DT133" s="21">
        <f t="shared" ref="DT133:DT135" ca="1" si="547">DI133+DR133</f>
        <v>-33.0364</v>
      </c>
      <c r="DU133" s="21">
        <f t="shared" ref="DU133:DU135" ca="1" si="548">DI133-DR133</f>
        <v>5.6824000000000012</v>
      </c>
      <c r="DV133" s="61"/>
    </row>
    <row r="134" spans="1:126" s="18" customFormat="1">
      <c r="C134" s="8" t="s">
        <v>9</v>
      </c>
      <c r="D134" s="21">
        <f ca="1">D126-P118*F120/100</f>
        <v>28.204000000000001</v>
      </c>
      <c r="E134" s="21">
        <f ca="1">E126-P119*F120/100</f>
        <v>17.282</v>
      </c>
      <c r="F134" s="21">
        <f t="shared" ref="F134:I134" ca="1" si="549">F126</f>
        <v>-7.6150000000000002</v>
      </c>
      <c r="G134" s="21">
        <f t="shared" ca="1" si="549"/>
        <v>-0.91600000000000004</v>
      </c>
      <c r="H134" s="21">
        <f t="shared" ca="1" si="549"/>
        <v>-0.105</v>
      </c>
      <c r="I134" s="21">
        <f t="shared" ca="1" si="549"/>
        <v>-0.154</v>
      </c>
      <c r="J134" s="21">
        <f t="shared" ca="1" si="507"/>
        <v>-7.7200000000000006</v>
      </c>
      <c r="K134" s="21">
        <f t="shared" ca="1" si="508"/>
        <v>-1.07</v>
      </c>
      <c r="L134" s="21">
        <f t="shared" ca="1" si="509"/>
        <v>-8.0410000000000004</v>
      </c>
      <c r="M134" s="21">
        <f t="shared" ca="1" si="500"/>
        <v>-3.3860000000000001</v>
      </c>
      <c r="N134" s="21">
        <f ca="1">IF($C$2&lt;=$C$3,L134,M134)</f>
        <v>-8.0410000000000004</v>
      </c>
      <c r="O134" s="21">
        <f t="shared" ca="1" si="510"/>
        <v>28.204000000000001</v>
      </c>
      <c r="P134" s="21">
        <f t="shared" ca="1" si="511"/>
        <v>9.2409999999999997</v>
      </c>
      <c r="Q134" s="21">
        <f t="shared" ca="1" si="512"/>
        <v>25.323</v>
      </c>
      <c r="R134" s="61"/>
      <c r="U134" s="8" t="s">
        <v>9</v>
      </c>
      <c r="V134" s="21">
        <f ca="1">V126-AH118*X120/100</f>
        <v>22.954999999999998</v>
      </c>
      <c r="W134" s="21">
        <f ca="1">W126-AH119*X120/100</f>
        <v>14.069000000000001</v>
      </c>
      <c r="X134" s="21">
        <f t="shared" ref="X134:AA134" ca="1" si="550">X126</f>
        <v>-10.819000000000001</v>
      </c>
      <c r="Y134" s="21">
        <f t="shared" ca="1" si="550"/>
        <v>-1.3009999999999999</v>
      </c>
      <c r="Z134" s="21">
        <f t="shared" ca="1" si="550"/>
        <v>-0.14899999999999999</v>
      </c>
      <c r="AA134" s="21">
        <f t="shared" ca="1" si="550"/>
        <v>-0.219</v>
      </c>
      <c r="AB134" s="21">
        <f t="shared" ca="1" si="513"/>
        <v>-10.968</v>
      </c>
      <c r="AC134" s="21">
        <f t="shared" ca="1" si="514"/>
        <v>-1.52</v>
      </c>
      <c r="AD134" s="21">
        <f t="shared" ca="1" si="515"/>
        <v>-11.423999999999999</v>
      </c>
      <c r="AE134" s="21">
        <f t="shared" ca="1" si="501"/>
        <v>-4.8103999999999996</v>
      </c>
      <c r="AF134" s="21">
        <f ca="1">IF($C$2&lt;=$C$3,AD134,AE134)</f>
        <v>-11.423999999999999</v>
      </c>
      <c r="AG134" s="21">
        <f t="shared" ca="1" si="516"/>
        <v>22.954999999999998</v>
      </c>
      <c r="AH134" s="21">
        <f t="shared" ca="1" si="517"/>
        <v>2.6450000000000014</v>
      </c>
      <c r="AI134" s="21">
        <f t="shared" ca="1" si="518"/>
        <v>25.493000000000002</v>
      </c>
      <c r="AJ134" s="61"/>
      <c r="AM134" s="8" t="s">
        <v>9</v>
      </c>
      <c r="AN134" s="21">
        <f ca="1">AN126-AZ118*AP120/100</f>
        <v>53.850999999999999</v>
      </c>
      <c r="AO134" s="21">
        <f ca="1">AO126-AZ119*AP120/100</f>
        <v>32.432000000000002</v>
      </c>
      <c r="AP134" s="21">
        <f t="shared" ref="AP134:AS134" ca="1" si="551">AP126</f>
        <v>-13.254</v>
      </c>
      <c r="AQ134" s="21">
        <f t="shared" ca="1" si="551"/>
        <v>-1.59</v>
      </c>
      <c r="AR134" s="21">
        <f t="shared" ca="1" si="551"/>
        <v>-0.183</v>
      </c>
      <c r="AS134" s="21">
        <f t="shared" ca="1" si="551"/>
        <v>-0.26900000000000002</v>
      </c>
      <c r="AT134" s="21">
        <f t="shared" ca="1" si="519"/>
        <v>-13.436999999999999</v>
      </c>
      <c r="AU134" s="21">
        <f t="shared" ca="1" si="520"/>
        <v>-1.859</v>
      </c>
      <c r="AV134" s="21">
        <f t="shared" ca="1" si="521"/>
        <v>-13.9947</v>
      </c>
      <c r="AW134" s="21">
        <f t="shared" ca="1" si="502"/>
        <v>-5.8900999999999994</v>
      </c>
      <c r="AX134" s="21">
        <f ca="1">IF($C$2&lt;=$C$3,AV134,AW134)</f>
        <v>-13.9947</v>
      </c>
      <c r="AY134" s="21">
        <f t="shared" ca="1" si="522"/>
        <v>53.850999999999999</v>
      </c>
      <c r="AZ134" s="21">
        <f t="shared" ca="1" si="523"/>
        <v>18.4373</v>
      </c>
      <c r="BA134" s="21">
        <f t="shared" ca="1" si="524"/>
        <v>46.426700000000004</v>
      </c>
      <c r="BB134" s="61"/>
      <c r="BE134" s="8" t="s">
        <v>9</v>
      </c>
      <c r="BF134" s="21">
        <f ca="1">BF126-BR118*BH120/100</f>
        <v>85.353999999999999</v>
      </c>
      <c r="BG134" s="21">
        <f ca="1">BG126-BR119*BH120/100</f>
        <v>51.116</v>
      </c>
      <c r="BH134" s="21">
        <f t="shared" ref="BH134:BK134" ca="1" si="552">BH126</f>
        <v>-83.881</v>
      </c>
      <c r="BI134" s="21">
        <f t="shared" ca="1" si="552"/>
        <v>-10.103999999999999</v>
      </c>
      <c r="BJ134" s="21">
        <f t="shared" ca="1" si="552"/>
        <v>-1.1599999999999999</v>
      </c>
      <c r="BK134" s="21">
        <f t="shared" ca="1" si="552"/>
        <v>-1.706</v>
      </c>
      <c r="BL134" s="21">
        <f t="shared" ca="1" si="525"/>
        <v>-85.040999999999997</v>
      </c>
      <c r="BM134" s="21">
        <f t="shared" ca="1" si="526"/>
        <v>-11.809999999999999</v>
      </c>
      <c r="BN134" s="21">
        <f t="shared" ca="1" si="527"/>
        <v>-88.584000000000003</v>
      </c>
      <c r="BO134" s="21">
        <f t="shared" ca="1" si="503"/>
        <v>-37.322299999999998</v>
      </c>
      <c r="BP134" s="21">
        <f ca="1">IF($C$2&lt;=$C$3,BN134,BO134)</f>
        <v>-88.584000000000003</v>
      </c>
      <c r="BQ134" s="21">
        <f t="shared" ca="1" si="528"/>
        <v>85.353999999999999</v>
      </c>
      <c r="BR134" s="21">
        <f t="shared" ca="1" si="529"/>
        <v>-37.468000000000004</v>
      </c>
      <c r="BS134" s="21">
        <f t="shared" ca="1" si="530"/>
        <v>139.69999999999999</v>
      </c>
      <c r="BT134" s="61"/>
      <c r="BW134" s="8" t="s">
        <v>9</v>
      </c>
      <c r="BX134" s="21">
        <f ca="1">BX126-CJ118*BZ120/100</f>
        <v>110.187</v>
      </c>
      <c r="BY134" s="21">
        <f ca="1">BY126-CJ119*BZ120/100</f>
        <v>66.046999999999997</v>
      </c>
      <c r="BZ134" s="21">
        <f t="shared" ref="BZ134:CC134" ca="1" si="553">BZ126</f>
        <v>-78.462999999999994</v>
      </c>
      <c r="CA134" s="21">
        <f t="shared" ca="1" si="553"/>
        <v>-9.4359999999999999</v>
      </c>
      <c r="CB134" s="21">
        <f t="shared" ca="1" si="553"/>
        <v>-1.081</v>
      </c>
      <c r="CC134" s="21">
        <f t="shared" ca="1" si="553"/>
        <v>-1.591</v>
      </c>
      <c r="CD134" s="21">
        <f t="shared" ca="1" si="531"/>
        <v>-79.543999999999997</v>
      </c>
      <c r="CE134" s="21">
        <f t="shared" ca="1" si="532"/>
        <v>-11.026999999999999</v>
      </c>
      <c r="CF134" s="21">
        <f t="shared" ca="1" si="533"/>
        <v>-82.852099999999993</v>
      </c>
      <c r="CG134" s="21">
        <f t="shared" ca="1" si="504"/>
        <v>-34.8902</v>
      </c>
      <c r="CH134" s="21">
        <f ca="1">IF($C$2&lt;=$C$3,CF134,CG134)</f>
        <v>-82.852099999999993</v>
      </c>
      <c r="CI134" s="21">
        <f t="shared" ca="1" si="534"/>
        <v>110.187</v>
      </c>
      <c r="CJ134" s="21">
        <f t="shared" ca="1" si="535"/>
        <v>-16.805099999999996</v>
      </c>
      <c r="CK134" s="21">
        <f t="shared" ca="1" si="536"/>
        <v>148.89909999999998</v>
      </c>
      <c r="CL134" s="61"/>
      <c r="CO134" s="8" t="s">
        <v>9</v>
      </c>
      <c r="CP134" s="21">
        <f ca="1">CP126-DB118*CR120/100</f>
        <v>93.683000000000007</v>
      </c>
      <c r="CQ134" s="21">
        <f ca="1">CQ126-DB119*CR120/100</f>
        <v>56.186</v>
      </c>
      <c r="CR134" s="21">
        <f t="shared" ref="CR134:CU134" ca="1" si="554">CR126</f>
        <v>-73.869</v>
      </c>
      <c r="CS134" s="21">
        <f t="shared" ca="1" si="554"/>
        <v>-8.8949999999999996</v>
      </c>
      <c r="CT134" s="21">
        <f t="shared" ca="1" si="554"/>
        <v>-1.0209999999999999</v>
      </c>
      <c r="CU134" s="21">
        <f t="shared" ca="1" si="554"/>
        <v>-1.502</v>
      </c>
      <c r="CV134" s="21">
        <f t="shared" ca="1" si="537"/>
        <v>-74.89</v>
      </c>
      <c r="CW134" s="21">
        <f t="shared" ca="1" si="538"/>
        <v>-10.397</v>
      </c>
      <c r="CX134" s="21">
        <f t="shared" ca="1" si="539"/>
        <v>-78.009100000000004</v>
      </c>
      <c r="CY134" s="21">
        <f t="shared" ca="1" si="505"/>
        <v>-32.863999999999997</v>
      </c>
      <c r="CZ134" s="21">
        <f ca="1">IF($C$2&lt;=$C$3,CX134,CY134)</f>
        <v>-78.009100000000004</v>
      </c>
      <c r="DA134" s="21">
        <f t="shared" ca="1" si="540"/>
        <v>93.683000000000007</v>
      </c>
      <c r="DB134" s="21">
        <f t="shared" ca="1" si="541"/>
        <v>-21.823100000000004</v>
      </c>
      <c r="DC134" s="21">
        <f t="shared" ca="1" si="542"/>
        <v>134.1951</v>
      </c>
      <c r="DD134" s="61"/>
      <c r="DG134" s="8" t="s">
        <v>9</v>
      </c>
      <c r="DH134" s="21">
        <f ca="1">DH126-DT118*DJ120/100</f>
        <v>28.231999999999999</v>
      </c>
      <c r="DI134" s="21">
        <f ca="1">DI126-DT119*DJ120/100</f>
        <v>17.298999999999999</v>
      </c>
      <c r="DJ134" s="21">
        <f t="shared" ref="DJ134:DM134" ca="1" si="555">DJ126</f>
        <v>-7.5620000000000003</v>
      </c>
      <c r="DK134" s="21">
        <f t="shared" ca="1" si="555"/>
        <v>1.6439999999999999</v>
      </c>
      <c r="DL134" s="21">
        <f t="shared" ca="1" si="555"/>
        <v>0.23200000000000001</v>
      </c>
      <c r="DM134" s="21">
        <f t="shared" ca="1" si="555"/>
        <v>0.34100000000000003</v>
      </c>
      <c r="DN134" s="21">
        <f t="shared" ca="1" si="543"/>
        <v>-7.7940000000000005</v>
      </c>
      <c r="DO134" s="21">
        <f t="shared" ca="1" si="544"/>
        <v>1.9849999999999999</v>
      </c>
      <c r="DP134" s="21">
        <f t="shared" ca="1" si="545"/>
        <v>-8.3895</v>
      </c>
      <c r="DQ134" s="21">
        <f t="shared" ca="1" si="506"/>
        <v>4.3231999999999999</v>
      </c>
      <c r="DR134" s="21">
        <f ca="1">IF($C$2&lt;=$C$3,DP134,DQ134)</f>
        <v>-8.3895</v>
      </c>
      <c r="DS134" s="21">
        <f t="shared" ca="1" si="546"/>
        <v>28.231999999999999</v>
      </c>
      <c r="DT134" s="21">
        <f t="shared" ca="1" si="547"/>
        <v>8.9094999999999995</v>
      </c>
      <c r="DU134" s="21">
        <f t="shared" ca="1" si="548"/>
        <v>25.688499999999998</v>
      </c>
      <c r="DV134" s="61"/>
    </row>
    <row r="135" spans="1:126" s="18" customFormat="1">
      <c r="C135" s="8" t="s">
        <v>8</v>
      </c>
      <c r="D135" s="21">
        <f ca="1">D127+P118*F121/100</f>
        <v>-28.713000000000001</v>
      </c>
      <c r="E135" s="21">
        <f ca="1">E127+P119*F121/100</f>
        <v>-17.591999999999999</v>
      </c>
      <c r="F135" s="21">
        <f t="shared" ref="F135:I135" ca="1" si="556">F127</f>
        <v>-7.6150000000000002</v>
      </c>
      <c r="G135" s="21">
        <f t="shared" ca="1" si="556"/>
        <v>-0.91600000000000004</v>
      </c>
      <c r="H135" s="21">
        <f t="shared" ca="1" si="556"/>
        <v>-0.105</v>
      </c>
      <c r="I135" s="21">
        <f t="shared" ca="1" si="556"/>
        <v>-0.154</v>
      </c>
      <c r="J135" s="21">
        <f t="shared" ca="1" si="507"/>
        <v>-7.7200000000000006</v>
      </c>
      <c r="K135" s="21">
        <f t="shared" ca="1" si="508"/>
        <v>-1.07</v>
      </c>
      <c r="L135" s="21">
        <f t="shared" ca="1" si="509"/>
        <v>-8.0410000000000004</v>
      </c>
      <c r="M135" s="21">
        <f t="shared" ca="1" si="500"/>
        <v>-3.3860000000000001</v>
      </c>
      <c r="N135" s="21">
        <f ca="1">IF($C$2&lt;=$C$3,L135,M135)</f>
        <v>-8.0410000000000004</v>
      </c>
      <c r="O135" s="21">
        <f t="shared" ca="1" si="510"/>
        <v>-28.713000000000001</v>
      </c>
      <c r="P135" s="21">
        <f t="shared" ca="1" si="511"/>
        <v>-25.632999999999999</v>
      </c>
      <c r="Q135" s="21">
        <f t="shared" ca="1" si="512"/>
        <v>-9.5509999999999984</v>
      </c>
      <c r="R135" s="61"/>
      <c r="U135" s="8" t="s">
        <v>8</v>
      </c>
      <c r="V135" s="21">
        <f ca="1">V127+AH118*X121/100</f>
        <v>-23.062999999999999</v>
      </c>
      <c r="W135" s="21">
        <f ca="1">W127+AH119*X121/100</f>
        <v>-14.127000000000001</v>
      </c>
      <c r="X135" s="21">
        <f t="shared" ref="X135:AA135" ca="1" si="557">X127</f>
        <v>-10.819000000000001</v>
      </c>
      <c r="Y135" s="21">
        <f t="shared" ca="1" si="557"/>
        <v>-1.3009999999999999</v>
      </c>
      <c r="Z135" s="21">
        <f t="shared" ca="1" si="557"/>
        <v>-0.14899999999999999</v>
      </c>
      <c r="AA135" s="21">
        <f t="shared" ca="1" si="557"/>
        <v>-0.219</v>
      </c>
      <c r="AB135" s="21">
        <f t="shared" ca="1" si="513"/>
        <v>-10.968</v>
      </c>
      <c r="AC135" s="21">
        <f t="shared" ca="1" si="514"/>
        <v>-1.52</v>
      </c>
      <c r="AD135" s="21">
        <f t="shared" ca="1" si="515"/>
        <v>-11.423999999999999</v>
      </c>
      <c r="AE135" s="21">
        <f t="shared" ca="1" si="501"/>
        <v>-4.8103999999999996</v>
      </c>
      <c r="AF135" s="21">
        <f ca="1">IF($C$2&lt;=$C$3,AD135,AE135)</f>
        <v>-11.423999999999999</v>
      </c>
      <c r="AG135" s="21">
        <f t="shared" ca="1" si="516"/>
        <v>-23.062999999999999</v>
      </c>
      <c r="AH135" s="21">
        <f t="shared" ca="1" si="517"/>
        <v>-25.551000000000002</v>
      </c>
      <c r="AI135" s="21">
        <f t="shared" ca="1" si="518"/>
        <v>-2.7030000000000012</v>
      </c>
      <c r="AJ135" s="61"/>
      <c r="AM135" s="8" t="s">
        <v>8</v>
      </c>
      <c r="AN135" s="21">
        <f ca="1">AN127+AZ118*AP121/100</f>
        <v>-53.728999999999999</v>
      </c>
      <c r="AO135" s="21">
        <f ca="1">AO127+AZ119*AP121/100</f>
        <v>-32.368000000000002</v>
      </c>
      <c r="AP135" s="21">
        <f t="shared" ref="AP135:AS135" ca="1" si="558">AP127</f>
        <v>-13.254</v>
      </c>
      <c r="AQ135" s="21">
        <f t="shared" ca="1" si="558"/>
        <v>-1.59</v>
      </c>
      <c r="AR135" s="21">
        <f t="shared" ca="1" si="558"/>
        <v>-0.183</v>
      </c>
      <c r="AS135" s="21">
        <f t="shared" ca="1" si="558"/>
        <v>-0.26900000000000002</v>
      </c>
      <c r="AT135" s="21">
        <f t="shared" ca="1" si="519"/>
        <v>-13.436999999999999</v>
      </c>
      <c r="AU135" s="21">
        <f t="shared" ca="1" si="520"/>
        <v>-1.859</v>
      </c>
      <c r="AV135" s="21">
        <f t="shared" ca="1" si="521"/>
        <v>-13.9947</v>
      </c>
      <c r="AW135" s="21">
        <f t="shared" ca="1" si="502"/>
        <v>-5.8900999999999994</v>
      </c>
      <c r="AX135" s="21">
        <f ca="1">IF($C$2&lt;=$C$3,AV135,AW135)</f>
        <v>-13.9947</v>
      </c>
      <c r="AY135" s="21">
        <f t="shared" ca="1" si="522"/>
        <v>-53.728999999999999</v>
      </c>
      <c r="AZ135" s="21">
        <f t="shared" ca="1" si="523"/>
        <v>-46.362700000000004</v>
      </c>
      <c r="BA135" s="21">
        <f t="shared" ca="1" si="524"/>
        <v>-18.3733</v>
      </c>
      <c r="BB135" s="61"/>
      <c r="BE135" s="8" t="s">
        <v>8</v>
      </c>
      <c r="BF135" s="21">
        <f ca="1">BF127+BR118*BH121/100</f>
        <v>-83.477999999999994</v>
      </c>
      <c r="BG135" s="21">
        <f ca="1">BG127+BR119*BH121/100</f>
        <v>-50.1</v>
      </c>
      <c r="BH135" s="21">
        <f t="shared" ref="BH135:BK135" ca="1" si="559">BH127</f>
        <v>-83.881</v>
      </c>
      <c r="BI135" s="21">
        <f t="shared" ca="1" si="559"/>
        <v>-10.103999999999999</v>
      </c>
      <c r="BJ135" s="21">
        <f t="shared" ca="1" si="559"/>
        <v>-1.1599999999999999</v>
      </c>
      <c r="BK135" s="21">
        <f t="shared" ca="1" si="559"/>
        <v>-1.706</v>
      </c>
      <c r="BL135" s="21">
        <f t="shared" ca="1" si="525"/>
        <v>-85.040999999999997</v>
      </c>
      <c r="BM135" s="21">
        <f t="shared" ca="1" si="526"/>
        <v>-11.809999999999999</v>
      </c>
      <c r="BN135" s="21">
        <f t="shared" ca="1" si="527"/>
        <v>-88.584000000000003</v>
      </c>
      <c r="BO135" s="21">
        <f t="shared" ca="1" si="503"/>
        <v>-37.322299999999998</v>
      </c>
      <c r="BP135" s="21">
        <f ca="1">IF($C$2&lt;=$C$3,BN135,BO135)</f>
        <v>-88.584000000000003</v>
      </c>
      <c r="BQ135" s="21">
        <f t="shared" ca="1" si="528"/>
        <v>-83.477999999999994</v>
      </c>
      <c r="BR135" s="21">
        <f t="shared" ca="1" si="529"/>
        <v>-138.684</v>
      </c>
      <c r="BS135" s="21">
        <f t="shared" ca="1" si="530"/>
        <v>38.484000000000002</v>
      </c>
      <c r="BT135" s="61"/>
      <c r="BW135" s="8" t="s">
        <v>8</v>
      </c>
      <c r="BX135" s="21">
        <f ca="1">BX127+CJ118*BZ121/100</f>
        <v>-111.405</v>
      </c>
      <c r="BY135" s="21">
        <f ca="1">BY127+CJ119*BZ121/100</f>
        <v>-66.799000000000007</v>
      </c>
      <c r="BZ135" s="21">
        <f t="shared" ref="BZ135:CC135" ca="1" si="560">BZ127</f>
        <v>-78.462999999999994</v>
      </c>
      <c r="CA135" s="21">
        <f t="shared" ca="1" si="560"/>
        <v>-9.4359999999999999</v>
      </c>
      <c r="CB135" s="21">
        <f t="shared" ca="1" si="560"/>
        <v>-1.081</v>
      </c>
      <c r="CC135" s="21">
        <f t="shared" ca="1" si="560"/>
        <v>-1.591</v>
      </c>
      <c r="CD135" s="21">
        <f t="shared" ca="1" si="531"/>
        <v>-79.543999999999997</v>
      </c>
      <c r="CE135" s="21">
        <f t="shared" ca="1" si="532"/>
        <v>-11.026999999999999</v>
      </c>
      <c r="CF135" s="21">
        <f t="shared" ca="1" si="533"/>
        <v>-82.852099999999993</v>
      </c>
      <c r="CG135" s="21">
        <f t="shared" ca="1" si="504"/>
        <v>-34.8902</v>
      </c>
      <c r="CH135" s="21">
        <f ca="1">IF($C$2&lt;=$C$3,CF135,CG135)</f>
        <v>-82.852099999999993</v>
      </c>
      <c r="CI135" s="21">
        <f t="shared" ca="1" si="534"/>
        <v>-111.405</v>
      </c>
      <c r="CJ135" s="21">
        <f t="shared" ca="1" si="535"/>
        <v>-149.65109999999999</v>
      </c>
      <c r="CK135" s="21">
        <f t="shared" ca="1" si="536"/>
        <v>16.053099999999986</v>
      </c>
      <c r="CL135" s="61"/>
      <c r="CO135" s="8" t="s">
        <v>8</v>
      </c>
      <c r="CP135" s="21">
        <f ca="1">CP127+DB118*CR121/100</f>
        <v>-96.253</v>
      </c>
      <c r="CQ135" s="21">
        <f ca="1">CQ127+DB119*CR121/100</f>
        <v>-57.682000000000002</v>
      </c>
      <c r="CR135" s="21">
        <f t="shared" ref="CR135:CU135" ca="1" si="561">CR127</f>
        <v>-73.869</v>
      </c>
      <c r="CS135" s="21">
        <f t="shared" ca="1" si="561"/>
        <v>-8.8949999999999996</v>
      </c>
      <c r="CT135" s="21">
        <f t="shared" ca="1" si="561"/>
        <v>-1.0209999999999999</v>
      </c>
      <c r="CU135" s="21">
        <f t="shared" ca="1" si="561"/>
        <v>-1.502</v>
      </c>
      <c r="CV135" s="21">
        <f t="shared" ca="1" si="537"/>
        <v>-74.89</v>
      </c>
      <c r="CW135" s="21">
        <f t="shared" ca="1" si="538"/>
        <v>-10.397</v>
      </c>
      <c r="CX135" s="21">
        <f t="shared" ca="1" si="539"/>
        <v>-78.009100000000004</v>
      </c>
      <c r="CY135" s="21">
        <f t="shared" ca="1" si="505"/>
        <v>-32.863999999999997</v>
      </c>
      <c r="CZ135" s="21">
        <f ca="1">IF($C$2&lt;=$C$3,CX135,CY135)</f>
        <v>-78.009100000000004</v>
      </c>
      <c r="DA135" s="21">
        <f t="shared" ca="1" si="540"/>
        <v>-96.253</v>
      </c>
      <c r="DB135" s="21">
        <f t="shared" ca="1" si="541"/>
        <v>-135.69110000000001</v>
      </c>
      <c r="DC135" s="21">
        <f t="shared" ca="1" si="542"/>
        <v>20.327100000000002</v>
      </c>
      <c r="DD135" s="61"/>
      <c r="DG135" s="8" t="s">
        <v>8</v>
      </c>
      <c r="DH135" s="21">
        <f ca="1">DH127+DT118*DJ121/100</f>
        <v>-28.684999999999999</v>
      </c>
      <c r="DI135" s="21">
        <f ca="1">DI127+DT119*DJ121/100</f>
        <v>-17.574999999999999</v>
      </c>
      <c r="DJ135" s="21">
        <f t="shared" ref="DJ135:DM135" ca="1" si="562">DJ127</f>
        <v>-7.5620000000000003</v>
      </c>
      <c r="DK135" s="21">
        <f t="shared" ca="1" si="562"/>
        <v>1.6439999999999999</v>
      </c>
      <c r="DL135" s="21">
        <f t="shared" ca="1" si="562"/>
        <v>0.23200000000000001</v>
      </c>
      <c r="DM135" s="21">
        <f t="shared" ca="1" si="562"/>
        <v>0.34100000000000003</v>
      </c>
      <c r="DN135" s="21">
        <f t="shared" ca="1" si="543"/>
        <v>-7.7940000000000005</v>
      </c>
      <c r="DO135" s="21">
        <f t="shared" ca="1" si="544"/>
        <v>1.9849999999999999</v>
      </c>
      <c r="DP135" s="21">
        <f t="shared" ca="1" si="545"/>
        <v>-8.3895</v>
      </c>
      <c r="DQ135" s="21">
        <f t="shared" ca="1" si="506"/>
        <v>4.3231999999999999</v>
      </c>
      <c r="DR135" s="21">
        <f ca="1">IF($C$2&lt;=$C$3,DP135,DQ135)</f>
        <v>-8.3895</v>
      </c>
      <c r="DS135" s="21">
        <f t="shared" ca="1" si="546"/>
        <v>-28.684999999999999</v>
      </c>
      <c r="DT135" s="21">
        <f t="shared" ca="1" si="547"/>
        <v>-25.964500000000001</v>
      </c>
      <c r="DU135" s="21">
        <f t="shared" ca="1" si="548"/>
        <v>-9.1854999999999993</v>
      </c>
      <c r="DV135" s="61"/>
    </row>
    <row r="136" spans="1:126" s="18" customFormat="1">
      <c r="C136" s="8" t="s">
        <v>58</v>
      </c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>
        <f ca="1">MIN(P117-F121/100,MAX(F120/100,O128))</f>
        <v>2.32896937646046</v>
      </c>
      <c r="P136" s="21">
        <f ca="1">MIN(P117-F121/100,MAX(F120/100,P128))</f>
        <v>1.2454579342776857</v>
      </c>
      <c r="Q136" s="21">
        <f ca="1">MIN(P117-F121/100,MAX(F120/100,Q128))</f>
        <v>3.4126197166943859</v>
      </c>
      <c r="R136" s="61"/>
      <c r="U136" s="8" t="s">
        <v>58</v>
      </c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>
        <f ca="1">MIN(AH117-X121/100,MAX(X120/100,AG128))</f>
        <v>1.8955452214350905</v>
      </c>
      <c r="AH136" s="21">
        <f ca="1">MIN(AH117-X121/100,MAX(X120/100,AH128))</f>
        <v>0.35650092211661222</v>
      </c>
      <c r="AI136" s="21">
        <f ca="1">MIN(AH117-X121/100,MAX(X120/100,AI128))</f>
        <v>3.4356256206554119</v>
      </c>
      <c r="AJ136" s="61"/>
      <c r="AM136" s="8" t="s">
        <v>58</v>
      </c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>
        <f ca="1">MIN(AZ117-AP121/100,MAX(AP120/100,AY128))</f>
        <v>1.5016917642684513</v>
      </c>
      <c r="AZ136" s="21">
        <f ca="1">MIN(AZ117-AP121/100,MAX(AP120/100,AZ128))</f>
        <v>0.85357407407407415</v>
      </c>
      <c r="BA136" s="21">
        <f ca="1">MIN(AZ117-AP121/100,MAX(AP120/100,BA128))</f>
        <v>2.1493888888888888</v>
      </c>
      <c r="BB136" s="61"/>
      <c r="BE136" s="8" t="s">
        <v>58</v>
      </c>
      <c r="BF136" s="21"/>
      <c r="BG136" s="21"/>
      <c r="BH136" s="21"/>
      <c r="BI136" s="21"/>
      <c r="BJ136" s="21"/>
      <c r="BK136" s="21"/>
      <c r="BL136" s="21"/>
      <c r="BM136" s="21"/>
      <c r="BN136" s="21"/>
      <c r="BO136" s="21"/>
      <c r="BP136" s="21"/>
      <c r="BQ136" s="21">
        <f ca="1">MIN(BR117-BH121/100,MAX(BH120/100,BQ128))</f>
        <v>1.6177750663381352</v>
      </c>
      <c r="BR136" s="21">
        <f ca="1">MIN(BR117-BH121/100,MAX(BH120/100,BR128))</f>
        <v>0</v>
      </c>
      <c r="BS136" s="21">
        <f ca="1">MIN(BR117-BH121/100,MAX(BH120/100,BS128))</f>
        <v>3.2</v>
      </c>
      <c r="BT136" s="61"/>
      <c r="BW136" s="8" t="s">
        <v>58</v>
      </c>
      <c r="BX136" s="21"/>
      <c r="BY136" s="21"/>
      <c r="BZ136" s="21"/>
      <c r="CA136" s="21"/>
      <c r="CB136" s="21"/>
      <c r="CC136" s="21"/>
      <c r="CD136" s="21"/>
      <c r="CE136" s="21"/>
      <c r="CF136" s="21"/>
      <c r="CG136" s="21"/>
      <c r="CH136" s="21"/>
      <c r="CI136" s="21">
        <f ca="1">MIN(CJ117-BZ121/100,MAX(BZ120/100,CI128))</f>
        <v>2.0884517491606198</v>
      </c>
      <c r="CJ136" s="21">
        <f ca="1">MIN(CJ117-BZ121/100,MAX(BZ120/100,CJ128))</f>
        <v>0</v>
      </c>
      <c r="CK136" s="21">
        <f ca="1">MIN(CJ117-BZ121/100,MAX(BZ120/100,CK128))</f>
        <v>4.2</v>
      </c>
      <c r="CL136" s="61"/>
      <c r="CO136" s="8" t="s">
        <v>58</v>
      </c>
      <c r="CP136" s="21"/>
      <c r="CQ136" s="21"/>
      <c r="CR136" s="21"/>
      <c r="CS136" s="21"/>
      <c r="CT136" s="21"/>
      <c r="CU136" s="21"/>
      <c r="CV136" s="21"/>
      <c r="CW136" s="21"/>
      <c r="CX136" s="21"/>
      <c r="CY136" s="21"/>
      <c r="CZ136" s="21"/>
      <c r="DA136" s="21">
        <f ca="1">MIN(DB117-CR121/100,MAX(CR120/100,DA128))</f>
        <v>1.7756338977339736</v>
      </c>
      <c r="DB136" s="21">
        <f ca="1">MIN(DB117-CR121/100,MAX(CR120/100,DB128))</f>
        <v>0</v>
      </c>
      <c r="DC136" s="21">
        <f ca="1">MIN(DB117-CR121/100,MAX(CR120/100,DC128))</f>
        <v>3.6</v>
      </c>
      <c r="DD136" s="61"/>
      <c r="DG136" s="8" t="s">
        <v>58</v>
      </c>
      <c r="DH136" s="21"/>
      <c r="DI136" s="21"/>
      <c r="DJ136" s="21"/>
      <c r="DK136" s="21"/>
      <c r="DL136" s="21"/>
      <c r="DM136" s="21"/>
      <c r="DN136" s="21"/>
      <c r="DO136" s="21"/>
      <c r="DP136" s="21"/>
      <c r="DQ136" s="21"/>
      <c r="DR136" s="21"/>
      <c r="DS136" s="21">
        <f ca="1">MIN(DT117-DJ121/100,MAX(DJ120/100,DS128))</f>
        <v>2.331270973522849</v>
      </c>
      <c r="DT136" s="21">
        <f ca="1">MIN(DT117-DJ121/100,MAX(DJ120/100,DT128))</f>
        <v>1.2008602397201356</v>
      </c>
      <c r="DU136" s="21">
        <f ca="1">MIN(DT117-DJ121/100,MAX(DJ120/100,DU128))</f>
        <v>3.4619200550553422</v>
      </c>
      <c r="DV136" s="61"/>
    </row>
    <row r="137" spans="1:126" s="18" customFormat="1">
      <c r="C137" s="8" t="s">
        <v>59</v>
      </c>
      <c r="O137" s="21">
        <f ca="1">O124+(P118*P117/2-(O124-O125)/P117)*O136-P118*O136^2/2</f>
        <v>11.645915548550732</v>
      </c>
      <c r="P137" s="21">
        <f ca="1">P124+(P119*P117/2-(P124-P125)/P117)*P136-P119*P136^2/2</f>
        <v>12.034723879064938</v>
      </c>
      <c r="Q137" s="21">
        <f ca="1">Q124+(P119*P117/2-(Q124-Q125)/P117)*Q136-P119*Q136^2/2</f>
        <v>10.948661057161402</v>
      </c>
      <c r="R137" s="61"/>
      <c r="U137" s="8" t="s">
        <v>59</v>
      </c>
      <c r="AG137" s="21">
        <f ca="1">AG124+(AH118*AH117/2-(AG124-AG125)/AH117)*AG136-AH118*AG136^2/2</f>
        <v>6.8551701617902303</v>
      </c>
      <c r="AH137" s="21">
        <f ca="1">AH124+(AH119*AH117/2-(AH124-AH125)/AH117)*AH136-AH119*AH136^2/2</f>
        <v>13.169714686713681</v>
      </c>
      <c r="AI137" s="21">
        <f ca="1">AI124+(AH119*AH117/2-(AI124-AI125)/AH117)*AI136-AH119*AI136^2/2</f>
        <v>12.830871833677399</v>
      </c>
      <c r="AJ137" s="61"/>
      <c r="AM137" s="8" t="s">
        <v>59</v>
      </c>
      <c r="AY137" s="21">
        <f ca="1">AY124+(AZ118*AZ117/2-(AY124-AY125)/AZ117)*AY136-AZ118*AY136^2/2</f>
        <v>13.303551316849486</v>
      </c>
      <c r="AZ137" s="21">
        <f ca="1">AZ124+(AZ119*AZ117/2-(AZ124-AZ125)/AZ117)*AZ136-AZ119*AZ136^2/2</f>
        <v>15.302157959259262</v>
      </c>
      <c r="BA137" s="21">
        <f ca="1">BA124+(AZ119*AZ117/2-(BA124-BA125)/AZ117)*BA136-AZ119*BA136^2/2</f>
        <v>9.7932240333333453</v>
      </c>
      <c r="BB137" s="61"/>
      <c r="BE137" s="8" t="s">
        <v>59</v>
      </c>
      <c r="BQ137" s="21">
        <f ca="1">BQ124+(BR118*BR117/2-(BQ124-BQ125)/BR117)*BQ136-BR118*BQ136^2/2</f>
        <v>25.493634839700107</v>
      </c>
      <c r="BR137" s="21">
        <f ca="1">BR124+(BR119*BR117/2-(BR124-BR125)/BR117)*BR136-BR119*BR136^2/2</f>
        <v>93.894799999999989</v>
      </c>
      <c r="BS137" s="21">
        <f ca="1">BS124+(BR119*BR117/2-(BS124-BS125)/BR117)*BS136-BR119*BS136^2/2</f>
        <v>139.09550000000013</v>
      </c>
      <c r="BT137" s="61"/>
      <c r="BW137" s="8" t="s">
        <v>59</v>
      </c>
      <c r="CI137" s="21">
        <f ca="1">CI124+(CJ118*CJ117/2-(CI124-CI125)/CJ117)*CI136-CJ118*CI136^2/2</f>
        <v>41.357818092130714</v>
      </c>
      <c r="CJ137" s="21">
        <f ca="1">CJ124+(CJ119*CJ117/2-(CJ124-CJ125)/CJ117)*CJ136-CJ119*CJ136^2/2</f>
        <v>129.56529999999998</v>
      </c>
      <c r="CK137" s="21">
        <f ca="1">CK124+(CJ119*CJ117/2-(CK124-CK125)/CJ117)*CK136-CJ119*CK136^2/2</f>
        <v>128.49700000000007</v>
      </c>
      <c r="CL137" s="61"/>
      <c r="CO137" s="8" t="s">
        <v>59</v>
      </c>
      <c r="DA137" s="21">
        <f ca="1">DA124+(DB118*DB117/2-(DA124-DA125)/DB117)*DA136-DB118*DA136^2/2</f>
        <v>39.096861989067676</v>
      </c>
      <c r="DB137" s="21">
        <f ca="1">DB124+(DB119*DB117/2-(DB124-DB125)/DB117)*DB136-DB119*DB136^2/2</f>
        <v>130.02619999999999</v>
      </c>
      <c r="DC137" s="21">
        <f ca="1">DC124+(DB119*DB117/2-(DC124-DC125)/DB117)*DC136-DB119*DC136^2/2</f>
        <v>95.174200000000042</v>
      </c>
      <c r="DD137" s="61"/>
      <c r="DG137" s="8" t="s">
        <v>59</v>
      </c>
      <c r="DS137" s="21">
        <f ca="1">DS124+(DT118*DT117/2-(DS124-DS125)/DT117)*DS136-DT118*DS136^2/2</f>
        <v>11.649861451300495</v>
      </c>
      <c r="DT137" s="21">
        <f ca="1">DT124+(DT119*DT117/2-(DT124-DT125)/DT117)*DT136-DT119*DT136^2/2</f>
        <v>12.388762319914004</v>
      </c>
      <c r="DU137" s="21">
        <f ca="1">DU124+(DT119*DT117/2-(DU124-DU125)/DT117)*DU136-DT119*DU136^2/2</f>
        <v>11.36924363477516</v>
      </c>
      <c r="DV137" s="61"/>
    </row>
    <row r="138" spans="1:126" s="18" customFormat="1">
      <c r="A138" s="19" t="s">
        <v>38</v>
      </c>
      <c r="I138" s="41" t="s">
        <v>84</v>
      </c>
      <c r="J138" s="41"/>
      <c r="K138" s="41" t="s">
        <v>85</v>
      </c>
      <c r="L138" s="41"/>
      <c r="M138" s="41" t="s">
        <v>86</v>
      </c>
      <c r="N138" s="41"/>
      <c r="R138" s="61"/>
      <c r="S138" s="19" t="s">
        <v>38</v>
      </c>
      <c r="AA138" s="41" t="s">
        <v>84</v>
      </c>
      <c r="AB138" s="41"/>
      <c r="AC138" s="41" t="s">
        <v>85</v>
      </c>
      <c r="AD138" s="41"/>
      <c r="AE138" s="41" t="s">
        <v>86</v>
      </c>
      <c r="AF138" s="41"/>
      <c r="AJ138" s="61"/>
      <c r="AK138" s="19" t="s">
        <v>38</v>
      </c>
      <c r="AS138" s="41" t="s">
        <v>84</v>
      </c>
      <c r="AT138" s="41"/>
      <c r="AU138" s="41" t="s">
        <v>85</v>
      </c>
      <c r="AV138" s="41"/>
      <c r="AW138" s="41" t="s">
        <v>86</v>
      </c>
      <c r="AX138" s="41"/>
      <c r="BB138" s="61"/>
      <c r="BC138" s="19" t="s">
        <v>38</v>
      </c>
      <c r="BK138" s="41" t="s">
        <v>84</v>
      </c>
      <c r="BL138" s="41"/>
      <c r="BM138" s="41" t="s">
        <v>85</v>
      </c>
      <c r="BN138" s="41"/>
      <c r="BO138" s="41" t="s">
        <v>86</v>
      </c>
      <c r="BP138" s="41"/>
      <c r="BT138" s="61"/>
      <c r="BU138" s="19" t="s">
        <v>38</v>
      </c>
      <c r="CC138" s="41" t="s">
        <v>84</v>
      </c>
      <c r="CD138" s="41"/>
      <c r="CE138" s="41" t="s">
        <v>85</v>
      </c>
      <c r="CF138" s="41"/>
      <c r="CG138" s="41" t="s">
        <v>86</v>
      </c>
      <c r="CH138" s="41"/>
      <c r="CL138" s="61"/>
      <c r="CM138" s="19" t="s">
        <v>38</v>
      </c>
      <c r="CU138" s="41" t="s">
        <v>84</v>
      </c>
      <c r="CV138" s="41"/>
      <c r="CW138" s="41" t="s">
        <v>85</v>
      </c>
      <c r="CX138" s="41"/>
      <c r="CY138" s="41" t="s">
        <v>86</v>
      </c>
      <c r="CZ138" s="41"/>
      <c r="DD138" s="61"/>
      <c r="DE138" s="19" t="s">
        <v>38</v>
      </c>
      <c r="DM138" s="41" t="s">
        <v>84</v>
      </c>
      <c r="DN138" s="41"/>
      <c r="DO138" s="41" t="s">
        <v>85</v>
      </c>
      <c r="DP138" s="41"/>
      <c r="DQ138" s="41" t="s">
        <v>86</v>
      </c>
      <c r="DR138" s="41"/>
      <c r="DV138" s="61"/>
    </row>
    <row r="139" spans="1:126" s="18" customFormat="1">
      <c r="A139" s="8" t="s">
        <v>44</v>
      </c>
      <c r="D139" s="20" t="s">
        <v>32</v>
      </c>
      <c r="E139" s="20" t="s">
        <v>51</v>
      </c>
      <c r="F139" s="20" t="s">
        <v>52</v>
      </c>
      <c r="G139" s="20" t="s">
        <v>60</v>
      </c>
      <c r="H139" s="20" t="s">
        <v>61</v>
      </c>
      <c r="I139" s="20" t="s">
        <v>62</v>
      </c>
      <c r="J139" s="20" t="s">
        <v>63</v>
      </c>
      <c r="K139" s="20" t="s">
        <v>62</v>
      </c>
      <c r="L139" s="20" t="s">
        <v>63</v>
      </c>
      <c r="M139" s="20" t="s">
        <v>87</v>
      </c>
      <c r="N139" s="20" t="s">
        <v>88</v>
      </c>
      <c r="O139" s="20"/>
      <c r="P139" s="65" t="s">
        <v>93</v>
      </c>
      <c r="Q139" s="65" t="s">
        <v>93</v>
      </c>
      <c r="R139" s="62"/>
      <c r="S139" s="8" t="s">
        <v>44</v>
      </c>
      <c r="V139" s="20" t="s">
        <v>32</v>
      </c>
      <c r="W139" s="20" t="s">
        <v>51</v>
      </c>
      <c r="X139" s="20" t="s">
        <v>52</v>
      </c>
      <c r="Y139" s="20" t="s">
        <v>60</v>
      </c>
      <c r="Z139" s="20" t="s">
        <v>61</v>
      </c>
      <c r="AA139" s="20" t="s">
        <v>62</v>
      </c>
      <c r="AB139" s="20" t="s">
        <v>63</v>
      </c>
      <c r="AC139" s="20" t="s">
        <v>62</v>
      </c>
      <c r="AD139" s="20" t="s">
        <v>63</v>
      </c>
      <c r="AE139" s="20" t="s">
        <v>87</v>
      </c>
      <c r="AF139" s="20" t="s">
        <v>88</v>
      </c>
      <c r="AG139" s="20"/>
      <c r="AI139" s="65" t="s">
        <v>93</v>
      </c>
      <c r="AJ139" s="62"/>
      <c r="AK139" s="8" t="s">
        <v>44</v>
      </c>
      <c r="AN139" s="20" t="s">
        <v>32</v>
      </c>
      <c r="AO139" s="20" t="s">
        <v>51</v>
      </c>
      <c r="AP139" s="20" t="s">
        <v>52</v>
      </c>
      <c r="AQ139" s="20" t="s">
        <v>60</v>
      </c>
      <c r="AR139" s="20" t="s">
        <v>61</v>
      </c>
      <c r="AS139" s="20" t="s">
        <v>62</v>
      </c>
      <c r="AT139" s="20" t="s">
        <v>63</v>
      </c>
      <c r="AU139" s="20" t="s">
        <v>62</v>
      </c>
      <c r="AV139" s="20" t="s">
        <v>63</v>
      </c>
      <c r="AW139" s="20" t="s">
        <v>87</v>
      </c>
      <c r="AX139" s="20" t="s">
        <v>88</v>
      </c>
      <c r="AY139" s="20"/>
      <c r="BA139" s="65" t="s">
        <v>93</v>
      </c>
      <c r="BB139" s="62"/>
      <c r="BC139" s="8" t="s">
        <v>44</v>
      </c>
      <c r="BF139" s="20" t="s">
        <v>32</v>
      </c>
      <c r="BG139" s="20" t="s">
        <v>51</v>
      </c>
      <c r="BH139" s="20" t="s">
        <v>52</v>
      </c>
      <c r="BI139" s="20" t="s">
        <v>60</v>
      </c>
      <c r="BJ139" s="20" t="s">
        <v>61</v>
      </c>
      <c r="BK139" s="20" t="s">
        <v>62</v>
      </c>
      <c r="BL139" s="20" t="s">
        <v>63</v>
      </c>
      <c r="BM139" s="20" t="s">
        <v>62</v>
      </c>
      <c r="BN139" s="20" t="s">
        <v>63</v>
      </c>
      <c r="BO139" s="20" t="s">
        <v>87</v>
      </c>
      <c r="BP139" s="20" t="s">
        <v>88</v>
      </c>
      <c r="BQ139" s="20"/>
      <c r="BS139" s="65" t="s">
        <v>93</v>
      </c>
      <c r="BT139" s="62"/>
      <c r="BU139" s="8" t="s">
        <v>44</v>
      </c>
      <c r="BX139" s="20" t="s">
        <v>32</v>
      </c>
      <c r="BY139" s="20" t="s">
        <v>51</v>
      </c>
      <c r="BZ139" s="20" t="s">
        <v>52</v>
      </c>
      <c r="CA139" s="20" t="s">
        <v>60</v>
      </c>
      <c r="CB139" s="20" t="s">
        <v>61</v>
      </c>
      <c r="CC139" s="20" t="s">
        <v>62</v>
      </c>
      <c r="CD139" s="20" t="s">
        <v>63</v>
      </c>
      <c r="CE139" s="20" t="s">
        <v>62</v>
      </c>
      <c r="CF139" s="20" t="s">
        <v>63</v>
      </c>
      <c r="CG139" s="20" t="s">
        <v>87</v>
      </c>
      <c r="CH139" s="20" t="s">
        <v>88</v>
      </c>
      <c r="CI139" s="20"/>
      <c r="CK139" s="65" t="s">
        <v>93</v>
      </c>
      <c r="CL139" s="62"/>
      <c r="CM139" s="8" t="s">
        <v>44</v>
      </c>
      <c r="CP139" s="20" t="s">
        <v>32</v>
      </c>
      <c r="CQ139" s="20" t="s">
        <v>51</v>
      </c>
      <c r="CR139" s="20" t="s">
        <v>52</v>
      </c>
      <c r="CS139" s="20" t="s">
        <v>60</v>
      </c>
      <c r="CT139" s="20" t="s">
        <v>61</v>
      </c>
      <c r="CU139" s="20" t="s">
        <v>62</v>
      </c>
      <c r="CV139" s="20" t="s">
        <v>63</v>
      </c>
      <c r="CW139" s="20" t="s">
        <v>62</v>
      </c>
      <c r="CX139" s="20" t="s">
        <v>63</v>
      </c>
      <c r="CY139" s="20" t="s">
        <v>87</v>
      </c>
      <c r="CZ139" s="20" t="s">
        <v>88</v>
      </c>
      <c r="DA139" s="20"/>
      <c r="DC139" s="65" t="s">
        <v>93</v>
      </c>
      <c r="DD139" s="62"/>
      <c r="DE139" s="8" t="s">
        <v>44</v>
      </c>
      <c r="DH139" s="20" t="s">
        <v>32</v>
      </c>
      <c r="DI139" s="20" t="s">
        <v>51</v>
      </c>
      <c r="DJ139" s="20" t="s">
        <v>52</v>
      </c>
      <c r="DK139" s="20" t="s">
        <v>60</v>
      </c>
      <c r="DL139" s="20" t="s">
        <v>61</v>
      </c>
      <c r="DM139" s="20" t="s">
        <v>62</v>
      </c>
      <c r="DN139" s="20" t="s">
        <v>63</v>
      </c>
      <c r="DO139" s="20" t="s">
        <v>62</v>
      </c>
      <c r="DP139" s="20" t="s">
        <v>63</v>
      </c>
      <c r="DQ139" s="20" t="s">
        <v>87</v>
      </c>
      <c r="DR139" s="20" t="s">
        <v>88</v>
      </c>
      <c r="DS139" s="20"/>
      <c r="DU139" s="65" t="s">
        <v>93</v>
      </c>
      <c r="DV139" s="62"/>
    </row>
    <row r="140" spans="1:126">
      <c r="A140" s="8" t="str">
        <f ca="1">B117</f>
        <v>14-15</v>
      </c>
      <c r="C140" s="8" t="s">
        <v>11</v>
      </c>
      <c r="D140" s="26">
        <f ca="1">O132</f>
        <v>-21.196999999999999</v>
      </c>
      <c r="E140" s="26">
        <f t="shared" ref="E140:E141" ca="1" si="563">P132</f>
        <v>6.2798999999999978</v>
      </c>
      <c r="F140" s="26">
        <f t="shared" ref="F140" ca="1" si="564">Q132</f>
        <v>-32.257899999999999</v>
      </c>
      <c r="G140" s="26">
        <f ca="1">MIN(D140:F140)</f>
        <v>-32.257899999999999</v>
      </c>
      <c r="H140" s="26">
        <f ca="1">MAX(D140:F140,0)</f>
        <v>6.2798999999999978</v>
      </c>
      <c r="I140" s="28">
        <f ca="1">MAX(0,-G140/0.9/(F118-F119)/$N$3*1000)</f>
        <v>0</v>
      </c>
      <c r="J140" s="28">
        <f ca="1">MAX(0,H140/0.9/(F118-F119)/$N$3*1000)</f>
        <v>0</v>
      </c>
      <c r="K140" s="42"/>
      <c r="L140" s="42"/>
      <c r="M140" s="43">
        <f ca="1">IF(B117="-","",K140*0.9*(F118-$N$4)*$N$3/1000)</f>
        <v>0</v>
      </c>
      <c r="N140" s="43">
        <f ca="1">IF(B117="-","",L140*0.9*(F118-$N$4)*$N$3/1000)</f>
        <v>0</v>
      </c>
      <c r="O140" s="26"/>
      <c r="P140" s="26" t="str">
        <f ca="1">CONCATENATE("nodo ",B$5)</f>
        <v>nodo 14</v>
      </c>
      <c r="Q140" s="26" t="str">
        <f ca="1">CONCATENATE("nodo ",C$5)</f>
        <v>nodo 15</v>
      </c>
      <c r="R140" s="63"/>
      <c r="S140" s="8" t="str">
        <f ca="1">T117</f>
        <v>15-16</v>
      </c>
      <c r="U140" s="8" t="s">
        <v>11</v>
      </c>
      <c r="V140" s="26">
        <f ca="1">AG132</f>
        <v>-14.901</v>
      </c>
      <c r="W140" s="26">
        <f t="shared" ref="W140:W141" ca="1" si="565">AH132</f>
        <v>12.6982</v>
      </c>
      <c r="X140" s="26">
        <f t="shared" ref="X140" ca="1" si="566">AI132</f>
        <v>-30.9602</v>
      </c>
      <c r="Y140" s="26">
        <f ca="1">MIN(V140:X140)</f>
        <v>-30.9602</v>
      </c>
      <c r="Z140" s="26">
        <f ca="1">MAX(V140:X140,0)</f>
        <v>12.6982</v>
      </c>
      <c r="AA140" s="28">
        <f ca="1">MAX(0,-Y140/0.9/(X118-X119)/$N$3*1000)</f>
        <v>0</v>
      </c>
      <c r="AB140" s="28">
        <f ca="1">MAX(0,Z140/0.9/(X118-X119)/$N$3*1000)</f>
        <v>0</v>
      </c>
      <c r="AC140" s="42"/>
      <c r="AD140" s="42"/>
      <c r="AE140" s="43">
        <f ca="1">IF(T117="-",0,AC140*0.9*(X118-$N$4)*$N$3/1000)</f>
        <v>0</v>
      </c>
      <c r="AF140" s="43">
        <f ca="1">IF(T117="-",0,AD140*0.9*(X118-$N$4)*$N$3/1000)</f>
        <v>0</v>
      </c>
      <c r="AG140" s="26"/>
      <c r="AH140" s="18"/>
      <c r="AI140" s="26" t="str">
        <f ca="1">CONCATENATE("nodo ",U$5)</f>
        <v>nodo 16</v>
      </c>
      <c r="AJ140" s="63"/>
      <c r="AK140" s="8" t="str">
        <f ca="1">AL117</f>
        <v>16-17</v>
      </c>
      <c r="AM140" s="8" t="s">
        <v>11</v>
      </c>
      <c r="AN140" s="26">
        <f ca="1">AY132</f>
        <v>-27.13</v>
      </c>
      <c r="AO140" s="26">
        <f t="shared" ref="AO140:AO141" ca="1" si="567">AZ132</f>
        <v>7.4333999999999989</v>
      </c>
      <c r="AP140" s="26">
        <f t="shared" ref="AP140" ca="1" si="568">BA132</f>
        <v>-40.101399999999998</v>
      </c>
      <c r="AQ140" s="26">
        <f ca="1">MIN(AN140:AP140)</f>
        <v>-40.101399999999998</v>
      </c>
      <c r="AR140" s="26">
        <f ca="1">MAX(AN140:AP140,0)</f>
        <v>7.4333999999999989</v>
      </c>
      <c r="AS140" s="28">
        <f ca="1">MAX(0,-AQ140/0.9/(AP118-AP119)/$N$3*1000)</f>
        <v>0</v>
      </c>
      <c r="AT140" s="28">
        <f ca="1">MAX(0,AR140/0.9/(AP118-AP119)/$N$3*1000)</f>
        <v>0</v>
      </c>
      <c r="AU140" s="42"/>
      <c r="AV140" s="42"/>
      <c r="AW140" s="43">
        <f ca="1">IF(AL117="-",0,AU140*0.9*(AP118-$N$4)*$N$3/1000)</f>
        <v>0</v>
      </c>
      <c r="AX140" s="43">
        <f ca="1">IF(AL117="-",0,AV140*0.9*(AP118-$N$4)*$N$3/1000)</f>
        <v>0</v>
      </c>
      <c r="AY140" s="26"/>
      <c r="AZ140" s="18"/>
      <c r="BA140" s="26" t="str">
        <f ca="1">CONCATENATE("nodo ",AM$5)</f>
        <v>nodo 17</v>
      </c>
      <c r="BB140" s="63"/>
      <c r="BC140" s="8" t="str">
        <f ca="1">BD117</f>
        <v>17-18</v>
      </c>
      <c r="BE140" s="8" t="s">
        <v>11</v>
      </c>
      <c r="BF140" s="26">
        <f ca="1">BQ132</f>
        <v>-43.548000000000002</v>
      </c>
      <c r="BG140" s="26">
        <f t="shared" ref="BG140:BG141" ca="1" si="569">BR132</f>
        <v>93.894799999999989</v>
      </c>
      <c r="BH140" s="26">
        <f t="shared" ref="BH140" ca="1" si="570">BS132</f>
        <v>-145.99679999999998</v>
      </c>
      <c r="BI140" s="26">
        <f ca="1">MIN(BF140:BH140)</f>
        <v>-145.99679999999998</v>
      </c>
      <c r="BJ140" s="26">
        <f ca="1">MAX(BF140:BH140,0)</f>
        <v>93.894799999999989</v>
      </c>
      <c r="BK140" s="28">
        <f ca="1">MAX(0,-BI140/0.9/(BH118-BH119)/$N$3*1000)</f>
        <v>0</v>
      </c>
      <c r="BL140" s="28">
        <f ca="1">MAX(0,BJ140/0.9/(BH118-BH119)/$N$3*1000)</f>
        <v>0</v>
      </c>
      <c r="BM140" s="42"/>
      <c r="BN140" s="42"/>
      <c r="BO140" s="43">
        <f ca="1">IF(BD117="-",0,BM140*0.9*(BH118-$N$4)*$N$3/1000)</f>
        <v>0</v>
      </c>
      <c r="BP140" s="43">
        <f ca="1">IF(BD117="-",0,BN140*0.9*(BH118-$N$4)*$N$3/1000)</f>
        <v>0</v>
      </c>
      <c r="BQ140" s="26"/>
      <c r="BR140" s="18"/>
      <c r="BS140" s="26" t="str">
        <f ca="1">CONCATENATE("nodo ",BE$5)</f>
        <v>nodo 18</v>
      </c>
      <c r="BT140" s="63"/>
      <c r="BU140" s="8" t="str">
        <f ca="1">BV117</f>
        <v>18-19</v>
      </c>
      <c r="BW140" s="8" t="s">
        <v>11</v>
      </c>
      <c r="BX140" s="26">
        <f ca="1">CI132</f>
        <v>-73.701999999999998</v>
      </c>
      <c r="BY140" s="26">
        <f t="shared" ref="BY140:BY141" ca="1" si="571">CJ132</f>
        <v>129.56529999999998</v>
      </c>
      <c r="BZ140" s="26">
        <f t="shared" ref="BZ140" ca="1" si="572">CK132</f>
        <v>-217.89929999999998</v>
      </c>
      <c r="CA140" s="26">
        <f ca="1">MIN(BX140:BZ140)</f>
        <v>-217.89929999999998</v>
      </c>
      <c r="CB140" s="26">
        <f ca="1">MAX(BX140:BZ140,0)</f>
        <v>129.56529999999998</v>
      </c>
      <c r="CC140" s="28">
        <f ca="1">MAX(0,-CA140/0.9/(BZ118-BZ119)/$N$3*1000)</f>
        <v>0</v>
      </c>
      <c r="CD140" s="28">
        <f ca="1">MAX(0,CB140/0.9/(BZ118-BZ119)/$N$3*1000)</f>
        <v>0</v>
      </c>
      <c r="CE140" s="42"/>
      <c r="CF140" s="42"/>
      <c r="CG140" s="43">
        <f ca="1">IF(BV117="-",0,CE140*0.9*(BZ118-$N$4)*$N$3/1000)</f>
        <v>0</v>
      </c>
      <c r="CH140" s="43">
        <f ca="1">IF(BV117="-",0,CF140*0.9*(BZ118-$N$4)*$N$3/1000)</f>
        <v>0</v>
      </c>
      <c r="CI140" s="26"/>
      <c r="CJ140" s="18"/>
      <c r="CK140" s="26" t="str">
        <f ca="1">CONCATENATE("nodo ",BW$5)</f>
        <v>nodo 19</v>
      </c>
      <c r="CL140" s="63"/>
      <c r="CM140" s="8" t="str">
        <f ca="1">CN117</f>
        <v>19-20</v>
      </c>
      <c r="CO140" s="8" t="s">
        <v>11</v>
      </c>
      <c r="CP140" s="26">
        <f ca="1">DA132</f>
        <v>-44.076000000000001</v>
      </c>
      <c r="CQ140" s="26">
        <f t="shared" ref="CQ140:CQ141" ca="1" si="573">DB132</f>
        <v>130.02619999999999</v>
      </c>
      <c r="CR140" s="26">
        <f t="shared" ref="CR140" ca="1" si="574">DC132</f>
        <v>-182.9682</v>
      </c>
      <c r="CS140" s="26">
        <f ca="1">MIN(CP140:CR140)</f>
        <v>-182.9682</v>
      </c>
      <c r="CT140" s="26">
        <f ca="1">MAX(CP140:CR140,0)</f>
        <v>130.02619999999999</v>
      </c>
      <c r="CU140" s="28">
        <f ca="1">MAX(0,-CS140/0.9/(CR118-CR119)/$N$3*1000)</f>
        <v>0</v>
      </c>
      <c r="CV140" s="28">
        <f ca="1">MAX(0,CT140/0.9/(CR118-CR119)/$N$3*1000)</f>
        <v>0</v>
      </c>
      <c r="CW140" s="42"/>
      <c r="CX140" s="42"/>
      <c r="CY140" s="43">
        <f ca="1">IF(CN117="-",0,CW140*0.9*(CR118-$N$4)*$N$3/1000)</f>
        <v>0</v>
      </c>
      <c r="CZ140" s="43">
        <f ca="1">IF(CN117="-",0,CX140*0.9*(CR118-$N$4)*$N$3/1000)</f>
        <v>0</v>
      </c>
      <c r="DA140" s="26"/>
      <c r="DB140" s="18"/>
      <c r="DC140" s="26" t="str">
        <f ca="1">CONCATENATE("nodo ",CO$5)</f>
        <v>nodo 20</v>
      </c>
      <c r="DD140" s="63"/>
      <c r="DE140" s="8" t="str">
        <f ca="1">DF117</f>
        <v>-</v>
      </c>
      <c r="DG140" s="8" t="s">
        <v>11</v>
      </c>
      <c r="DH140" s="26">
        <f ca="1">DS132</f>
        <v>-21.257999999999999</v>
      </c>
      <c r="DI140" s="26">
        <f t="shared" ref="DI140:DI141" ca="1" si="575">DT132</f>
        <v>7.0387000000000004</v>
      </c>
      <c r="DJ140" s="26">
        <f t="shared" ref="DJ140" ca="1" si="576">DU132</f>
        <v>-33.094700000000003</v>
      </c>
      <c r="DK140" s="26">
        <f ca="1">MIN(DH140:DJ140)</f>
        <v>-33.094700000000003</v>
      </c>
      <c r="DL140" s="26">
        <f ca="1">MAX(DH140:DJ140,0)</f>
        <v>7.0387000000000004</v>
      </c>
      <c r="DM140" s="28">
        <f ca="1">MAX(0,-DK140/0.9/(DJ118-DJ119)/$N$3*1000)</f>
        <v>0</v>
      </c>
      <c r="DN140" s="28">
        <f ca="1">MAX(0,DL140/0.9/(DJ118-DJ119)/$N$3*1000)</f>
        <v>0</v>
      </c>
      <c r="DO140" s="42"/>
      <c r="DP140" s="42"/>
      <c r="DQ140" s="43">
        <f ca="1">IF(DF117="-",0,DO140*0.9*(DJ118-$N$4)*$N$3/1000)</f>
        <v>0</v>
      </c>
      <c r="DR140" s="43">
        <f ca="1">IF(DF117="-",0,DP140*0.9*(DJ118-$N$4)*$N$3/1000)</f>
        <v>0</v>
      </c>
      <c r="DS140" s="26"/>
      <c r="DT140" s="18"/>
      <c r="DU140" s="26" t="str">
        <f ca="1">CONCATENATE("nodo ",DG$5)</f>
        <v xml:space="preserve">nodo </v>
      </c>
      <c r="DV140" s="63"/>
    </row>
    <row r="141" spans="1:126">
      <c r="A141" s="19" t="s">
        <v>23</v>
      </c>
      <c r="C141" s="8" t="s">
        <v>10</v>
      </c>
      <c r="D141" s="26">
        <f ca="1">O133</f>
        <v>-22.393999999999998</v>
      </c>
      <c r="E141" s="26">
        <f t="shared" ca="1" si="563"/>
        <v>-32.239899999999999</v>
      </c>
      <c r="F141" s="26">
        <f ca="1">Q133</f>
        <v>4.7998999999999992</v>
      </c>
      <c r="G141" s="26">
        <f ca="1">MIN(D141:F141)</f>
        <v>-32.239899999999999</v>
      </c>
      <c r="H141" s="26">
        <f ca="1">MAX(D141:F141,0)</f>
        <v>4.7998999999999992</v>
      </c>
      <c r="I141" s="28">
        <f ca="1">MAX(0,-G141/0.9/(F118-F119)/$N$3*1000)</f>
        <v>0</v>
      </c>
      <c r="J141" s="28">
        <f ca="1">MAX(0,H141/0.9/(F118-F119)/$N$3*1000)</f>
        <v>0</v>
      </c>
      <c r="K141" s="42"/>
      <c r="L141" s="42"/>
      <c r="M141" s="43">
        <f ca="1">IF(B117="-","",K141*0.9*(F118-$N$4)*$N$3/1000)</f>
        <v>0</v>
      </c>
      <c r="N141" s="43">
        <f ca="1">IF(B117="-","",L141*0.9*(F118-$N$4)*$N$3/1000)</f>
        <v>0</v>
      </c>
      <c r="O141" s="26"/>
      <c r="P141" s="43">
        <f ca="1">MAX(M140,N140)</f>
        <v>0</v>
      </c>
      <c r="Q141" s="43">
        <f ca="1">MAX(M141+AF140,AE140+N141)</f>
        <v>0</v>
      </c>
      <c r="R141" s="63"/>
      <c r="S141" s="19" t="s">
        <v>23</v>
      </c>
      <c r="U141" s="8" t="s">
        <v>10</v>
      </c>
      <c r="V141" s="26">
        <f ca="1">AG133</f>
        <v>-15.106</v>
      </c>
      <c r="W141" s="26">
        <f t="shared" ca="1" si="565"/>
        <v>-30.822299999999998</v>
      </c>
      <c r="X141" s="26">
        <f ca="1">AI133</f>
        <v>12.338299999999997</v>
      </c>
      <c r="Y141" s="26">
        <f ca="1">MIN(V141:X141)</f>
        <v>-30.822299999999998</v>
      </c>
      <c r="Z141" s="26">
        <f ca="1">MAX(V141:X141,0)</f>
        <v>12.338299999999997</v>
      </c>
      <c r="AA141" s="28">
        <f ca="1">MAX(0,-Y141/0.9/(X118-X119)/$N$3*1000)</f>
        <v>0</v>
      </c>
      <c r="AB141" s="28">
        <f ca="1">MAX(0,Z141/0.9/(X118-X119)/$N$3*1000)</f>
        <v>0</v>
      </c>
      <c r="AC141" s="42"/>
      <c r="AD141" s="42"/>
      <c r="AE141" s="43">
        <f ca="1">IF(T117="-",0,AC141*0.9*(X118-$N$4)*$N$3/1000)</f>
        <v>0</v>
      </c>
      <c r="AF141" s="43">
        <f ca="1">IF(T117="-",0,AD141*0.9*(X118-$N$4)*$N$3/1000)</f>
        <v>0</v>
      </c>
      <c r="AG141" s="26"/>
      <c r="AH141" s="18"/>
      <c r="AI141" s="43">
        <f ca="1">MAX(AE141+AX140,AW140+AF141)</f>
        <v>0</v>
      </c>
      <c r="AJ141" s="63"/>
      <c r="AK141" s="19" t="s">
        <v>23</v>
      </c>
      <c r="AM141" s="8" t="s">
        <v>10</v>
      </c>
      <c r="AN141" s="26">
        <f ca="1">AY133</f>
        <v>-26.948</v>
      </c>
      <c r="AO141" s="26">
        <f t="shared" ca="1" si="567"/>
        <v>-34.454999999999998</v>
      </c>
      <c r="AP141" s="26">
        <f ca="1">BA133</f>
        <v>1.9789999999999992</v>
      </c>
      <c r="AQ141" s="26">
        <f ca="1">MIN(AN141:AP141)</f>
        <v>-34.454999999999998</v>
      </c>
      <c r="AR141" s="26">
        <f ca="1">MAX(AN141:AP141,0)</f>
        <v>1.9789999999999992</v>
      </c>
      <c r="AS141" s="28">
        <f ca="1">MAX(0,-AQ141/0.9/(AP118-AP119)/$N$3*1000)</f>
        <v>0</v>
      </c>
      <c r="AT141" s="28">
        <f ca="1">MAX(0,AR141/0.9/(AP118-AP119)/$N$3*1000)</f>
        <v>0</v>
      </c>
      <c r="AU141" s="42"/>
      <c r="AV141" s="42"/>
      <c r="AW141" s="43">
        <f ca="1">IF(AL117="-",0,AU141*0.9*(AP118-$N$4)*$N$3/1000)</f>
        <v>0</v>
      </c>
      <c r="AX141" s="43">
        <f ca="1">IF(AL117="-",0,AV141*0.9*(AP118-$N$4)*$N$3/1000)</f>
        <v>0</v>
      </c>
      <c r="AY141" s="26"/>
      <c r="AZ141" s="18"/>
      <c r="BA141" s="43">
        <f ca="1">MAX(AW141+BP140,BO140+AX141)</f>
        <v>0</v>
      </c>
      <c r="BB141" s="63"/>
      <c r="BC141" s="19" t="s">
        <v>23</v>
      </c>
      <c r="BE141" s="8" t="s">
        <v>10</v>
      </c>
      <c r="BF141" s="26">
        <f ca="1">BQ133</f>
        <v>-40.546999999999997</v>
      </c>
      <c r="BG141" s="26">
        <f t="shared" ca="1" si="569"/>
        <v>-187.94749999999999</v>
      </c>
      <c r="BH141" s="26">
        <f ca="1">BS133</f>
        <v>139.09550000000002</v>
      </c>
      <c r="BI141" s="26">
        <f ca="1">MIN(BF141:BH141)</f>
        <v>-187.94749999999999</v>
      </c>
      <c r="BJ141" s="26">
        <f ca="1">MAX(BF141:BH141,0)</f>
        <v>139.09550000000002</v>
      </c>
      <c r="BK141" s="28">
        <f ca="1">MAX(0,-BI141/0.9/(BH118-BH119)/$N$3*1000)</f>
        <v>0</v>
      </c>
      <c r="BL141" s="28">
        <f ca="1">MAX(0,BJ141/0.9/(BH118-BH119)/$N$3*1000)</f>
        <v>0</v>
      </c>
      <c r="BM141" s="42"/>
      <c r="BN141" s="42"/>
      <c r="BO141" s="43">
        <f ca="1">IF(BD117="-",0,BM141*0.9*(BH118-$N$4)*$N$3/1000)</f>
        <v>0</v>
      </c>
      <c r="BP141" s="43">
        <f ca="1">IF(BD117="-",0,BN141*0.9*(BH118-$N$4)*$N$3/1000)</f>
        <v>0</v>
      </c>
      <c r="BQ141" s="26"/>
      <c r="BR141" s="18"/>
      <c r="BS141" s="43">
        <f ca="1">MAX(BO141+CH140,CG140+BP141)</f>
        <v>0</v>
      </c>
      <c r="BT141" s="63"/>
      <c r="BU141" s="19" t="s">
        <v>23</v>
      </c>
      <c r="BW141" s="8" t="s">
        <v>10</v>
      </c>
      <c r="BX141" s="26">
        <f ca="1">CI133</f>
        <v>-76.260999999999996</v>
      </c>
      <c r="BY141" s="26">
        <f t="shared" ca="1" si="571"/>
        <v>-219.99299999999999</v>
      </c>
      <c r="BZ141" s="26">
        <f ca="1">CK133</f>
        <v>128.49700000000001</v>
      </c>
      <c r="CA141" s="26">
        <f ca="1">MIN(BX141:BZ141)</f>
        <v>-219.99299999999999</v>
      </c>
      <c r="CB141" s="26">
        <f ca="1">MAX(BX141:BZ141,0)</f>
        <v>128.49700000000001</v>
      </c>
      <c r="CC141" s="28">
        <f ca="1">MAX(0,-CA141/0.9/(BZ118-BZ119)/$N$3*1000)</f>
        <v>0</v>
      </c>
      <c r="CD141" s="28">
        <f ca="1">MAX(0,CB141/0.9/(BZ118-BZ119)/$N$3*1000)</f>
        <v>0</v>
      </c>
      <c r="CE141" s="42"/>
      <c r="CF141" s="42"/>
      <c r="CG141" s="43">
        <f ca="1">IF(BV117="-",0,CE141*0.9*(BZ118-$N$4)*$N$3/1000)</f>
        <v>0</v>
      </c>
      <c r="CH141" s="43">
        <f ca="1">IF(BV117="-",0,CF141*0.9*(BZ118-$N$4)*$N$3/1000)</f>
        <v>0</v>
      </c>
      <c r="CI141" s="26"/>
      <c r="CJ141" s="18"/>
      <c r="CK141" s="43">
        <f ca="1">MAX(CG141+CZ140,CY140+CH141)</f>
        <v>0</v>
      </c>
      <c r="CL141" s="63"/>
      <c r="CM141" s="19" t="s">
        <v>23</v>
      </c>
      <c r="CO141" s="8" t="s">
        <v>10</v>
      </c>
      <c r="CP141" s="26">
        <f ca="1">DA133</f>
        <v>-48.704000000000001</v>
      </c>
      <c r="CQ141" s="26">
        <f t="shared" ca="1" si="573"/>
        <v>-153.4982</v>
      </c>
      <c r="CR141" s="26">
        <f ca="1">DC133</f>
        <v>95.174199999999985</v>
      </c>
      <c r="CS141" s="26">
        <f ca="1">MIN(CP141:CR141)</f>
        <v>-153.4982</v>
      </c>
      <c r="CT141" s="26">
        <f ca="1">MAX(CP141:CR141,0)</f>
        <v>95.174199999999985</v>
      </c>
      <c r="CU141" s="28">
        <f ca="1">MAX(0,-CS141/0.9/(CR118-CR119)/$N$3*1000)</f>
        <v>0</v>
      </c>
      <c r="CV141" s="28">
        <f ca="1">MAX(0,CT141/0.9/(CR118-CR119)/$N$3*1000)</f>
        <v>0</v>
      </c>
      <c r="CW141" s="42"/>
      <c r="CX141" s="42"/>
      <c r="CY141" s="43">
        <f ca="1">IF(CN117="-",0,CW141*0.9*(CR118-$N$4)*$N$3/1000)</f>
        <v>0</v>
      </c>
      <c r="CZ141" s="43">
        <f ca="1">IF(CN117="-",0,CX141*0.9*(CR118-$N$4)*$N$3/1000)</f>
        <v>0</v>
      </c>
      <c r="DA141" s="26"/>
      <c r="DB141" s="18"/>
      <c r="DC141" s="43">
        <f ca="1">MAX(CY141+DR140,DQ140+CZ141)</f>
        <v>0</v>
      </c>
      <c r="DD141" s="63"/>
      <c r="DE141" s="19" t="s">
        <v>23</v>
      </c>
      <c r="DG141" s="8" t="s">
        <v>10</v>
      </c>
      <c r="DH141" s="26">
        <f ca="1">DS133</f>
        <v>-22.324000000000002</v>
      </c>
      <c r="DI141" s="26">
        <f t="shared" ca="1" si="575"/>
        <v>-33.0364</v>
      </c>
      <c r="DJ141" s="26">
        <f ca="1">DU133</f>
        <v>5.6824000000000012</v>
      </c>
      <c r="DK141" s="26">
        <f ca="1">MIN(DH141:DJ141)</f>
        <v>-33.0364</v>
      </c>
      <c r="DL141" s="26">
        <f ca="1">MAX(DH141:DJ141,0)</f>
        <v>5.6824000000000012</v>
      </c>
      <c r="DM141" s="28">
        <f ca="1">MAX(0,-DK141/0.9/(DJ118-DJ119)/$N$3*1000)</f>
        <v>0</v>
      </c>
      <c r="DN141" s="28">
        <f ca="1">MAX(0,DL141/0.9/(DJ118-DJ119)/$N$3*1000)</f>
        <v>0</v>
      </c>
      <c r="DO141" s="42"/>
      <c r="DP141" s="42"/>
      <c r="DQ141" s="43">
        <f ca="1">IF(DF117="-",0,DO141*0.9*(DJ118-$N$4)*$N$3/1000)</f>
        <v>0</v>
      </c>
      <c r="DR141" s="43">
        <f ca="1">IF(DF117="-",0,DP141*0.9*(DJ118-$N$4)*$N$3/1000)</f>
        <v>0</v>
      </c>
      <c r="DS141" s="26"/>
      <c r="DT141" s="18"/>
      <c r="DU141" s="43">
        <f ca="1">MAX(DQ141+EJ140,EI140+DR141)</f>
        <v>0</v>
      </c>
      <c r="DV141" s="63"/>
    </row>
    <row r="142" spans="1:126">
      <c r="A142" s="8">
        <f>B118</f>
        <v>2</v>
      </c>
      <c r="C142" s="8" t="s">
        <v>64</v>
      </c>
      <c r="D142" s="26">
        <f ca="1">O137</f>
        <v>11.645915548550732</v>
      </c>
      <c r="E142" s="26">
        <f t="shared" ref="E142" ca="1" si="577">P137</f>
        <v>12.034723879064938</v>
      </c>
      <c r="F142" s="26">
        <f t="shared" ref="F142" ca="1" si="578">Q137</f>
        <v>10.948661057161402</v>
      </c>
      <c r="G142" s="53" t="str">
        <f ca="1">IF(H142=MAX(H140:H141),"estremo","campata")</f>
        <v>campata</v>
      </c>
      <c r="H142" s="26">
        <f ca="1">MAX(D142:F142)</f>
        <v>12.034723879064938</v>
      </c>
      <c r="I142" s="27"/>
      <c r="J142" s="28">
        <f ca="1">MAX(0,H142/0.9/(F118-F119)/$N$3*1000)</f>
        <v>0</v>
      </c>
      <c r="K142" s="26"/>
      <c r="L142" s="18"/>
      <c r="M142" s="26"/>
      <c r="N142" s="26"/>
      <c r="O142" s="26"/>
      <c r="P142" s="26"/>
      <c r="Q142" s="26"/>
      <c r="R142" s="63"/>
      <c r="S142" s="8">
        <f>T118</f>
        <v>2</v>
      </c>
      <c r="U142" s="8" t="s">
        <v>64</v>
      </c>
      <c r="V142" s="26">
        <f ca="1">AG137</f>
        <v>6.8551701617902303</v>
      </c>
      <c r="W142" s="26">
        <f t="shared" ref="W142" ca="1" si="579">AH137</f>
        <v>13.169714686713681</v>
      </c>
      <c r="X142" s="26">
        <f t="shared" ref="X142" ca="1" si="580">AI137</f>
        <v>12.830871833677399</v>
      </c>
      <c r="Y142" s="53" t="str">
        <f ca="1">IF(Z142=MAX(Z140:Z141),"estremo","campata")</f>
        <v>campata</v>
      </c>
      <c r="Z142" s="26">
        <f ca="1">MAX(V142:X142)</f>
        <v>13.169714686713681</v>
      </c>
      <c r="AA142" s="27"/>
      <c r="AB142" s="28">
        <f ca="1">MAX(0,Z142/0.9/(X118-X119)/$N$3*1000)</f>
        <v>0</v>
      </c>
      <c r="AC142" s="26"/>
      <c r="AD142" s="18"/>
      <c r="AE142" s="26"/>
      <c r="AF142" s="26"/>
      <c r="AG142" s="26"/>
      <c r="AH142" s="18"/>
      <c r="AI142" s="26"/>
      <c r="AJ142" s="63"/>
      <c r="AK142" s="8">
        <f>AL118</f>
        <v>2</v>
      </c>
      <c r="AM142" s="8" t="s">
        <v>64</v>
      </c>
      <c r="AN142" s="26">
        <f ca="1">AY137</f>
        <v>13.303551316849486</v>
      </c>
      <c r="AO142" s="26">
        <f t="shared" ref="AO142" ca="1" si="581">AZ137</f>
        <v>15.302157959259262</v>
      </c>
      <c r="AP142" s="26">
        <f t="shared" ref="AP142" ca="1" si="582">BA137</f>
        <v>9.7932240333333453</v>
      </c>
      <c r="AQ142" s="53" t="str">
        <f ca="1">IF(AR142=MAX(AR140:AR141),"estremo","campata")</f>
        <v>campata</v>
      </c>
      <c r="AR142" s="26">
        <f ca="1">MAX(AN142:AP142)</f>
        <v>15.302157959259262</v>
      </c>
      <c r="AS142" s="27"/>
      <c r="AT142" s="28">
        <f ca="1">MAX(0,AR142/0.9/(AP118-AP119)/$N$3*1000)</f>
        <v>0</v>
      </c>
      <c r="AU142" s="26"/>
      <c r="AV142" s="18"/>
      <c r="AW142" s="26"/>
      <c r="AX142" s="26"/>
      <c r="AY142" s="26"/>
      <c r="AZ142" s="18"/>
      <c r="BA142" s="26"/>
      <c r="BB142" s="63"/>
      <c r="BC142" s="8">
        <f>BD118</f>
        <v>2</v>
      </c>
      <c r="BE142" s="8" t="s">
        <v>64</v>
      </c>
      <c r="BF142" s="26">
        <f ca="1">BQ137</f>
        <v>25.493634839700107</v>
      </c>
      <c r="BG142" s="26">
        <f t="shared" ref="BG142" ca="1" si="583">BR137</f>
        <v>93.894799999999989</v>
      </c>
      <c r="BH142" s="26">
        <f t="shared" ref="BH142" ca="1" si="584">BS137</f>
        <v>139.09550000000013</v>
      </c>
      <c r="BI142" s="53" t="str">
        <f ca="1">IF(BJ142=MAX(BJ140:BJ141),"estremo","campata")</f>
        <v>estremo</v>
      </c>
      <c r="BJ142" s="26">
        <f ca="1">MAX(BF142:BH142)</f>
        <v>139.09550000000013</v>
      </c>
      <c r="BK142" s="27"/>
      <c r="BL142" s="28">
        <f ca="1">MAX(0,BJ142/0.9/(BH118-BH119)/$N$3*1000)</f>
        <v>0</v>
      </c>
      <c r="BM142" s="26"/>
      <c r="BN142" s="18"/>
      <c r="BO142" s="26"/>
      <c r="BP142" s="26"/>
      <c r="BQ142" s="26"/>
      <c r="BR142" s="18"/>
      <c r="BS142" s="26"/>
      <c r="BT142" s="63"/>
      <c r="BU142" s="8">
        <f>BV118</f>
        <v>2</v>
      </c>
      <c r="BW142" s="8" t="s">
        <v>64</v>
      </c>
      <c r="BX142" s="26">
        <f ca="1">CI137</f>
        <v>41.357818092130714</v>
      </c>
      <c r="BY142" s="26">
        <f t="shared" ref="BY142" ca="1" si="585">CJ137</f>
        <v>129.56529999999998</v>
      </c>
      <c r="BZ142" s="26">
        <f t="shared" ref="BZ142" ca="1" si="586">CK137</f>
        <v>128.49700000000007</v>
      </c>
      <c r="CA142" s="53" t="str">
        <f ca="1">IF(CB142=MAX(CB140:CB141),"estremo","campata")</f>
        <v>estremo</v>
      </c>
      <c r="CB142" s="26">
        <f ca="1">MAX(BX142:BZ142)</f>
        <v>129.56529999999998</v>
      </c>
      <c r="CC142" s="27"/>
      <c r="CD142" s="28">
        <f ca="1">MAX(0,CB142/0.9/(BZ118-BZ119)/$N$3*1000)</f>
        <v>0</v>
      </c>
      <c r="CE142" s="26"/>
      <c r="CF142" s="18"/>
      <c r="CG142" s="26"/>
      <c r="CH142" s="26"/>
      <c r="CI142" s="26"/>
      <c r="CJ142" s="18"/>
      <c r="CK142" s="26"/>
      <c r="CL142" s="63"/>
      <c r="CM142" s="8">
        <f>CN118</f>
        <v>2</v>
      </c>
      <c r="CO142" s="8" t="s">
        <v>64</v>
      </c>
      <c r="CP142" s="26">
        <f ca="1">DA137</f>
        <v>39.096861989067676</v>
      </c>
      <c r="CQ142" s="26">
        <f t="shared" ref="CQ142" ca="1" si="587">DB137</f>
        <v>130.02619999999999</v>
      </c>
      <c r="CR142" s="26">
        <f t="shared" ref="CR142" ca="1" si="588">DC137</f>
        <v>95.174200000000042</v>
      </c>
      <c r="CS142" s="53" t="str">
        <f ca="1">IF(CT142=MAX(CT140:CT141),"estremo","campata")</f>
        <v>estremo</v>
      </c>
      <c r="CT142" s="26">
        <f ca="1">MAX(CP142:CR142)</f>
        <v>130.02619999999999</v>
      </c>
      <c r="CU142" s="27"/>
      <c r="CV142" s="28">
        <f ca="1">MAX(0,CT142/0.9/(CR118-CR119)/$N$3*1000)</f>
        <v>0</v>
      </c>
      <c r="CW142" s="26"/>
      <c r="CX142" s="18"/>
      <c r="CY142" s="26"/>
      <c r="CZ142" s="26"/>
      <c r="DA142" s="26"/>
      <c r="DB142" s="18"/>
      <c r="DC142" s="26"/>
      <c r="DD142" s="63"/>
      <c r="DE142" s="8">
        <f>DF118</f>
        <v>2</v>
      </c>
      <c r="DG142" s="8" t="s">
        <v>64</v>
      </c>
      <c r="DH142" s="26">
        <f ca="1">DS137</f>
        <v>11.649861451300495</v>
      </c>
      <c r="DI142" s="26">
        <f t="shared" ref="DI142" ca="1" si="589">DT137</f>
        <v>12.388762319914004</v>
      </c>
      <c r="DJ142" s="26">
        <f t="shared" ref="DJ142" ca="1" si="590">DU137</f>
        <v>11.36924363477516</v>
      </c>
      <c r="DK142" s="53" t="str">
        <f ca="1">IF(DL142=MAX(DL140:DL141),"estremo","campata")</f>
        <v>campata</v>
      </c>
      <c r="DL142" s="26">
        <f ca="1">MAX(DH142:DJ142)</f>
        <v>12.388762319914004</v>
      </c>
      <c r="DM142" s="27"/>
      <c r="DN142" s="28">
        <f ca="1">MAX(0,DL142/0.9/(DJ118-DJ119)/$N$3*1000)</f>
        <v>0</v>
      </c>
      <c r="DO142" s="26"/>
      <c r="DP142" s="18"/>
      <c r="DQ142" s="26"/>
      <c r="DR142" s="26"/>
      <c r="DS142" s="26"/>
      <c r="DT142" s="18"/>
      <c r="DU142" s="26"/>
      <c r="DV142" s="63"/>
    </row>
    <row r="143" spans="1:126">
      <c r="A143" s="15"/>
      <c r="B143" s="15"/>
      <c r="C143" s="15"/>
      <c r="D143" s="15"/>
      <c r="E143" s="15"/>
      <c r="F143" s="15"/>
      <c r="G143" s="15"/>
      <c r="H143" s="15"/>
      <c r="I143" s="15" t="s">
        <v>83</v>
      </c>
      <c r="J143" s="15"/>
      <c r="K143" s="15"/>
      <c r="L143" s="15"/>
      <c r="M143" s="15"/>
      <c r="N143" s="15"/>
      <c r="O143" s="15"/>
      <c r="P143" s="15"/>
      <c r="Q143" s="15"/>
      <c r="R143" s="64"/>
      <c r="S143" s="15"/>
      <c r="T143" s="15"/>
      <c r="U143" s="15"/>
      <c r="V143" s="15"/>
      <c r="W143" s="15"/>
      <c r="X143" s="15"/>
      <c r="Y143" s="15"/>
      <c r="Z143" s="15"/>
      <c r="AA143" s="15" t="s">
        <v>83</v>
      </c>
      <c r="AB143" s="15"/>
      <c r="AC143" s="15"/>
      <c r="AD143" s="15"/>
      <c r="AE143" s="15"/>
      <c r="AF143" s="15"/>
      <c r="AG143" s="15"/>
      <c r="AH143" s="15"/>
      <c r="AI143" s="15"/>
      <c r="AJ143" s="64"/>
      <c r="AK143" s="15"/>
      <c r="AL143" s="15"/>
      <c r="AM143" s="15"/>
      <c r="AN143" s="15"/>
      <c r="AO143" s="15"/>
      <c r="AP143" s="15"/>
      <c r="AQ143" s="15"/>
      <c r="AR143" s="15"/>
      <c r="AS143" s="15" t="s">
        <v>83</v>
      </c>
      <c r="AT143" s="15"/>
      <c r="AU143" s="15"/>
      <c r="AV143" s="15"/>
      <c r="AW143" s="15"/>
      <c r="AX143" s="15"/>
      <c r="AY143" s="15"/>
      <c r="AZ143" s="15"/>
      <c r="BA143" s="15"/>
      <c r="BB143" s="64"/>
      <c r="BC143" s="15"/>
      <c r="BD143" s="15"/>
      <c r="BE143" s="15"/>
      <c r="BF143" s="15"/>
      <c r="BG143" s="15"/>
      <c r="BH143" s="15"/>
      <c r="BI143" s="15"/>
      <c r="BJ143" s="15"/>
      <c r="BK143" s="15" t="s">
        <v>83</v>
      </c>
      <c r="BL143" s="15"/>
      <c r="BM143" s="15"/>
      <c r="BN143" s="15"/>
      <c r="BO143" s="15"/>
      <c r="BP143" s="15"/>
      <c r="BQ143" s="15"/>
      <c r="BR143" s="15"/>
      <c r="BS143" s="15"/>
      <c r="BT143" s="64"/>
      <c r="BU143" s="15"/>
      <c r="BV143" s="15"/>
      <c r="BW143" s="15"/>
      <c r="BX143" s="15"/>
      <c r="BY143" s="15"/>
      <c r="BZ143" s="15"/>
      <c r="CA143" s="15"/>
      <c r="CB143" s="15"/>
      <c r="CC143" s="15" t="s">
        <v>83</v>
      </c>
      <c r="CD143" s="15"/>
      <c r="CE143" s="15"/>
      <c r="CF143" s="15"/>
      <c r="CG143" s="15"/>
      <c r="CH143" s="15"/>
      <c r="CI143" s="15"/>
      <c r="CJ143" s="15"/>
      <c r="CK143" s="15"/>
      <c r="CL143" s="64"/>
      <c r="CM143" s="15"/>
      <c r="CN143" s="15"/>
      <c r="CO143" s="15"/>
      <c r="CP143" s="15"/>
      <c r="CQ143" s="15"/>
      <c r="CR143" s="15"/>
      <c r="CS143" s="15"/>
      <c r="CT143" s="15"/>
      <c r="CU143" s="15" t="s">
        <v>83</v>
      </c>
      <c r="CV143" s="15"/>
      <c r="CW143" s="15"/>
      <c r="CX143" s="15"/>
      <c r="CY143" s="15"/>
      <c r="CZ143" s="15"/>
      <c r="DA143" s="15"/>
      <c r="DB143" s="15"/>
      <c r="DC143" s="15"/>
      <c r="DD143" s="64"/>
      <c r="DE143" s="15"/>
      <c r="DF143" s="15"/>
      <c r="DG143" s="15"/>
      <c r="DH143" s="15"/>
      <c r="DI143" s="15"/>
      <c r="DJ143" s="15"/>
      <c r="DK143" s="15"/>
      <c r="DL143" s="15"/>
      <c r="DM143" s="15" t="s">
        <v>83</v>
      </c>
      <c r="DN143" s="15"/>
      <c r="DO143" s="15"/>
      <c r="DP143" s="15"/>
      <c r="DQ143" s="15"/>
      <c r="DR143" s="15"/>
      <c r="DS143" s="15"/>
      <c r="DT143" s="15"/>
      <c r="DU143" s="15"/>
      <c r="DV143" s="64"/>
    </row>
    <row r="144" spans="1:126">
      <c r="R144" s="60"/>
      <c r="AJ144" s="60"/>
      <c r="BB144" s="60"/>
      <c r="BT144" s="60"/>
      <c r="CL144" s="60"/>
      <c r="DD144" s="60"/>
      <c r="DV144" s="60"/>
    </row>
    <row r="145" spans="1:126">
      <c r="A145" s="2" t="s">
        <v>44</v>
      </c>
      <c r="B145" s="16" t="str">
        <f ca="1">A$8</f>
        <v>14-15</v>
      </c>
      <c r="D145" s="2" t="s">
        <v>24</v>
      </c>
      <c r="E145" s="8" t="s">
        <v>56</v>
      </c>
      <c r="F145" s="9"/>
      <c r="G145" s="2" t="s">
        <v>25</v>
      </c>
      <c r="H145" s="2" t="s">
        <v>26</v>
      </c>
      <c r="N145" s="2" t="s">
        <v>54</v>
      </c>
      <c r="O145" s="8"/>
      <c r="P145" s="37">
        <f ca="1">ROUND(ABS(IF($C$2&lt;=$C$3,(F152-F153)/F154,(G152-G153)/G154)),2)</f>
        <v>4.7</v>
      </c>
      <c r="Q145" s="2" t="s">
        <v>25</v>
      </c>
      <c r="R145" s="60"/>
      <c r="S145" s="2" t="s">
        <v>44</v>
      </c>
      <c r="T145" s="16" t="str">
        <f ca="1">S$8</f>
        <v>15-16</v>
      </c>
      <c r="V145" s="2" t="s">
        <v>24</v>
      </c>
      <c r="W145" s="8" t="s">
        <v>56</v>
      </c>
      <c r="X145" s="9"/>
      <c r="Y145" s="2" t="s">
        <v>25</v>
      </c>
      <c r="Z145" s="2" t="s">
        <v>26</v>
      </c>
      <c r="AF145" s="2" t="s">
        <v>54</v>
      </c>
      <c r="AG145" s="8"/>
      <c r="AH145" s="37">
        <f ca="1">ROUND(ABS(IF($C$2&lt;=$C$3,(X152-X153)/X154,(Y152-Y153)/Y154)),2)</f>
        <v>3.8</v>
      </c>
      <c r="AI145" s="2" t="s">
        <v>25</v>
      </c>
      <c r="AJ145" s="60"/>
      <c r="AK145" s="2" t="s">
        <v>44</v>
      </c>
      <c r="AL145" s="16" t="str">
        <f ca="1">AK$8</f>
        <v>16-17</v>
      </c>
      <c r="AN145" s="2" t="s">
        <v>24</v>
      </c>
      <c r="AO145" s="8" t="s">
        <v>56</v>
      </c>
      <c r="AP145" s="9"/>
      <c r="AQ145" s="2" t="s">
        <v>25</v>
      </c>
      <c r="AR145" s="2" t="s">
        <v>26</v>
      </c>
      <c r="AX145" s="2" t="s">
        <v>54</v>
      </c>
      <c r="AY145" s="8"/>
      <c r="AZ145" s="37">
        <f ca="1">ROUND(ABS(IF($C$2&lt;=$C$3,(AP152-AP153)/AP154,(AQ152-AQ153)/AQ154)),2)</f>
        <v>3</v>
      </c>
      <c r="BA145" s="2" t="s">
        <v>25</v>
      </c>
      <c r="BB145" s="60"/>
      <c r="BC145" s="2" t="s">
        <v>44</v>
      </c>
      <c r="BD145" s="16" t="str">
        <f ca="1">BC$8</f>
        <v>17-18</v>
      </c>
      <c r="BF145" s="2" t="s">
        <v>24</v>
      </c>
      <c r="BG145" s="8" t="s">
        <v>56</v>
      </c>
      <c r="BH145" s="9"/>
      <c r="BI145" s="2" t="s">
        <v>25</v>
      </c>
      <c r="BJ145" s="2" t="s">
        <v>26</v>
      </c>
      <c r="BP145" s="2" t="s">
        <v>54</v>
      </c>
      <c r="BQ145" s="8"/>
      <c r="BR145" s="37">
        <f ca="1">ROUND(ABS(IF($C$2&lt;=$C$3,(BH152-BH153)/BH154,(BI152-BI153)/BI154)),2)</f>
        <v>3.2</v>
      </c>
      <c r="BS145" s="2" t="s">
        <v>25</v>
      </c>
      <c r="BT145" s="60"/>
      <c r="BU145" s="2" t="s">
        <v>44</v>
      </c>
      <c r="BV145" s="16" t="str">
        <f ca="1">BU$8</f>
        <v>18-19</v>
      </c>
      <c r="BX145" s="2" t="s">
        <v>24</v>
      </c>
      <c r="BY145" s="8" t="s">
        <v>56</v>
      </c>
      <c r="BZ145" s="9"/>
      <c r="CA145" s="2" t="s">
        <v>25</v>
      </c>
      <c r="CB145" s="2" t="s">
        <v>26</v>
      </c>
      <c r="CH145" s="2" t="s">
        <v>54</v>
      </c>
      <c r="CI145" s="8"/>
      <c r="CJ145" s="37">
        <f ca="1">ROUND(ABS(IF($C$2&lt;=$C$3,(BZ152-BZ153)/BZ154,(CA152-CA153)/CA154)),2)</f>
        <v>4.2</v>
      </c>
      <c r="CK145" s="2" t="s">
        <v>25</v>
      </c>
      <c r="CL145" s="60"/>
      <c r="CM145" s="2" t="s">
        <v>44</v>
      </c>
      <c r="CN145" s="16" t="str">
        <f ca="1">CM$8</f>
        <v>19-20</v>
      </c>
      <c r="CP145" s="2" t="s">
        <v>24</v>
      </c>
      <c r="CQ145" s="8" t="s">
        <v>56</v>
      </c>
      <c r="CR145" s="9"/>
      <c r="CS145" s="2" t="s">
        <v>25</v>
      </c>
      <c r="CT145" s="2" t="s">
        <v>26</v>
      </c>
      <c r="CZ145" s="2" t="s">
        <v>54</v>
      </c>
      <c r="DA145" s="8"/>
      <c r="DB145" s="37">
        <f ca="1">ROUND(ABS(IF($C$2&lt;=$C$3,(CR152-CR153)/CR154,(CS152-CS153)/CS154)),2)</f>
        <v>3.6</v>
      </c>
      <c r="DC145" s="2" t="s">
        <v>25</v>
      </c>
      <c r="DD145" s="60"/>
      <c r="DE145" s="2" t="s">
        <v>44</v>
      </c>
      <c r="DF145" s="16" t="str">
        <f ca="1">DE$8</f>
        <v>-</v>
      </c>
      <c r="DH145" s="2" t="s">
        <v>24</v>
      </c>
      <c r="DI145" s="8" t="s">
        <v>56</v>
      </c>
      <c r="DJ145" s="9"/>
      <c r="DK145" s="2" t="s">
        <v>25</v>
      </c>
      <c r="DL145" s="2" t="s">
        <v>26</v>
      </c>
      <c r="DR145" s="2" t="s">
        <v>54</v>
      </c>
      <c r="DS145" s="8"/>
      <c r="DT145" s="37">
        <f ca="1">ROUND(ABS(IF($C$2&lt;=$C$3,(DJ152-DJ153)/DJ154,(DK152-DK153)/DK154)),2)</f>
        <v>4.7</v>
      </c>
      <c r="DU145" s="2" t="s">
        <v>25</v>
      </c>
      <c r="DV145" s="60"/>
    </row>
    <row r="146" spans="1:126">
      <c r="A146" s="2" t="s">
        <v>66</v>
      </c>
      <c r="B146" s="16">
        <f>MAX(1,B118-1)</f>
        <v>1</v>
      </c>
      <c r="E146" s="8" t="s">
        <v>57</v>
      </c>
      <c r="F146" s="9"/>
      <c r="G146" s="2" t="s">
        <v>25</v>
      </c>
      <c r="H146" s="2" t="s">
        <v>27</v>
      </c>
      <c r="O146" s="8" t="s">
        <v>32</v>
      </c>
      <c r="P146" s="16">
        <f ca="1">ROUND(ABS((D154-D155)/P145),2)</f>
        <v>12.11</v>
      </c>
      <c r="Q146" s="14" t="s">
        <v>55</v>
      </c>
      <c r="R146" s="60"/>
      <c r="S146" s="2" t="s">
        <v>66</v>
      </c>
      <c r="T146" s="16">
        <f>MAX(1,T118-1)</f>
        <v>1</v>
      </c>
      <c r="W146" s="8" t="s">
        <v>57</v>
      </c>
      <c r="X146" s="9"/>
      <c r="Y146" s="2" t="s">
        <v>25</v>
      </c>
      <c r="Z146" s="2" t="s">
        <v>27</v>
      </c>
      <c r="AG146" s="8" t="s">
        <v>32</v>
      </c>
      <c r="AH146" s="16">
        <f ca="1">ROUND(ABS((V154-V155)/AH145),2)</f>
        <v>12.11</v>
      </c>
      <c r="AI146" s="14" t="s">
        <v>55</v>
      </c>
      <c r="AJ146" s="60"/>
      <c r="AK146" s="2" t="s">
        <v>66</v>
      </c>
      <c r="AL146" s="16">
        <f>MAX(1,AL118-1)</f>
        <v>1</v>
      </c>
      <c r="AO146" s="8" t="s">
        <v>57</v>
      </c>
      <c r="AP146" s="9"/>
      <c r="AQ146" s="2" t="s">
        <v>25</v>
      </c>
      <c r="AR146" s="2" t="s">
        <v>27</v>
      </c>
      <c r="AY146" s="8" t="s">
        <v>32</v>
      </c>
      <c r="AZ146" s="16">
        <f ca="1">ROUND(ABS((AN154-AN155)/AZ145),2)</f>
        <v>35.86</v>
      </c>
      <c r="BA146" s="14" t="s">
        <v>55</v>
      </c>
      <c r="BB146" s="60"/>
      <c r="BC146" s="2" t="s">
        <v>66</v>
      </c>
      <c r="BD146" s="16">
        <f>MAX(1,BD118-1)</f>
        <v>1</v>
      </c>
      <c r="BG146" s="8" t="s">
        <v>57</v>
      </c>
      <c r="BH146" s="9"/>
      <c r="BI146" s="2" t="s">
        <v>25</v>
      </c>
      <c r="BJ146" s="2" t="s">
        <v>27</v>
      </c>
      <c r="BQ146" s="8" t="s">
        <v>32</v>
      </c>
      <c r="BR146" s="16">
        <f ca="1">ROUND(ABS((BF154-BF155)/BR145),2)</f>
        <v>57.06</v>
      </c>
      <c r="BS146" s="14" t="s">
        <v>55</v>
      </c>
      <c r="BT146" s="60"/>
      <c r="BU146" s="2" t="s">
        <v>66</v>
      </c>
      <c r="BV146" s="16">
        <f>MAX(1,BV118-1)</f>
        <v>1</v>
      </c>
      <c r="BY146" s="8" t="s">
        <v>57</v>
      </c>
      <c r="BZ146" s="9"/>
      <c r="CA146" s="2" t="s">
        <v>25</v>
      </c>
      <c r="CB146" s="2" t="s">
        <v>27</v>
      </c>
      <c r="CI146" s="8" t="s">
        <v>32</v>
      </c>
      <c r="CJ146" s="16">
        <f ca="1">ROUND(ABS((BX154-BX155)/CJ145),2)</f>
        <v>57.06</v>
      </c>
      <c r="CK146" s="14" t="s">
        <v>55</v>
      </c>
      <c r="CL146" s="60"/>
      <c r="CM146" s="2" t="s">
        <v>66</v>
      </c>
      <c r="CN146" s="16">
        <f>MAX(1,CN118-1)</f>
        <v>1</v>
      </c>
      <c r="CQ146" s="8" t="s">
        <v>57</v>
      </c>
      <c r="CR146" s="9"/>
      <c r="CS146" s="2" t="s">
        <v>25</v>
      </c>
      <c r="CT146" s="2" t="s">
        <v>27</v>
      </c>
      <c r="DA146" s="8" t="s">
        <v>32</v>
      </c>
      <c r="DB146" s="16">
        <f ca="1">ROUND(ABS((CP154-CP155)/DB145),2)</f>
        <v>57.06</v>
      </c>
      <c r="DC146" s="14" t="s">
        <v>55</v>
      </c>
      <c r="DD146" s="60"/>
      <c r="DE146" s="2" t="s">
        <v>66</v>
      </c>
      <c r="DF146" s="16">
        <f>MAX(1,DF118-1)</f>
        <v>1</v>
      </c>
      <c r="DI146" s="8" t="s">
        <v>57</v>
      </c>
      <c r="DJ146" s="9"/>
      <c r="DK146" s="2" t="s">
        <v>25</v>
      </c>
      <c r="DL146" s="2" t="s">
        <v>27</v>
      </c>
      <c r="DS146" s="8" t="s">
        <v>32</v>
      </c>
      <c r="DT146" s="16">
        <f ca="1">ROUND(ABS((DH154-DH155)/DT145),2)</f>
        <v>12.11</v>
      </c>
      <c r="DU146" s="14" t="s">
        <v>55</v>
      </c>
      <c r="DV146" s="60"/>
    </row>
    <row r="147" spans="1:126">
      <c r="B147" s="22" t="str">
        <f>IF(B146=B118,"duplicato","")</f>
        <v/>
      </c>
      <c r="E147" s="8" t="s">
        <v>28</v>
      </c>
      <c r="F147" s="32">
        <f>$N$4</f>
        <v>4</v>
      </c>
      <c r="G147" s="2" t="s">
        <v>25</v>
      </c>
      <c r="H147" s="2" t="s">
        <v>29</v>
      </c>
      <c r="O147" s="8" t="s">
        <v>33</v>
      </c>
      <c r="P147" s="16">
        <f ca="1">ROUND(ABS((E154-E155)/P145),2)</f>
        <v>7.42</v>
      </c>
      <c r="Q147" s="14" t="s">
        <v>55</v>
      </c>
      <c r="R147" s="60"/>
      <c r="T147" s="22" t="str">
        <f>IF(T146=T118,"duplicato","")</f>
        <v/>
      </c>
      <c r="W147" s="8" t="s">
        <v>28</v>
      </c>
      <c r="X147" s="32">
        <f>$N$4</f>
        <v>4</v>
      </c>
      <c r="Y147" s="2" t="s">
        <v>25</v>
      </c>
      <c r="Z147" s="2" t="s">
        <v>29</v>
      </c>
      <c r="AG147" s="8" t="s">
        <v>33</v>
      </c>
      <c r="AH147" s="16">
        <f ca="1">ROUND(ABS((W154-W155)/AH145),2)</f>
        <v>7.42</v>
      </c>
      <c r="AI147" s="14" t="s">
        <v>55</v>
      </c>
      <c r="AJ147" s="60"/>
      <c r="AL147" s="22" t="str">
        <f>IF(AL146=AL118,"duplicato","")</f>
        <v/>
      </c>
      <c r="AO147" s="8" t="s">
        <v>28</v>
      </c>
      <c r="AP147" s="32">
        <f>$N$4</f>
        <v>4</v>
      </c>
      <c r="AQ147" s="2" t="s">
        <v>25</v>
      </c>
      <c r="AR147" s="2" t="s">
        <v>29</v>
      </c>
      <c r="AY147" s="8" t="s">
        <v>33</v>
      </c>
      <c r="AZ147" s="16">
        <f ca="1">ROUND(ABS((AO154-AO155)/AZ145),2)</f>
        <v>21.6</v>
      </c>
      <c r="BA147" s="14" t="s">
        <v>55</v>
      </c>
      <c r="BB147" s="60"/>
      <c r="BD147" s="22" t="str">
        <f>IF(BD146=BD118,"duplicato","")</f>
        <v/>
      </c>
      <c r="BG147" s="8" t="s">
        <v>28</v>
      </c>
      <c r="BH147" s="32">
        <f>$N$4</f>
        <v>4</v>
      </c>
      <c r="BI147" s="2" t="s">
        <v>25</v>
      </c>
      <c r="BJ147" s="2" t="s">
        <v>29</v>
      </c>
      <c r="BQ147" s="8" t="s">
        <v>33</v>
      </c>
      <c r="BR147" s="16">
        <f ca="1">ROUND(ABS((BG154-BG155)/BR145),2)</f>
        <v>34.130000000000003</v>
      </c>
      <c r="BS147" s="14" t="s">
        <v>55</v>
      </c>
      <c r="BT147" s="60"/>
      <c r="BV147" s="22" t="str">
        <f>IF(BV146=BV118,"duplicato","")</f>
        <v/>
      </c>
      <c r="BY147" s="8" t="s">
        <v>28</v>
      </c>
      <c r="BZ147" s="32">
        <f>$N$4</f>
        <v>4</v>
      </c>
      <c r="CA147" s="2" t="s">
        <v>25</v>
      </c>
      <c r="CB147" s="2" t="s">
        <v>29</v>
      </c>
      <c r="CI147" s="8" t="s">
        <v>33</v>
      </c>
      <c r="CJ147" s="16">
        <f ca="1">ROUND(ABS((BY154-BY155)/CJ145),2)</f>
        <v>34.130000000000003</v>
      </c>
      <c r="CK147" s="14" t="s">
        <v>55</v>
      </c>
      <c r="CL147" s="60"/>
      <c r="CN147" s="22" t="str">
        <f>IF(CN146=CN118,"duplicato","")</f>
        <v/>
      </c>
      <c r="CQ147" s="8" t="s">
        <v>28</v>
      </c>
      <c r="CR147" s="32">
        <f>$N$4</f>
        <v>4</v>
      </c>
      <c r="CS147" s="2" t="s">
        <v>25</v>
      </c>
      <c r="CT147" s="2" t="s">
        <v>29</v>
      </c>
      <c r="DA147" s="8" t="s">
        <v>33</v>
      </c>
      <c r="DB147" s="16">
        <f ca="1">ROUND(ABS((CQ154-CQ155)/DB145),2)</f>
        <v>34.130000000000003</v>
      </c>
      <c r="DC147" s="14" t="s">
        <v>55</v>
      </c>
      <c r="DD147" s="60"/>
      <c r="DF147" s="22" t="str">
        <f>IF(DF146=DF118,"duplicato","")</f>
        <v/>
      </c>
      <c r="DI147" s="8" t="s">
        <v>28</v>
      </c>
      <c r="DJ147" s="32">
        <f>$N$4</f>
        <v>4</v>
      </c>
      <c r="DK147" s="2" t="s">
        <v>25</v>
      </c>
      <c r="DL147" s="2" t="s">
        <v>29</v>
      </c>
      <c r="DS147" s="8" t="s">
        <v>33</v>
      </c>
      <c r="DT147" s="16">
        <f ca="1">ROUND(ABS((DI154-DI155)/DT145),2)</f>
        <v>7.42</v>
      </c>
      <c r="DU147" s="14" t="s">
        <v>55</v>
      </c>
      <c r="DV147" s="60"/>
    </row>
    <row r="148" spans="1:126">
      <c r="E148" s="8" t="s">
        <v>47</v>
      </c>
      <c r="F148" s="9"/>
      <c r="G148" s="2" t="s">
        <v>25</v>
      </c>
      <c r="H148" s="2" t="s">
        <v>49</v>
      </c>
      <c r="R148" s="60"/>
      <c r="W148" s="8" t="s">
        <v>47</v>
      </c>
      <c r="X148" s="9"/>
      <c r="Y148" s="2" t="s">
        <v>25</v>
      </c>
      <c r="Z148" s="2" t="s">
        <v>49</v>
      </c>
      <c r="AJ148" s="60"/>
      <c r="AO148" s="8" t="s">
        <v>47</v>
      </c>
      <c r="AP148" s="9"/>
      <c r="AQ148" s="2" t="s">
        <v>25</v>
      </c>
      <c r="AR148" s="2" t="s">
        <v>49</v>
      </c>
      <c r="BB148" s="60"/>
      <c r="BG148" s="8" t="s">
        <v>47</v>
      </c>
      <c r="BH148" s="9"/>
      <c r="BI148" s="2" t="s">
        <v>25</v>
      </c>
      <c r="BJ148" s="2" t="s">
        <v>49</v>
      </c>
      <c r="BT148" s="60"/>
      <c r="BY148" s="8" t="s">
        <v>47</v>
      </c>
      <c r="BZ148" s="9"/>
      <c r="CA148" s="2" t="s">
        <v>25</v>
      </c>
      <c r="CB148" s="2" t="s">
        <v>49</v>
      </c>
      <c r="CL148" s="60"/>
      <c r="CQ148" s="8" t="s">
        <v>47</v>
      </c>
      <c r="CR148" s="9"/>
      <c r="CS148" s="2" t="s">
        <v>25</v>
      </c>
      <c r="CT148" s="2" t="s">
        <v>49</v>
      </c>
      <c r="DD148" s="60"/>
      <c r="DI148" s="8" t="s">
        <v>47</v>
      </c>
      <c r="DJ148" s="9"/>
      <c r="DK148" s="2" t="s">
        <v>25</v>
      </c>
      <c r="DL148" s="2" t="s">
        <v>49</v>
      </c>
      <c r="DV148" s="60"/>
    </row>
    <row r="149" spans="1:126">
      <c r="E149" s="8" t="s">
        <v>48</v>
      </c>
      <c r="F149" s="9"/>
      <c r="G149" s="2" t="s">
        <v>25</v>
      </c>
      <c r="H149" s="2" t="s">
        <v>50</v>
      </c>
      <c r="R149" s="60"/>
      <c r="W149" s="8" t="s">
        <v>48</v>
      </c>
      <c r="X149" s="9"/>
      <c r="Y149" s="2" t="s">
        <v>25</v>
      </c>
      <c r="Z149" s="2" t="s">
        <v>50</v>
      </c>
      <c r="AJ149" s="60"/>
      <c r="AO149" s="8" t="s">
        <v>48</v>
      </c>
      <c r="AP149" s="9"/>
      <c r="AQ149" s="2" t="s">
        <v>25</v>
      </c>
      <c r="AR149" s="2" t="s">
        <v>50</v>
      </c>
      <c r="BB149" s="60"/>
      <c r="BG149" s="8" t="s">
        <v>48</v>
      </c>
      <c r="BH149" s="9"/>
      <c r="BI149" s="2" t="s">
        <v>25</v>
      </c>
      <c r="BJ149" s="2" t="s">
        <v>50</v>
      </c>
      <c r="BT149" s="60"/>
      <c r="BY149" s="8" t="s">
        <v>48</v>
      </c>
      <c r="BZ149" s="9"/>
      <c r="CA149" s="2" t="s">
        <v>25</v>
      </c>
      <c r="CB149" s="2" t="s">
        <v>50</v>
      </c>
      <c r="CL149" s="60"/>
      <c r="CQ149" s="8" t="s">
        <v>48</v>
      </c>
      <c r="CR149" s="9"/>
      <c r="CS149" s="2" t="s">
        <v>25</v>
      </c>
      <c r="CT149" s="2" t="s">
        <v>50</v>
      </c>
      <c r="DD149" s="60"/>
      <c r="DI149" s="8" t="s">
        <v>48</v>
      </c>
      <c r="DJ149" s="9"/>
      <c r="DK149" s="2" t="s">
        <v>25</v>
      </c>
      <c r="DL149" s="2" t="s">
        <v>50</v>
      </c>
      <c r="DV149" s="60"/>
    </row>
    <row r="150" spans="1:126">
      <c r="R150" s="60"/>
      <c r="AJ150" s="60"/>
      <c r="BB150" s="60"/>
      <c r="BT150" s="60"/>
      <c r="CL150" s="60"/>
      <c r="DD150" s="60"/>
      <c r="DV150" s="60"/>
    </row>
    <row r="151" spans="1:126">
      <c r="A151" s="2" t="s">
        <v>30</v>
      </c>
      <c r="D151" s="17" t="s">
        <v>32</v>
      </c>
      <c r="E151" s="17" t="s">
        <v>33</v>
      </c>
      <c r="F151" s="17" t="s">
        <v>34</v>
      </c>
      <c r="G151" s="17" t="s">
        <v>35</v>
      </c>
      <c r="H151" s="17" t="s">
        <v>36</v>
      </c>
      <c r="I151" s="17" t="s">
        <v>37</v>
      </c>
      <c r="J151" s="20" t="s">
        <v>39</v>
      </c>
      <c r="K151" s="20" t="s">
        <v>40</v>
      </c>
      <c r="L151" s="20" t="s">
        <v>41</v>
      </c>
      <c r="M151" s="20" t="s">
        <v>42</v>
      </c>
      <c r="N151" s="20" t="s">
        <v>53</v>
      </c>
      <c r="O151" s="17" t="s">
        <v>32</v>
      </c>
      <c r="P151" s="20" t="s">
        <v>51</v>
      </c>
      <c r="Q151" s="20" t="s">
        <v>52</v>
      </c>
      <c r="R151" s="60"/>
      <c r="S151" s="2" t="s">
        <v>30</v>
      </c>
      <c r="V151" s="17" t="s">
        <v>32</v>
      </c>
      <c r="W151" s="17" t="s">
        <v>33</v>
      </c>
      <c r="X151" s="17" t="s">
        <v>34</v>
      </c>
      <c r="Y151" s="17" t="s">
        <v>35</v>
      </c>
      <c r="Z151" s="17" t="s">
        <v>36</v>
      </c>
      <c r="AA151" s="17" t="s">
        <v>37</v>
      </c>
      <c r="AB151" s="20" t="s">
        <v>39</v>
      </c>
      <c r="AC151" s="20" t="s">
        <v>40</v>
      </c>
      <c r="AD151" s="20" t="s">
        <v>41</v>
      </c>
      <c r="AE151" s="20" t="s">
        <v>42</v>
      </c>
      <c r="AF151" s="20" t="s">
        <v>53</v>
      </c>
      <c r="AG151" s="17" t="s">
        <v>32</v>
      </c>
      <c r="AH151" s="20" t="s">
        <v>51</v>
      </c>
      <c r="AI151" s="20" t="s">
        <v>52</v>
      </c>
      <c r="AJ151" s="60"/>
      <c r="AK151" s="2" t="s">
        <v>30</v>
      </c>
      <c r="AN151" s="17" t="s">
        <v>32</v>
      </c>
      <c r="AO151" s="17" t="s">
        <v>33</v>
      </c>
      <c r="AP151" s="17" t="s">
        <v>34</v>
      </c>
      <c r="AQ151" s="17" t="s">
        <v>35</v>
      </c>
      <c r="AR151" s="17" t="s">
        <v>36</v>
      </c>
      <c r="AS151" s="17" t="s">
        <v>37</v>
      </c>
      <c r="AT151" s="20" t="s">
        <v>39</v>
      </c>
      <c r="AU151" s="20" t="s">
        <v>40</v>
      </c>
      <c r="AV151" s="20" t="s">
        <v>41</v>
      </c>
      <c r="AW151" s="20" t="s">
        <v>42</v>
      </c>
      <c r="AX151" s="20" t="s">
        <v>53</v>
      </c>
      <c r="AY151" s="17" t="s">
        <v>32</v>
      </c>
      <c r="AZ151" s="20" t="s">
        <v>51</v>
      </c>
      <c r="BA151" s="20" t="s">
        <v>52</v>
      </c>
      <c r="BB151" s="60"/>
      <c r="BC151" s="2" t="s">
        <v>30</v>
      </c>
      <c r="BF151" s="17" t="s">
        <v>32</v>
      </c>
      <c r="BG151" s="17" t="s">
        <v>33</v>
      </c>
      <c r="BH151" s="17" t="s">
        <v>34</v>
      </c>
      <c r="BI151" s="17" t="s">
        <v>35</v>
      </c>
      <c r="BJ151" s="17" t="s">
        <v>36</v>
      </c>
      <c r="BK151" s="17" t="s">
        <v>37</v>
      </c>
      <c r="BL151" s="20" t="s">
        <v>39</v>
      </c>
      <c r="BM151" s="20" t="s">
        <v>40</v>
      </c>
      <c r="BN151" s="20" t="s">
        <v>41</v>
      </c>
      <c r="BO151" s="20" t="s">
        <v>42</v>
      </c>
      <c r="BP151" s="20" t="s">
        <v>53</v>
      </c>
      <c r="BQ151" s="17" t="s">
        <v>32</v>
      </c>
      <c r="BR151" s="20" t="s">
        <v>51</v>
      </c>
      <c r="BS151" s="20" t="s">
        <v>52</v>
      </c>
      <c r="BT151" s="60"/>
      <c r="BU151" s="2" t="s">
        <v>30</v>
      </c>
      <c r="BX151" s="17" t="s">
        <v>32</v>
      </c>
      <c r="BY151" s="17" t="s">
        <v>33</v>
      </c>
      <c r="BZ151" s="17" t="s">
        <v>34</v>
      </c>
      <c r="CA151" s="17" t="s">
        <v>35</v>
      </c>
      <c r="CB151" s="17" t="s">
        <v>36</v>
      </c>
      <c r="CC151" s="17" t="s">
        <v>37</v>
      </c>
      <c r="CD151" s="20" t="s">
        <v>39</v>
      </c>
      <c r="CE151" s="20" t="s">
        <v>40</v>
      </c>
      <c r="CF151" s="20" t="s">
        <v>41</v>
      </c>
      <c r="CG151" s="20" t="s">
        <v>42</v>
      </c>
      <c r="CH151" s="20" t="s">
        <v>53</v>
      </c>
      <c r="CI151" s="17" t="s">
        <v>32</v>
      </c>
      <c r="CJ151" s="20" t="s">
        <v>51</v>
      </c>
      <c r="CK151" s="20" t="s">
        <v>52</v>
      </c>
      <c r="CL151" s="60"/>
      <c r="CM151" s="2" t="s">
        <v>30</v>
      </c>
      <c r="CP151" s="17" t="s">
        <v>32</v>
      </c>
      <c r="CQ151" s="17" t="s">
        <v>33</v>
      </c>
      <c r="CR151" s="17" t="s">
        <v>34</v>
      </c>
      <c r="CS151" s="17" t="s">
        <v>35</v>
      </c>
      <c r="CT151" s="17" t="s">
        <v>36</v>
      </c>
      <c r="CU151" s="17" t="s">
        <v>37</v>
      </c>
      <c r="CV151" s="20" t="s">
        <v>39</v>
      </c>
      <c r="CW151" s="20" t="s">
        <v>40</v>
      </c>
      <c r="CX151" s="20" t="s">
        <v>41</v>
      </c>
      <c r="CY151" s="20" t="s">
        <v>42</v>
      </c>
      <c r="CZ151" s="20" t="s">
        <v>53</v>
      </c>
      <c r="DA151" s="17" t="s">
        <v>32</v>
      </c>
      <c r="DB151" s="20" t="s">
        <v>51</v>
      </c>
      <c r="DC151" s="20" t="s">
        <v>52</v>
      </c>
      <c r="DD151" s="60"/>
      <c r="DE151" s="2" t="s">
        <v>30</v>
      </c>
      <c r="DH151" s="17" t="s">
        <v>32</v>
      </c>
      <c r="DI151" s="17" t="s">
        <v>33</v>
      </c>
      <c r="DJ151" s="17" t="s">
        <v>34</v>
      </c>
      <c r="DK151" s="17" t="s">
        <v>35</v>
      </c>
      <c r="DL151" s="17" t="s">
        <v>36</v>
      </c>
      <c r="DM151" s="17" t="s">
        <v>37</v>
      </c>
      <c r="DN151" s="20" t="s">
        <v>39</v>
      </c>
      <c r="DO151" s="20" t="s">
        <v>40</v>
      </c>
      <c r="DP151" s="20" t="s">
        <v>41</v>
      </c>
      <c r="DQ151" s="20" t="s">
        <v>42</v>
      </c>
      <c r="DR151" s="20" t="s">
        <v>53</v>
      </c>
      <c r="DS151" s="17" t="s">
        <v>32</v>
      </c>
      <c r="DT151" s="20" t="s">
        <v>51</v>
      </c>
      <c r="DU151" s="20" t="s">
        <v>52</v>
      </c>
      <c r="DV151" s="60"/>
    </row>
    <row r="152" spans="1:126">
      <c r="A152" s="8" t="s">
        <v>31</v>
      </c>
      <c r="B152" s="45">
        <f>($H$2-B146)*4+1</f>
        <v>17</v>
      </c>
      <c r="C152" s="8" t="s">
        <v>11</v>
      </c>
      <c r="D152" s="6">
        <f ca="1">INDEX(E$8:E$31,B152,1)</f>
        <v>-20.584</v>
      </c>
      <c r="E152" s="6">
        <f ca="1">INDEX(F$8:F$31,B152,1)</f>
        <v>-12.612</v>
      </c>
      <c r="F152" s="6">
        <f ca="1">INDEX(G$8:G$31,B152,1)</f>
        <v>20.466999999999999</v>
      </c>
      <c r="G152" s="6">
        <f ca="1">INDEX(H$8:H$31,B152,1)</f>
        <v>2.4940000000000002</v>
      </c>
      <c r="H152" s="6">
        <f ca="1">INDEX(I$8:I$31,B152,1)</f>
        <v>0.3</v>
      </c>
      <c r="I152" s="6">
        <f ca="1">INDEX(J$8:J$31,B152,1)</f>
        <v>0.442</v>
      </c>
      <c r="J152" s="21">
        <f ca="1">(ABS(F152)+ABS(H152))*SIGN(F152)</f>
        <v>20.766999999999999</v>
      </c>
      <c r="K152" s="21">
        <f ca="1">(ABS(G152)+ABS(I152))*SIGN(G152)</f>
        <v>2.9360000000000004</v>
      </c>
      <c r="L152" s="21">
        <f ca="1">(ABS(J152)+0.3*ABS(K152))*SIGN(J152)</f>
        <v>21.6478</v>
      </c>
      <c r="M152" s="21">
        <f t="shared" ref="M152:M155" ca="1" si="591">(ABS(K152)+0.3*ABS(J152))*SIGN(K152)</f>
        <v>9.1661000000000001</v>
      </c>
      <c r="N152" s="21">
        <f ca="1">IF($C$2&lt;=$C$3,L152,M152)</f>
        <v>21.6478</v>
      </c>
      <c r="O152" s="37">
        <f ca="1">D152</f>
        <v>-20.584</v>
      </c>
      <c r="P152" s="37">
        <f ca="1">E152+N152</f>
        <v>9.0358000000000001</v>
      </c>
      <c r="Q152" s="37">
        <f ca="1">E152-N152</f>
        <v>-34.259799999999998</v>
      </c>
      <c r="R152" s="60"/>
      <c r="S152" s="8" t="s">
        <v>31</v>
      </c>
      <c r="T152" s="45">
        <f>($H$2-T146)*4+1</f>
        <v>17</v>
      </c>
      <c r="U152" s="8" t="s">
        <v>11</v>
      </c>
      <c r="V152" s="6">
        <f ca="1">INDEX(W$8:W$31,T152,1)</f>
        <v>-14.974</v>
      </c>
      <c r="W152" s="6">
        <f ca="1">INDEX(X$8:X$31,T152,1)</f>
        <v>-9.18</v>
      </c>
      <c r="X152" s="6">
        <f ca="1">INDEX(Y$8:Y$31,T152,1)</f>
        <v>22.440999999999999</v>
      </c>
      <c r="Y152" s="6">
        <f ca="1">INDEX(Z$8:Z$31,T152,1)</f>
        <v>2.7330000000000001</v>
      </c>
      <c r="Z152" s="6">
        <f ca="1">INDEX(AA$8:AA$31,T152,1)</f>
        <v>0.32900000000000001</v>
      </c>
      <c r="AA152" s="6">
        <f ca="1">INDEX(AB$8:AB$31,T152,1)</f>
        <v>0.48399999999999999</v>
      </c>
      <c r="AB152" s="21">
        <f ca="1">(ABS(X152)+ABS(Z152))*SIGN(X152)</f>
        <v>22.77</v>
      </c>
      <c r="AC152" s="21">
        <f ca="1">(ABS(Y152)+ABS(AA152))*SIGN(Y152)</f>
        <v>3.2170000000000001</v>
      </c>
      <c r="AD152" s="21">
        <f ca="1">(ABS(AB152)+0.3*ABS(AC152))*SIGN(AB152)</f>
        <v>23.735099999999999</v>
      </c>
      <c r="AE152" s="21">
        <f t="shared" ref="AE152:AE155" ca="1" si="592">(ABS(AC152)+0.3*ABS(AB152))*SIGN(AC152)</f>
        <v>10.048</v>
      </c>
      <c r="AF152" s="21">
        <f ca="1">IF($C$2&lt;=$C$3,AD152,AE152)</f>
        <v>23.735099999999999</v>
      </c>
      <c r="AG152" s="37">
        <f ca="1">V152</f>
        <v>-14.974</v>
      </c>
      <c r="AH152" s="37">
        <f ca="1">W152+AF152</f>
        <v>14.555099999999999</v>
      </c>
      <c r="AI152" s="37">
        <f ca="1">W152-AF152</f>
        <v>-32.915099999999995</v>
      </c>
      <c r="AJ152" s="60"/>
      <c r="AK152" s="8" t="s">
        <v>31</v>
      </c>
      <c r="AL152" s="45">
        <f>($H$2-AL146)*4+1</f>
        <v>17</v>
      </c>
      <c r="AM152" s="8" t="s">
        <v>11</v>
      </c>
      <c r="AN152" s="6">
        <f ca="1">INDEX(AO$8:AO$31,AL152,1)</f>
        <v>-25.815999999999999</v>
      </c>
      <c r="AO152" s="6">
        <f ca="1">INDEX(AP$8:AP$31,AL152,1)</f>
        <v>-15.557</v>
      </c>
      <c r="AP152" s="6">
        <f ca="1">INDEX(AQ$8:AQ$31,AL152,1)</f>
        <v>22.675000000000001</v>
      </c>
      <c r="AQ152" s="6">
        <f ca="1">INDEX(AR$8:AR$31,AL152,1)</f>
        <v>2.7559999999999998</v>
      </c>
      <c r="AR152" s="6">
        <f ca="1">INDEX(AS$8:AS$31,AL152,1)</f>
        <v>0.33100000000000002</v>
      </c>
      <c r="AS152" s="6">
        <f ca="1">INDEX(AT$8:AT$31,AL152,1)</f>
        <v>0.48699999999999999</v>
      </c>
      <c r="AT152" s="21">
        <f ca="1">(ABS(AP152)+ABS(AR152))*SIGN(AP152)</f>
        <v>23.006</v>
      </c>
      <c r="AU152" s="21">
        <f ca="1">(ABS(AQ152)+ABS(AS152))*SIGN(AQ152)</f>
        <v>3.2429999999999999</v>
      </c>
      <c r="AV152" s="21">
        <f ca="1">(ABS(AT152)+0.3*ABS(AU152))*SIGN(AT152)</f>
        <v>23.978899999999999</v>
      </c>
      <c r="AW152" s="21">
        <f t="shared" ref="AW152:AW155" ca="1" si="593">(ABS(AU152)+0.3*ABS(AT152))*SIGN(AU152)</f>
        <v>10.1448</v>
      </c>
      <c r="AX152" s="21">
        <f ca="1">IF($C$2&lt;=$C$3,AV152,AW152)</f>
        <v>23.978899999999999</v>
      </c>
      <c r="AY152" s="37">
        <f ca="1">AN152</f>
        <v>-25.815999999999999</v>
      </c>
      <c r="AZ152" s="37">
        <f ca="1">AO152+AX152</f>
        <v>8.4218999999999991</v>
      </c>
      <c r="BA152" s="37">
        <f ca="1">AO152-AX152</f>
        <v>-39.535899999999998</v>
      </c>
      <c r="BB152" s="60"/>
      <c r="BC152" s="8" t="s">
        <v>31</v>
      </c>
      <c r="BD152" s="45">
        <f>($H$2-BD146)*4+1</f>
        <v>17</v>
      </c>
      <c r="BE152" s="8" t="s">
        <v>11</v>
      </c>
      <c r="BF152" s="6">
        <f ca="1">INDEX(BG$8:BG$31,BD152,1)</f>
        <v>-39.970999999999997</v>
      </c>
      <c r="BG152" s="6">
        <f ca="1">INDEX(BH$8:BH$31,BD152,1)</f>
        <v>-23.917000000000002</v>
      </c>
      <c r="BH152" s="6">
        <f ca="1">INDEX(BI$8:BI$31,BD152,1)</f>
        <v>113.29600000000001</v>
      </c>
      <c r="BI152" s="6">
        <f ca="1">INDEX(BJ$8:BJ$31,BD152,1)</f>
        <v>13.804</v>
      </c>
      <c r="BJ152" s="6">
        <f ca="1">INDEX(BK$8:BK$31,BD152,1)</f>
        <v>1.6539999999999999</v>
      </c>
      <c r="BK152" s="6">
        <f ca="1">INDEX(BL$8:BL$31,BD152,1)</f>
        <v>2.4340000000000002</v>
      </c>
      <c r="BL152" s="21">
        <f ca="1">(ABS(BH152)+ABS(BJ152))*SIGN(BH152)</f>
        <v>114.95</v>
      </c>
      <c r="BM152" s="21">
        <f ca="1">(ABS(BI152)+ABS(BK152))*SIGN(BI152)</f>
        <v>16.238</v>
      </c>
      <c r="BN152" s="21">
        <f ca="1">(ABS(BL152)+0.3*ABS(BM152))*SIGN(BL152)</f>
        <v>119.8214</v>
      </c>
      <c r="BO152" s="21">
        <f t="shared" ref="BO152:BO155" ca="1" si="594">(ABS(BM152)+0.3*ABS(BL152))*SIGN(BM152)</f>
        <v>50.722999999999999</v>
      </c>
      <c r="BP152" s="21">
        <f ca="1">IF($C$2&lt;=$C$3,BN152,BO152)</f>
        <v>119.8214</v>
      </c>
      <c r="BQ152" s="37">
        <f ca="1">BF152</f>
        <v>-39.970999999999997</v>
      </c>
      <c r="BR152" s="37">
        <f ca="1">BG152+BP152</f>
        <v>95.904399999999995</v>
      </c>
      <c r="BS152" s="37">
        <f ca="1">BG152-BP152</f>
        <v>-143.73840000000001</v>
      </c>
      <c r="BT152" s="60"/>
      <c r="BU152" s="8" t="s">
        <v>31</v>
      </c>
      <c r="BV152" s="45">
        <f>($H$2-BV146)*4+1</f>
        <v>17</v>
      </c>
      <c r="BW152" s="8" t="s">
        <v>11</v>
      </c>
      <c r="BX152" s="6">
        <f ca="1">INDEX(BY$8:BY$31,BV152,1)</f>
        <v>-79.090999999999994</v>
      </c>
      <c r="BY152" s="6">
        <f ca="1">INDEX(BZ$8:BZ$31,BV152,1)</f>
        <v>-47.277000000000001</v>
      </c>
      <c r="BZ152" s="6">
        <f ca="1">INDEX(CA$8:CA$31,BV152,1)</f>
        <v>172.95599999999999</v>
      </c>
      <c r="CA152" s="6">
        <f ca="1">INDEX(CB$8:CB$31,BV152,1)</f>
        <v>21.059000000000001</v>
      </c>
      <c r="CB152" s="6">
        <f ca="1">INDEX(CC$8:CC$31,BV152,1)</f>
        <v>2.5299999999999998</v>
      </c>
      <c r="CC152" s="6">
        <f ca="1">INDEX(CD$8:CD$31,BV152,1)</f>
        <v>3.7229999999999999</v>
      </c>
      <c r="CD152" s="21">
        <f ca="1">(ABS(BZ152)+ABS(CB152))*SIGN(BZ152)</f>
        <v>175.48599999999999</v>
      </c>
      <c r="CE152" s="21">
        <f ca="1">(ABS(CA152)+ABS(CC152))*SIGN(CA152)</f>
        <v>24.782</v>
      </c>
      <c r="CF152" s="21">
        <f ca="1">(ABS(CD152)+0.3*ABS(CE152))*SIGN(CD152)</f>
        <v>182.92059999999998</v>
      </c>
      <c r="CG152" s="21">
        <f t="shared" ref="CG152:CG155" ca="1" si="595">(ABS(CE152)+0.3*ABS(CD152))*SIGN(CE152)</f>
        <v>77.427799999999991</v>
      </c>
      <c r="CH152" s="21">
        <f ca="1">IF($C$2&lt;=$C$3,CF152,CG152)</f>
        <v>182.92059999999998</v>
      </c>
      <c r="CI152" s="37">
        <f ca="1">BX152</f>
        <v>-79.090999999999994</v>
      </c>
      <c r="CJ152" s="37">
        <f ca="1">BY152+CH152</f>
        <v>135.64359999999999</v>
      </c>
      <c r="CK152" s="37">
        <f ca="1">BY152-CH152</f>
        <v>-230.19759999999997</v>
      </c>
      <c r="CL152" s="60"/>
      <c r="CM152" s="8" t="s">
        <v>31</v>
      </c>
      <c r="CN152" s="45">
        <f>($H$2-CN146)*4+1</f>
        <v>17</v>
      </c>
      <c r="CO152" s="8" t="s">
        <v>11</v>
      </c>
      <c r="CP152" s="6">
        <f ca="1">INDEX(CQ$8:CQ$31,CN152,1)</f>
        <v>-63.588000000000001</v>
      </c>
      <c r="CQ152" s="6">
        <f ca="1">INDEX(CR$8:CR$31,CN152,1)</f>
        <v>-38.018000000000001</v>
      </c>
      <c r="CR152" s="6">
        <f ca="1">INDEX(CS$8:CS$31,CN152,1)</f>
        <v>156.24799999999999</v>
      </c>
      <c r="CS152" s="6">
        <f ca="1">INDEX(CT$8:CT$31,CN152,1)</f>
        <v>19.042000000000002</v>
      </c>
      <c r="CT152" s="6">
        <f ca="1">INDEX(CU$8:CU$31,CN152,1)</f>
        <v>2.2869999999999999</v>
      </c>
      <c r="CU152" s="6">
        <f ca="1">INDEX(CV$8:CV$31,CN152,1)</f>
        <v>3.3650000000000002</v>
      </c>
      <c r="CV152" s="21">
        <f ca="1">(ABS(CR152)+ABS(CT152))*SIGN(CR152)</f>
        <v>158.535</v>
      </c>
      <c r="CW152" s="21">
        <f ca="1">(ABS(CS152)+ABS(CU152))*SIGN(CS152)</f>
        <v>22.407000000000004</v>
      </c>
      <c r="CX152" s="21">
        <f ca="1">(ABS(CV152)+0.3*ABS(CW152))*SIGN(CV152)</f>
        <v>165.25710000000001</v>
      </c>
      <c r="CY152" s="21">
        <f t="shared" ref="CY152:CY155" ca="1" si="596">(ABS(CW152)+0.3*ABS(CV152))*SIGN(CW152)</f>
        <v>69.967500000000001</v>
      </c>
      <c r="CZ152" s="21">
        <f ca="1">IF($C$2&lt;=$C$3,CX152,CY152)</f>
        <v>165.25710000000001</v>
      </c>
      <c r="DA152" s="37">
        <f ca="1">CP152</f>
        <v>-63.588000000000001</v>
      </c>
      <c r="DB152" s="37">
        <f ca="1">CQ152+CZ152</f>
        <v>127.23910000000001</v>
      </c>
      <c r="DC152" s="37">
        <f ca="1">CQ152-CZ152</f>
        <v>-203.27510000000001</v>
      </c>
      <c r="DD152" s="60"/>
      <c r="DE152" s="8" t="s">
        <v>31</v>
      </c>
      <c r="DF152" s="45">
        <f>($H$2-DF146)*4+1</f>
        <v>17</v>
      </c>
      <c r="DG152" s="8" t="s">
        <v>11</v>
      </c>
      <c r="DH152" s="6">
        <f ca="1">INDEX(DI$8:DI$31,DF152,1)</f>
        <v>-20.605</v>
      </c>
      <c r="DI152" s="6">
        <f ca="1">INDEX(DJ$8:DJ$31,DF152,1)</f>
        <v>-12.625999999999999</v>
      </c>
      <c r="DJ152" s="6">
        <f ca="1">INDEX(DK$8:DK$31,DF152,1)</f>
        <v>20.213999999999999</v>
      </c>
      <c r="DK152" s="6">
        <f ca="1">INDEX(DL$8:DL$31,DF152,1)</f>
        <v>-3.99</v>
      </c>
      <c r="DL152" s="6">
        <f ca="1">INDEX(DM$8:DM$31,DF152,1)</f>
        <v>-0.55500000000000005</v>
      </c>
      <c r="DM152" s="6">
        <f ca="1">INDEX(DN$8:DN$31,DF152,1)</f>
        <v>-0.81699999999999995</v>
      </c>
      <c r="DN152" s="21">
        <f ca="1">(ABS(DJ152)+ABS(DL152))*SIGN(DJ152)</f>
        <v>20.768999999999998</v>
      </c>
      <c r="DO152" s="21">
        <f ca="1">(ABS(DK152)+ABS(DM152))*SIGN(DK152)</f>
        <v>-4.8070000000000004</v>
      </c>
      <c r="DP152" s="21">
        <f ca="1">(ABS(DN152)+0.3*ABS(DO152))*SIGN(DN152)</f>
        <v>22.211099999999998</v>
      </c>
      <c r="DQ152" s="21">
        <f t="shared" ref="DQ152:DQ155" ca="1" si="597">(ABS(DO152)+0.3*ABS(DN152))*SIGN(DO152)</f>
        <v>-11.037700000000001</v>
      </c>
      <c r="DR152" s="21">
        <f ca="1">IF($C$2&lt;=$C$3,DP152,DQ152)</f>
        <v>22.211099999999998</v>
      </c>
      <c r="DS152" s="37">
        <f ca="1">DH152</f>
        <v>-20.605</v>
      </c>
      <c r="DT152" s="37">
        <f ca="1">DI152+DR152</f>
        <v>9.5850999999999988</v>
      </c>
      <c r="DU152" s="37">
        <f ca="1">DI152-DR152</f>
        <v>-34.8371</v>
      </c>
      <c r="DV152" s="60"/>
    </row>
    <row r="153" spans="1:126">
      <c r="B153" s="45">
        <f>B152+1</f>
        <v>18</v>
      </c>
      <c r="C153" s="8" t="s">
        <v>10</v>
      </c>
      <c r="D153" s="6">
        <f ca="1">INDEX(E$8:E$31,B153,1)</f>
        <v>-22.547999999999998</v>
      </c>
      <c r="E153" s="6">
        <f ca="1">INDEX(F$8:F$31,B153,1)</f>
        <v>-13.817</v>
      </c>
      <c r="F153" s="6">
        <f ca="1">INDEX(G$8:G$31,B153,1)</f>
        <v>-19.353999999999999</v>
      </c>
      <c r="G153" s="6">
        <f ca="1">INDEX(H$8:H$31,B153,1)</f>
        <v>-2.3580000000000001</v>
      </c>
      <c r="H153" s="6">
        <f ca="1">INDEX(I$8:I$31,B153,1)</f>
        <v>-0.28399999999999997</v>
      </c>
      <c r="I153" s="6">
        <f ca="1">INDEX(J$8:J$31,B153,1)</f>
        <v>-0.41799999999999998</v>
      </c>
      <c r="J153" s="21">
        <f t="shared" ref="J153:J155" ca="1" si="598">(ABS(F153)+ABS(H153))*SIGN(F153)</f>
        <v>-19.637999999999998</v>
      </c>
      <c r="K153" s="21">
        <f t="shared" ref="K153:K155" ca="1" si="599">(ABS(G153)+ABS(I153))*SIGN(G153)</f>
        <v>-2.7760000000000002</v>
      </c>
      <c r="L153" s="21">
        <f t="shared" ref="L153:L155" ca="1" si="600">(ABS(J153)+0.3*ABS(K153))*SIGN(J153)</f>
        <v>-20.470799999999997</v>
      </c>
      <c r="M153" s="21">
        <f t="shared" ca="1" si="591"/>
        <v>-8.6673999999999989</v>
      </c>
      <c r="N153" s="21">
        <f ca="1">IF($C$2&lt;=$C$3,L153,M153)</f>
        <v>-20.470799999999997</v>
      </c>
      <c r="O153" s="37">
        <f t="shared" ref="O153:O155" ca="1" si="601">D153</f>
        <v>-22.547999999999998</v>
      </c>
      <c r="P153" s="37">
        <f t="shared" ref="P153:P155" ca="1" si="602">E153+N153</f>
        <v>-34.287799999999997</v>
      </c>
      <c r="Q153" s="37">
        <f t="shared" ref="Q153:Q155" ca="1" si="603">E153-N153</f>
        <v>6.6537999999999968</v>
      </c>
      <c r="R153" s="60"/>
      <c r="T153" s="45">
        <f>T152+1</f>
        <v>18</v>
      </c>
      <c r="U153" s="8" t="s">
        <v>10</v>
      </c>
      <c r="V153" s="6">
        <f ca="1">INDEX(W$8:W$31,T153,1)</f>
        <v>-15.305999999999999</v>
      </c>
      <c r="W153" s="6">
        <f ca="1">INDEX(X$8:X$31,T153,1)</f>
        <v>-9.3580000000000005</v>
      </c>
      <c r="X153" s="6">
        <f ca="1">INDEX(Y$8:Y$31,T153,1)</f>
        <v>-22.265999999999998</v>
      </c>
      <c r="Y153" s="6">
        <f ca="1">INDEX(Z$8:Z$31,T153,1)</f>
        <v>-2.7120000000000002</v>
      </c>
      <c r="Z153" s="6">
        <f ca="1">INDEX(AA$8:AA$31,T153,1)</f>
        <v>-0.32600000000000001</v>
      </c>
      <c r="AA153" s="6">
        <f ca="1">INDEX(AB$8:AB$31,T153,1)</f>
        <v>-0.48</v>
      </c>
      <c r="AB153" s="21">
        <f t="shared" ref="AB153:AB155" ca="1" si="604">(ABS(X153)+ABS(Z153))*SIGN(X153)</f>
        <v>-22.591999999999999</v>
      </c>
      <c r="AC153" s="21">
        <f t="shared" ref="AC153:AC155" ca="1" si="605">(ABS(Y153)+ABS(AA153))*SIGN(Y153)</f>
        <v>-3.1920000000000002</v>
      </c>
      <c r="AD153" s="21">
        <f t="shared" ref="AD153:AD155" ca="1" si="606">(ABS(AB153)+0.3*ABS(AC153))*SIGN(AB153)</f>
        <v>-23.549599999999998</v>
      </c>
      <c r="AE153" s="21">
        <f t="shared" ca="1" si="592"/>
        <v>-9.9695999999999998</v>
      </c>
      <c r="AF153" s="21">
        <f ca="1">IF($C$2&lt;=$C$3,AD153,AE153)</f>
        <v>-23.549599999999998</v>
      </c>
      <c r="AG153" s="37">
        <f t="shared" ref="AG153:AG155" ca="1" si="607">V153</f>
        <v>-15.305999999999999</v>
      </c>
      <c r="AH153" s="37">
        <f t="shared" ref="AH153:AH155" ca="1" si="608">W153+AF153</f>
        <v>-32.907600000000002</v>
      </c>
      <c r="AI153" s="37">
        <f t="shared" ref="AI153:AI155" ca="1" si="609">W153-AF153</f>
        <v>14.191599999999998</v>
      </c>
      <c r="AJ153" s="60"/>
      <c r="AL153" s="45">
        <f>AL152+1</f>
        <v>18</v>
      </c>
      <c r="AM153" s="8" t="s">
        <v>10</v>
      </c>
      <c r="AN153" s="6">
        <f ca="1">INDEX(AO$8:AO$31,AL153,1)</f>
        <v>-28.033000000000001</v>
      </c>
      <c r="AO153" s="6">
        <f ca="1">INDEX(AP$8:AP$31,AL153,1)</f>
        <v>-16.878</v>
      </c>
      <c r="AP153" s="6">
        <f ca="1">INDEX(AQ$8:AQ$31,AL153,1)</f>
        <v>-16.010000000000002</v>
      </c>
      <c r="AQ153" s="6">
        <f ca="1">INDEX(AR$8:AR$31,AL153,1)</f>
        <v>-1.9430000000000001</v>
      </c>
      <c r="AR153" s="6">
        <f ca="1">INDEX(AS$8:AS$31,AL153,1)</f>
        <v>-0.23300000000000001</v>
      </c>
      <c r="AS153" s="6">
        <f ca="1">INDEX(AT$8:AT$31,AL153,1)</f>
        <v>-0.34200000000000003</v>
      </c>
      <c r="AT153" s="21">
        <f t="shared" ref="AT153:AT155" ca="1" si="610">(ABS(AP153)+ABS(AR153))*SIGN(AP153)</f>
        <v>-16.243000000000002</v>
      </c>
      <c r="AU153" s="21">
        <f t="shared" ref="AU153:AU155" ca="1" si="611">(ABS(AQ153)+ABS(AS153))*SIGN(AQ153)</f>
        <v>-2.2850000000000001</v>
      </c>
      <c r="AV153" s="21">
        <f t="shared" ref="AV153:AV155" ca="1" si="612">(ABS(AT153)+0.3*ABS(AU153))*SIGN(AT153)</f>
        <v>-16.928500000000003</v>
      </c>
      <c r="AW153" s="21">
        <f t="shared" ca="1" si="593"/>
        <v>-7.1579000000000006</v>
      </c>
      <c r="AX153" s="21">
        <f ca="1">IF($C$2&lt;=$C$3,AV153,AW153)</f>
        <v>-16.928500000000003</v>
      </c>
      <c r="AY153" s="37">
        <f t="shared" ref="AY153:AY155" ca="1" si="613">AN153</f>
        <v>-28.033000000000001</v>
      </c>
      <c r="AZ153" s="37">
        <f t="shared" ref="AZ153:AZ155" ca="1" si="614">AO153+AX153</f>
        <v>-33.8065</v>
      </c>
      <c r="BA153" s="37">
        <f t="shared" ref="BA153:BA155" ca="1" si="615">AO153-AX153</f>
        <v>5.0500000000003098E-2</v>
      </c>
      <c r="BB153" s="60"/>
      <c r="BD153" s="45">
        <f>BD152+1</f>
        <v>18</v>
      </c>
      <c r="BE153" s="8" t="s">
        <v>10</v>
      </c>
      <c r="BF153" s="6">
        <f ca="1">INDEX(BG$8:BG$31,BD153,1)</f>
        <v>-52.573</v>
      </c>
      <c r="BG153" s="6">
        <f ca="1">INDEX(BH$8:BH$31,BD153,1)</f>
        <v>-31.5</v>
      </c>
      <c r="BH153" s="6">
        <f ca="1">INDEX(BI$8:BI$31,BD153,1)</f>
        <v>-163.66200000000001</v>
      </c>
      <c r="BI153" s="6">
        <f ca="1">INDEX(BJ$8:BJ$31,BD153,1)</f>
        <v>-19.949000000000002</v>
      </c>
      <c r="BJ153" s="6">
        <f ca="1">INDEX(BK$8:BK$31,BD153,1)</f>
        <v>-2.3959999999999999</v>
      </c>
      <c r="BK153" s="6">
        <f ca="1">INDEX(BL$8:BL$31,BD153,1)</f>
        <v>-3.5249999999999999</v>
      </c>
      <c r="BL153" s="21">
        <f t="shared" ref="BL153:BL155" ca="1" si="616">(ABS(BH153)+ABS(BJ153))*SIGN(BH153)</f>
        <v>-166.05799999999999</v>
      </c>
      <c r="BM153" s="21">
        <f t="shared" ref="BM153:BM155" ca="1" si="617">(ABS(BI153)+ABS(BK153))*SIGN(BI153)</f>
        <v>-23.474</v>
      </c>
      <c r="BN153" s="21">
        <f t="shared" ref="BN153:BN155" ca="1" si="618">(ABS(BL153)+0.3*ABS(BM153))*SIGN(BL153)</f>
        <v>-173.1002</v>
      </c>
      <c r="BO153" s="21">
        <f t="shared" ca="1" si="594"/>
        <v>-73.291399999999996</v>
      </c>
      <c r="BP153" s="21">
        <f ca="1">IF($C$2&lt;=$C$3,BN153,BO153)</f>
        <v>-173.1002</v>
      </c>
      <c r="BQ153" s="37">
        <f t="shared" ref="BQ153:BQ155" ca="1" si="619">BF153</f>
        <v>-52.573</v>
      </c>
      <c r="BR153" s="37">
        <f t="shared" ref="BR153:BR155" ca="1" si="620">BG153+BP153</f>
        <v>-204.6002</v>
      </c>
      <c r="BS153" s="37">
        <f t="shared" ref="BS153:BS155" ca="1" si="621">BG153-BP153</f>
        <v>141.6002</v>
      </c>
      <c r="BT153" s="60"/>
      <c r="BV153" s="45">
        <f>BV152+1</f>
        <v>18</v>
      </c>
      <c r="BW153" s="8" t="s">
        <v>10</v>
      </c>
      <c r="BX153" s="6">
        <f ca="1">INDEX(BY$8:BY$31,BV153,1)</f>
        <v>-84.061000000000007</v>
      </c>
      <c r="BY153" s="6">
        <f ca="1">INDEX(BZ$8:BZ$31,BV153,1)</f>
        <v>-50.314</v>
      </c>
      <c r="BZ153" s="6">
        <f ca="1">INDEX(CA$8:CA$31,BV153,1)</f>
        <v>-173.678</v>
      </c>
      <c r="CA153" s="6">
        <f ca="1">INDEX(CB$8:CB$31,BV153,1)</f>
        <v>-21.148</v>
      </c>
      <c r="CB153" s="6">
        <f ca="1">INDEX(CC$8:CC$31,BV153,1)</f>
        <v>-2.5409999999999999</v>
      </c>
      <c r="CC153" s="6">
        <f ca="1">INDEX(CD$8:CD$31,BV153,1)</f>
        <v>-3.738</v>
      </c>
      <c r="CD153" s="21">
        <f t="shared" ref="CD153:CD155" ca="1" si="622">(ABS(BZ153)+ABS(CB153))*SIGN(BZ153)</f>
        <v>-176.21899999999999</v>
      </c>
      <c r="CE153" s="21">
        <f t="shared" ref="CE153:CE155" ca="1" si="623">(ABS(CA153)+ABS(CC153))*SIGN(CA153)</f>
        <v>-24.885999999999999</v>
      </c>
      <c r="CF153" s="21">
        <f t="shared" ref="CF153:CF155" ca="1" si="624">(ABS(CD153)+0.3*ABS(CE153))*SIGN(CD153)</f>
        <v>-183.6848</v>
      </c>
      <c r="CG153" s="21">
        <f t="shared" ca="1" si="595"/>
        <v>-77.7517</v>
      </c>
      <c r="CH153" s="21">
        <f ca="1">IF($C$2&lt;=$C$3,CF153,CG153)</f>
        <v>-183.6848</v>
      </c>
      <c r="CI153" s="37">
        <f t="shared" ref="CI153:CI155" ca="1" si="625">BX153</f>
        <v>-84.061000000000007</v>
      </c>
      <c r="CJ153" s="37">
        <f t="shared" ref="CJ153:CJ155" ca="1" si="626">BY153+CH153</f>
        <v>-233.99879999999999</v>
      </c>
      <c r="CK153" s="37">
        <f t="shared" ref="CK153:CK155" ca="1" si="627">BY153-CH153</f>
        <v>133.3708</v>
      </c>
      <c r="CL153" s="60"/>
      <c r="CN153" s="45">
        <f>CN152+1</f>
        <v>18</v>
      </c>
      <c r="CO153" s="8" t="s">
        <v>10</v>
      </c>
      <c r="CP153" s="6">
        <f ca="1">INDEX(CQ$8:CQ$31,CN153,1)</f>
        <v>-37.804000000000002</v>
      </c>
      <c r="CQ153" s="6">
        <f ca="1">INDEX(CR$8:CR$31,CN153,1)</f>
        <v>-22.629000000000001</v>
      </c>
      <c r="CR153" s="6">
        <f ca="1">INDEX(CS$8:CS$31,CN153,1)</f>
        <v>-117.98099999999999</v>
      </c>
      <c r="CS153" s="6">
        <f ca="1">INDEX(CT$8:CT$31,CN153,1)</f>
        <v>-14.371</v>
      </c>
      <c r="CT153" s="6">
        <f ca="1">INDEX(CU$8:CU$31,CN153,1)</f>
        <v>-1.7230000000000001</v>
      </c>
      <c r="CU153" s="6">
        <f ca="1">INDEX(CV$8:CV$31,CN153,1)</f>
        <v>-2.5339999999999998</v>
      </c>
      <c r="CV153" s="21">
        <f t="shared" ref="CV153:CV155" ca="1" si="628">(ABS(CR153)+ABS(CT153))*SIGN(CR153)</f>
        <v>-119.70399999999999</v>
      </c>
      <c r="CW153" s="21">
        <f t="shared" ref="CW153:CW155" ca="1" si="629">(ABS(CS153)+ABS(CU153))*SIGN(CS153)</f>
        <v>-16.905000000000001</v>
      </c>
      <c r="CX153" s="21">
        <f t="shared" ref="CX153:CX155" ca="1" si="630">(ABS(CV153)+0.3*ABS(CW153))*SIGN(CV153)</f>
        <v>-124.77549999999999</v>
      </c>
      <c r="CY153" s="21">
        <f t="shared" ca="1" si="596"/>
        <v>-52.816199999999995</v>
      </c>
      <c r="CZ153" s="21">
        <f ca="1">IF($C$2&lt;=$C$3,CX153,CY153)</f>
        <v>-124.77549999999999</v>
      </c>
      <c r="DA153" s="37">
        <f t="shared" ref="DA153:DA155" ca="1" si="631">CP153</f>
        <v>-37.804000000000002</v>
      </c>
      <c r="DB153" s="37">
        <f t="shared" ref="DB153:DB155" ca="1" si="632">CQ153+CZ153</f>
        <v>-147.40449999999998</v>
      </c>
      <c r="DC153" s="37">
        <f t="shared" ref="DC153:DC155" ca="1" si="633">CQ153-CZ153</f>
        <v>102.14649999999999</v>
      </c>
      <c r="DD153" s="60"/>
      <c r="DF153" s="45">
        <f>DF152+1</f>
        <v>18</v>
      </c>
      <c r="DG153" s="8" t="s">
        <v>10</v>
      </c>
      <c r="DH153" s="6">
        <f ca="1">INDEX(DI$8:DI$31,DF153,1)</f>
        <v>-22.541</v>
      </c>
      <c r="DI153" s="6">
        <f ca="1">INDEX(DJ$8:DJ$31,DF153,1)</f>
        <v>-13.81</v>
      </c>
      <c r="DJ153" s="6">
        <f ca="1">INDEX(DK$8:DK$31,DF153,1)</f>
        <v>-19.318999999999999</v>
      </c>
      <c r="DK153" s="6">
        <f ca="1">INDEX(DL$8:DL$31,DF153,1)</f>
        <v>3.8149999999999999</v>
      </c>
      <c r="DL153" s="6">
        <f ca="1">INDEX(DM$8:DM$31,DF153,1)</f>
        <v>0.53100000000000003</v>
      </c>
      <c r="DM153" s="6">
        <f ca="1">INDEX(DN$8:DN$31,DF153,1)</f>
        <v>0.78100000000000003</v>
      </c>
      <c r="DN153" s="21">
        <f t="shared" ref="DN153:DN155" ca="1" si="634">(ABS(DJ153)+ABS(DL153))*SIGN(DJ153)</f>
        <v>-19.849999999999998</v>
      </c>
      <c r="DO153" s="21">
        <f t="shared" ref="DO153:DO155" ca="1" si="635">(ABS(DK153)+ABS(DM153))*SIGN(DK153)</f>
        <v>4.5960000000000001</v>
      </c>
      <c r="DP153" s="21">
        <f t="shared" ref="DP153:DP155" ca="1" si="636">(ABS(DN153)+0.3*ABS(DO153))*SIGN(DN153)</f>
        <v>-21.2288</v>
      </c>
      <c r="DQ153" s="21">
        <f t="shared" ca="1" si="597"/>
        <v>10.550999999999998</v>
      </c>
      <c r="DR153" s="21">
        <f ca="1">IF($C$2&lt;=$C$3,DP153,DQ153)</f>
        <v>-21.2288</v>
      </c>
      <c r="DS153" s="37">
        <f t="shared" ref="DS153:DS155" ca="1" si="637">DH153</f>
        <v>-22.541</v>
      </c>
      <c r="DT153" s="37">
        <f t="shared" ref="DT153:DT155" ca="1" si="638">DI153+DR153</f>
        <v>-35.038800000000002</v>
      </c>
      <c r="DU153" s="37">
        <f t="shared" ref="DU153:DU155" ca="1" si="639">DI153-DR153</f>
        <v>7.4187999999999992</v>
      </c>
      <c r="DV153" s="60"/>
    </row>
    <row r="154" spans="1:126">
      <c r="B154" s="45">
        <f t="shared" ref="B154:B155" si="640">B153+1</f>
        <v>19</v>
      </c>
      <c r="C154" s="8" t="s">
        <v>9</v>
      </c>
      <c r="D154" s="6">
        <f ca="1">INDEX(E$8:E$31,B154,1)</f>
        <v>28.041</v>
      </c>
      <c r="E154" s="6">
        <f ca="1">INDEX(F$8:F$31,B154,1)</f>
        <v>17.181000000000001</v>
      </c>
      <c r="F154" s="6">
        <f ca="1">INDEX(G$8:G$31,B154,1)</f>
        <v>-8.4730000000000008</v>
      </c>
      <c r="G154" s="6">
        <f ca="1">INDEX(H$8:H$31,B154,1)</f>
        <v>-1.032</v>
      </c>
      <c r="H154" s="6">
        <f ca="1">INDEX(I$8:I$31,B154,1)</f>
        <v>-0.124</v>
      </c>
      <c r="I154" s="6">
        <f ca="1">INDEX(J$8:J$31,B154,1)</f>
        <v>-0.183</v>
      </c>
      <c r="J154" s="21">
        <f t="shared" ca="1" si="598"/>
        <v>-8.5970000000000013</v>
      </c>
      <c r="K154" s="21">
        <f t="shared" ca="1" si="599"/>
        <v>-1.2150000000000001</v>
      </c>
      <c r="L154" s="21">
        <f t="shared" ca="1" si="600"/>
        <v>-8.9615000000000009</v>
      </c>
      <c r="M154" s="21">
        <f t="shared" ca="1" si="591"/>
        <v>-3.7941000000000003</v>
      </c>
      <c r="N154" s="21">
        <f ca="1">IF($C$2&lt;=$C$3,L154,M154)</f>
        <v>-8.9615000000000009</v>
      </c>
      <c r="O154" s="21">
        <f t="shared" ca="1" si="601"/>
        <v>28.041</v>
      </c>
      <c r="P154" s="21">
        <f t="shared" ca="1" si="602"/>
        <v>8.2195</v>
      </c>
      <c r="Q154" s="21">
        <f t="shared" ca="1" si="603"/>
        <v>26.142500000000002</v>
      </c>
      <c r="R154" s="60"/>
      <c r="T154" s="45">
        <f t="shared" ref="T154:T155" si="641">T153+1</f>
        <v>19</v>
      </c>
      <c r="U154" s="8" t="s">
        <v>9</v>
      </c>
      <c r="V154" s="6">
        <f ca="1">INDEX(W$8:W$31,T154,1)</f>
        <v>22.922000000000001</v>
      </c>
      <c r="W154" s="6">
        <f ca="1">INDEX(X$8:X$31,T154,1)</f>
        <v>14.051</v>
      </c>
      <c r="X154" s="6">
        <f ca="1">INDEX(Y$8:Y$31,T154,1)</f>
        <v>-11.765000000000001</v>
      </c>
      <c r="Y154" s="6">
        <f ca="1">INDEX(Z$8:Z$31,T154,1)</f>
        <v>-1.4330000000000001</v>
      </c>
      <c r="Z154" s="6">
        <f ca="1">INDEX(AA$8:AA$31,T154,1)</f>
        <v>-0.17199999999999999</v>
      </c>
      <c r="AA154" s="6">
        <f ca="1">INDEX(AB$8:AB$31,T154,1)</f>
        <v>-0.254</v>
      </c>
      <c r="AB154" s="21">
        <f t="shared" ca="1" si="604"/>
        <v>-11.937000000000001</v>
      </c>
      <c r="AC154" s="21">
        <f t="shared" ca="1" si="605"/>
        <v>-1.6870000000000001</v>
      </c>
      <c r="AD154" s="21">
        <f t="shared" ca="1" si="606"/>
        <v>-12.443100000000001</v>
      </c>
      <c r="AE154" s="21">
        <f t="shared" ca="1" si="592"/>
        <v>-5.2681000000000004</v>
      </c>
      <c r="AF154" s="21">
        <f ca="1">IF($C$2&lt;=$C$3,AD154,AE154)</f>
        <v>-12.443100000000001</v>
      </c>
      <c r="AG154" s="21">
        <f t="shared" ca="1" si="607"/>
        <v>22.922000000000001</v>
      </c>
      <c r="AH154" s="21">
        <f t="shared" ca="1" si="608"/>
        <v>1.607899999999999</v>
      </c>
      <c r="AI154" s="21">
        <f t="shared" ca="1" si="609"/>
        <v>26.494100000000003</v>
      </c>
      <c r="AJ154" s="60"/>
      <c r="AL154" s="45">
        <f t="shared" ref="AL154:AL155" si="642">AL153+1</f>
        <v>19</v>
      </c>
      <c r="AM154" s="8" t="s">
        <v>9</v>
      </c>
      <c r="AN154" s="6">
        <f ca="1">INDEX(AO$8:AO$31,AL154,1)</f>
        <v>53.051000000000002</v>
      </c>
      <c r="AO154" s="6">
        <f ca="1">INDEX(AP$8:AP$31,AL154,1)</f>
        <v>31.96</v>
      </c>
      <c r="AP154" s="6">
        <f ca="1">INDEX(AQ$8:AQ$31,AL154,1)</f>
        <v>-12.895</v>
      </c>
      <c r="AQ154" s="6">
        <f ca="1">INDEX(AR$8:AR$31,AL154,1)</f>
        <v>-1.5660000000000001</v>
      </c>
      <c r="AR154" s="6">
        <f ca="1">INDEX(AS$8:AS$31,AL154,1)</f>
        <v>-0.188</v>
      </c>
      <c r="AS154" s="6">
        <f ca="1">INDEX(AT$8:AT$31,AL154,1)</f>
        <v>-0.27600000000000002</v>
      </c>
      <c r="AT154" s="21">
        <f t="shared" ca="1" si="610"/>
        <v>-13.083</v>
      </c>
      <c r="AU154" s="21">
        <f t="shared" ca="1" si="611"/>
        <v>-1.8420000000000001</v>
      </c>
      <c r="AV154" s="21">
        <f t="shared" ca="1" si="612"/>
        <v>-13.6356</v>
      </c>
      <c r="AW154" s="21">
        <f t="shared" ca="1" si="593"/>
        <v>-5.7668999999999997</v>
      </c>
      <c r="AX154" s="21">
        <f ca="1">IF($C$2&lt;=$C$3,AV154,AW154)</f>
        <v>-13.6356</v>
      </c>
      <c r="AY154" s="21">
        <f t="shared" ca="1" si="613"/>
        <v>53.051000000000002</v>
      </c>
      <c r="AZ154" s="21">
        <f t="shared" ca="1" si="614"/>
        <v>18.324400000000001</v>
      </c>
      <c r="BA154" s="21">
        <f t="shared" ca="1" si="615"/>
        <v>45.595600000000005</v>
      </c>
      <c r="BB154" s="60"/>
      <c r="BD154" s="45">
        <f t="shared" ref="BD154:BD155" si="643">BD153+1</f>
        <v>19</v>
      </c>
      <c r="BE154" s="8" t="s">
        <v>9</v>
      </c>
      <c r="BF154" s="6">
        <f ca="1">INDEX(BG$8:BG$31,BD154,1)</f>
        <v>87.358000000000004</v>
      </c>
      <c r="BG154" s="6">
        <f ca="1">INDEX(BH$8:BH$31,BD154,1)</f>
        <v>52.238</v>
      </c>
      <c r="BH154" s="6">
        <f ca="1">INDEX(BI$8:BI$31,BD154,1)</f>
        <v>-86.549000000000007</v>
      </c>
      <c r="BI154" s="6">
        <f ca="1">INDEX(BJ$8:BJ$31,BD154,1)</f>
        <v>-10.548</v>
      </c>
      <c r="BJ154" s="6">
        <f ca="1">INDEX(BK$8:BK$31,BD154,1)</f>
        <v>-1.266</v>
      </c>
      <c r="BK154" s="6">
        <f ca="1">INDEX(BL$8:BL$31,BD154,1)</f>
        <v>-1.8620000000000001</v>
      </c>
      <c r="BL154" s="21">
        <f t="shared" ca="1" si="616"/>
        <v>-87.815000000000012</v>
      </c>
      <c r="BM154" s="21">
        <f t="shared" ca="1" si="617"/>
        <v>-12.41</v>
      </c>
      <c r="BN154" s="21">
        <f t="shared" ca="1" si="618"/>
        <v>-91.538000000000011</v>
      </c>
      <c r="BO154" s="21">
        <f t="shared" ca="1" si="594"/>
        <v>-38.754500000000007</v>
      </c>
      <c r="BP154" s="21">
        <f ca="1">IF($C$2&lt;=$C$3,BN154,BO154)</f>
        <v>-91.538000000000011</v>
      </c>
      <c r="BQ154" s="21">
        <f t="shared" ca="1" si="619"/>
        <v>87.358000000000004</v>
      </c>
      <c r="BR154" s="21">
        <f t="shared" ca="1" si="620"/>
        <v>-39.300000000000011</v>
      </c>
      <c r="BS154" s="21">
        <f t="shared" ca="1" si="621"/>
        <v>143.77600000000001</v>
      </c>
      <c r="BT154" s="60"/>
      <c r="BV154" s="45">
        <f t="shared" ref="BV154:BV155" si="644">BV153+1</f>
        <v>19</v>
      </c>
      <c r="BW154" s="8" t="s">
        <v>9</v>
      </c>
      <c r="BX154" s="6">
        <f ca="1">INDEX(BY$8:BY$31,BV154,1)</f>
        <v>118.643</v>
      </c>
      <c r="BY154" s="6">
        <f ca="1">INDEX(BZ$8:BZ$31,BV154,1)</f>
        <v>70.95</v>
      </c>
      <c r="BZ154" s="6">
        <f ca="1">INDEX(CA$8:CA$31,BV154,1)</f>
        <v>-82.531999999999996</v>
      </c>
      <c r="CA154" s="6">
        <f ca="1">INDEX(CB$8:CB$31,BV154,1)</f>
        <v>-10.048999999999999</v>
      </c>
      <c r="CB154" s="6">
        <f ca="1">INDEX(CC$8:CC$31,BV154,1)</f>
        <v>-1.2070000000000001</v>
      </c>
      <c r="CC154" s="6">
        <f ca="1">INDEX(CD$8:CD$31,BV154,1)</f>
        <v>-1.776</v>
      </c>
      <c r="CD154" s="21">
        <f t="shared" ca="1" si="622"/>
        <v>-83.73899999999999</v>
      </c>
      <c r="CE154" s="21">
        <f t="shared" ca="1" si="623"/>
        <v>-11.824999999999999</v>
      </c>
      <c r="CF154" s="21">
        <f t="shared" ca="1" si="624"/>
        <v>-87.28649999999999</v>
      </c>
      <c r="CG154" s="21">
        <f t="shared" ca="1" si="595"/>
        <v>-36.946699999999993</v>
      </c>
      <c r="CH154" s="21">
        <f ca="1">IF($C$2&lt;=$C$3,CF154,CG154)</f>
        <v>-87.28649999999999</v>
      </c>
      <c r="CI154" s="21">
        <f t="shared" ca="1" si="625"/>
        <v>118.643</v>
      </c>
      <c r="CJ154" s="21">
        <f t="shared" ca="1" si="626"/>
        <v>-16.336499999999987</v>
      </c>
      <c r="CK154" s="21">
        <f t="shared" ca="1" si="627"/>
        <v>158.23649999999998</v>
      </c>
      <c r="CL154" s="60"/>
      <c r="CN154" s="45">
        <f t="shared" ref="CN154:CN155" si="645">CN153+1</f>
        <v>19</v>
      </c>
      <c r="CO154" s="8" t="s">
        <v>9</v>
      </c>
      <c r="CP154" s="6">
        <f ca="1">INDEX(CQ$8:CQ$31,CN154,1)</f>
        <v>109.87</v>
      </c>
      <c r="CQ154" s="6">
        <f ca="1">INDEX(CR$8:CR$31,CN154,1)</f>
        <v>65.709000000000003</v>
      </c>
      <c r="CR154" s="6">
        <f ca="1">INDEX(CS$8:CS$31,CN154,1)</f>
        <v>-76.174999999999997</v>
      </c>
      <c r="CS154" s="6">
        <f ca="1">INDEX(CT$8:CT$31,CN154,1)</f>
        <v>-9.2810000000000006</v>
      </c>
      <c r="CT154" s="6">
        <f ca="1">INDEX(CU$8:CU$31,CN154,1)</f>
        <v>-1.1140000000000001</v>
      </c>
      <c r="CU154" s="6">
        <f ca="1">INDEX(CV$8:CV$31,CN154,1)</f>
        <v>-1.639</v>
      </c>
      <c r="CV154" s="21">
        <f t="shared" ca="1" si="628"/>
        <v>-77.289000000000001</v>
      </c>
      <c r="CW154" s="21">
        <f t="shared" ca="1" si="629"/>
        <v>-10.92</v>
      </c>
      <c r="CX154" s="21">
        <f t="shared" ca="1" si="630"/>
        <v>-80.564999999999998</v>
      </c>
      <c r="CY154" s="21">
        <f t="shared" ca="1" si="596"/>
        <v>-34.106699999999996</v>
      </c>
      <c r="CZ154" s="21">
        <f ca="1">IF($C$2&lt;=$C$3,CX154,CY154)</f>
        <v>-80.564999999999998</v>
      </c>
      <c r="DA154" s="21">
        <f t="shared" ca="1" si="631"/>
        <v>109.87</v>
      </c>
      <c r="DB154" s="21">
        <f t="shared" ca="1" si="632"/>
        <v>-14.855999999999995</v>
      </c>
      <c r="DC154" s="21">
        <f t="shared" ca="1" si="633"/>
        <v>146.274</v>
      </c>
      <c r="DD154" s="60"/>
      <c r="DF154" s="45">
        <f t="shared" ref="DF154:DF155" si="646">DF153+1</f>
        <v>19</v>
      </c>
      <c r="DG154" s="8" t="s">
        <v>9</v>
      </c>
      <c r="DH154" s="6">
        <f ca="1">INDEX(DI$8:DI$31,DF154,1)</f>
        <v>28.047000000000001</v>
      </c>
      <c r="DI154" s="6">
        <f ca="1">INDEX(DJ$8:DJ$31,DF154,1)</f>
        <v>17.184999999999999</v>
      </c>
      <c r="DJ154" s="6">
        <f ca="1">INDEX(DK$8:DK$31,DF154,1)</f>
        <v>-8.4109999999999996</v>
      </c>
      <c r="DK154" s="6">
        <f ca="1">INDEX(DL$8:DL$31,DF154,1)</f>
        <v>1.661</v>
      </c>
      <c r="DL154" s="6">
        <f ca="1">INDEX(DM$8:DM$31,DF154,1)</f>
        <v>0.23100000000000001</v>
      </c>
      <c r="DM154" s="6">
        <f ca="1">INDEX(DN$8:DN$31,DF154,1)</f>
        <v>0.34</v>
      </c>
      <c r="DN154" s="21">
        <f t="shared" ca="1" si="634"/>
        <v>-8.6419999999999995</v>
      </c>
      <c r="DO154" s="21">
        <f t="shared" ca="1" si="635"/>
        <v>2.0009999999999999</v>
      </c>
      <c r="DP154" s="21">
        <f t="shared" ca="1" si="636"/>
        <v>-9.2423000000000002</v>
      </c>
      <c r="DQ154" s="21">
        <f t="shared" ca="1" si="597"/>
        <v>4.5935999999999995</v>
      </c>
      <c r="DR154" s="21">
        <f ca="1">IF($C$2&lt;=$C$3,DP154,DQ154)</f>
        <v>-9.2423000000000002</v>
      </c>
      <c r="DS154" s="21">
        <f t="shared" ca="1" si="637"/>
        <v>28.047000000000001</v>
      </c>
      <c r="DT154" s="21">
        <f t="shared" ca="1" si="638"/>
        <v>7.9426999999999985</v>
      </c>
      <c r="DU154" s="21">
        <f t="shared" ca="1" si="639"/>
        <v>26.427299999999999</v>
      </c>
      <c r="DV154" s="60"/>
    </row>
    <row r="155" spans="1:126">
      <c r="B155" s="45">
        <f t="shared" si="640"/>
        <v>20</v>
      </c>
      <c r="C155" s="8" t="s">
        <v>8</v>
      </c>
      <c r="D155" s="6">
        <f ca="1">INDEX(E$8:E$31,B155,1)</f>
        <v>-28.876000000000001</v>
      </c>
      <c r="E155" s="6">
        <f ca="1">INDEX(F$8:F$31,B155,1)</f>
        <v>-17.693000000000001</v>
      </c>
      <c r="F155" s="6">
        <f ca="1">INDEX(G$8:G$31,B155,1)</f>
        <v>-8.4730000000000008</v>
      </c>
      <c r="G155" s="6">
        <f ca="1">INDEX(H$8:H$31,B155,1)</f>
        <v>-1.032</v>
      </c>
      <c r="H155" s="6">
        <f ca="1">INDEX(I$8:I$31,B155,1)</f>
        <v>-0.124</v>
      </c>
      <c r="I155" s="6">
        <f ca="1">INDEX(J$8:J$31,B155,1)</f>
        <v>-0.183</v>
      </c>
      <c r="J155" s="21">
        <f t="shared" ca="1" si="598"/>
        <v>-8.5970000000000013</v>
      </c>
      <c r="K155" s="21">
        <f t="shared" ca="1" si="599"/>
        <v>-1.2150000000000001</v>
      </c>
      <c r="L155" s="21">
        <f t="shared" ca="1" si="600"/>
        <v>-8.9615000000000009</v>
      </c>
      <c r="M155" s="21">
        <f t="shared" ca="1" si="591"/>
        <v>-3.7941000000000003</v>
      </c>
      <c r="N155" s="21">
        <f ca="1">IF($C$2&lt;=$C$3,L155,M155)</f>
        <v>-8.9615000000000009</v>
      </c>
      <c r="O155" s="21">
        <f t="shared" ca="1" si="601"/>
        <v>-28.876000000000001</v>
      </c>
      <c r="P155" s="21">
        <f t="shared" ca="1" si="602"/>
        <v>-26.654500000000002</v>
      </c>
      <c r="Q155" s="21">
        <f t="shared" ca="1" si="603"/>
        <v>-8.7315000000000005</v>
      </c>
      <c r="R155" s="60"/>
      <c r="T155" s="45">
        <f t="shared" si="641"/>
        <v>20</v>
      </c>
      <c r="U155" s="8" t="s">
        <v>8</v>
      </c>
      <c r="V155" s="6">
        <f ca="1">INDEX(W$8:W$31,T155,1)</f>
        <v>-23.096</v>
      </c>
      <c r="W155" s="6">
        <f ca="1">INDEX(X$8:X$31,T155,1)</f>
        <v>-14.145</v>
      </c>
      <c r="X155" s="6">
        <f ca="1">INDEX(Y$8:Y$31,T155,1)</f>
        <v>-11.765000000000001</v>
      </c>
      <c r="Y155" s="6">
        <f ca="1">INDEX(Z$8:Z$31,T155,1)</f>
        <v>-1.4330000000000001</v>
      </c>
      <c r="Z155" s="6">
        <f ca="1">INDEX(AA$8:AA$31,T155,1)</f>
        <v>-0.17199999999999999</v>
      </c>
      <c r="AA155" s="6">
        <f ca="1">INDEX(AB$8:AB$31,T155,1)</f>
        <v>-0.254</v>
      </c>
      <c r="AB155" s="21">
        <f t="shared" ca="1" si="604"/>
        <v>-11.937000000000001</v>
      </c>
      <c r="AC155" s="21">
        <f t="shared" ca="1" si="605"/>
        <v>-1.6870000000000001</v>
      </c>
      <c r="AD155" s="21">
        <f t="shared" ca="1" si="606"/>
        <v>-12.443100000000001</v>
      </c>
      <c r="AE155" s="21">
        <f t="shared" ca="1" si="592"/>
        <v>-5.2681000000000004</v>
      </c>
      <c r="AF155" s="21">
        <f ca="1">IF($C$2&lt;=$C$3,AD155,AE155)</f>
        <v>-12.443100000000001</v>
      </c>
      <c r="AG155" s="21">
        <f t="shared" ca="1" si="607"/>
        <v>-23.096</v>
      </c>
      <c r="AH155" s="21">
        <f t="shared" ca="1" si="608"/>
        <v>-26.588100000000001</v>
      </c>
      <c r="AI155" s="21">
        <f t="shared" ca="1" si="609"/>
        <v>-1.7018999999999984</v>
      </c>
      <c r="AJ155" s="60"/>
      <c r="AL155" s="45">
        <f t="shared" si="642"/>
        <v>20</v>
      </c>
      <c r="AM155" s="8" t="s">
        <v>8</v>
      </c>
      <c r="AN155" s="6">
        <f ca="1">INDEX(AO$8:AO$31,AL155,1)</f>
        <v>-54.529000000000003</v>
      </c>
      <c r="AO155" s="6">
        <f ca="1">INDEX(AP$8:AP$31,AL155,1)</f>
        <v>-32.840000000000003</v>
      </c>
      <c r="AP155" s="6">
        <f ca="1">INDEX(AQ$8:AQ$31,AL155,1)</f>
        <v>-12.895</v>
      </c>
      <c r="AQ155" s="6">
        <f ca="1">INDEX(AR$8:AR$31,AL155,1)</f>
        <v>-1.5660000000000001</v>
      </c>
      <c r="AR155" s="6">
        <f ca="1">INDEX(AS$8:AS$31,AL155,1)</f>
        <v>-0.188</v>
      </c>
      <c r="AS155" s="6">
        <f ca="1">INDEX(AT$8:AT$31,AL155,1)</f>
        <v>-0.27600000000000002</v>
      </c>
      <c r="AT155" s="21">
        <f t="shared" ca="1" si="610"/>
        <v>-13.083</v>
      </c>
      <c r="AU155" s="21">
        <f t="shared" ca="1" si="611"/>
        <v>-1.8420000000000001</v>
      </c>
      <c r="AV155" s="21">
        <f t="shared" ca="1" si="612"/>
        <v>-13.6356</v>
      </c>
      <c r="AW155" s="21">
        <f t="shared" ca="1" si="593"/>
        <v>-5.7668999999999997</v>
      </c>
      <c r="AX155" s="21">
        <f ca="1">IF($C$2&lt;=$C$3,AV155,AW155)</f>
        <v>-13.6356</v>
      </c>
      <c r="AY155" s="21">
        <f t="shared" ca="1" si="613"/>
        <v>-54.529000000000003</v>
      </c>
      <c r="AZ155" s="21">
        <f t="shared" ca="1" si="614"/>
        <v>-46.4756</v>
      </c>
      <c r="BA155" s="21">
        <f t="shared" ca="1" si="615"/>
        <v>-19.204400000000003</v>
      </c>
      <c r="BB155" s="60"/>
      <c r="BD155" s="45">
        <f t="shared" si="643"/>
        <v>20</v>
      </c>
      <c r="BE155" s="8" t="s">
        <v>8</v>
      </c>
      <c r="BF155" s="6">
        <f ca="1">INDEX(BG$8:BG$31,BD155,1)</f>
        <v>-95.233999999999995</v>
      </c>
      <c r="BG155" s="6">
        <f ca="1">INDEX(BH$8:BH$31,BD155,1)</f>
        <v>-56.978000000000002</v>
      </c>
      <c r="BH155" s="6">
        <f ca="1">INDEX(BI$8:BI$31,BD155,1)</f>
        <v>-86.549000000000007</v>
      </c>
      <c r="BI155" s="6">
        <f ca="1">INDEX(BJ$8:BJ$31,BD155,1)</f>
        <v>-10.548</v>
      </c>
      <c r="BJ155" s="6">
        <f ca="1">INDEX(BK$8:BK$31,BD155,1)</f>
        <v>-1.266</v>
      </c>
      <c r="BK155" s="6">
        <f ca="1">INDEX(BL$8:BL$31,BD155,1)</f>
        <v>-1.8620000000000001</v>
      </c>
      <c r="BL155" s="21">
        <f t="shared" ca="1" si="616"/>
        <v>-87.815000000000012</v>
      </c>
      <c r="BM155" s="21">
        <f t="shared" ca="1" si="617"/>
        <v>-12.41</v>
      </c>
      <c r="BN155" s="21">
        <f t="shared" ca="1" si="618"/>
        <v>-91.538000000000011</v>
      </c>
      <c r="BO155" s="21">
        <f t="shared" ca="1" si="594"/>
        <v>-38.754500000000007</v>
      </c>
      <c r="BP155" s="21">
        <f ca="1">IF($C$2&lt;=$C$3,BN155,BO155)</f>
        <v>-91.538000000000011</v>
      </c>
      <c r="BQ155" s="21">
        <f t="shared" ca="1" si="619"/>
        <v>-95.233999999999995</v>
      </c>
      <c r="BR155" s="21">
        <f t="shared" ca="1" si="620"/>
        <v>-148.51600000000002</v>
      </c>
      <c r="BS155" s="21">
        <f t="shared" ca="1" si="621"/>
        <v>34.560000000000009</v>
      </c>
      <c r="BT155" s="60"/>
      <c r="BV155" s="45">
        <f t="shared" si="644"/>
        <v>20</v>
      </c>
      <c r="BW155" s="8" t="s">
        <v>8</v>
      </c>
      <c r="BX155" s="6">
        <f ca="1">INDEX(BY$8:BY$31,BV155,1)</f>
        <v>-121.009</v>
      </c>
      <c r="BY155" s="6">
        <f ca="1">INDEX(BZ$8:BZ$31,BV155,1)</f>
        <v>-72.396000000000001</v>
      </c>
      <c r="BZ155" s="6">
        <f ca="1">INDEX(CA$8:CA$31,BV155,1)</f>
        <v>-82.531999999999996</v>
      </c>
      <c r="CA155" s="6">
        <f ca="1">INDEX(CB$8:CB$31,BV155,1)</f>
        <v>-10.048999999999999</v>
      </c>
      <c r="CB155" s="6">
        <f ca="1">INDEX(CC$8:CC$31,BV155,1)</f>
        <v>-1.2070000000000001</v>
      </c>
      <c r="CC155" s="6">
        <f ca="1">INDEX(CD$8:CD$31,BV155,1)</f>
        <v>-1.776</v>
      </c>
      <c r="CD155" s="21">
        <f t="shared" ca="1" si="622"/>
        <v>-83.73899999999999</v>
      </c>
      <c r="CE155" s="21">
        <f t="shared" ca="1" si="623"/>
        <v>-11.824999999999999</v>
      </c>
      <c r="CF155" s="21">
        <f t="shared" ca="1" si="624"/>
        <v>-87.28649999999999</v>
      </c>
      <c r="CG155" s="21">
        <f t="shared" ca="1" si="595"/>
        <v>-36.946699999999993</v>
      </c>
      <c r="CH155" s="21">
        <f ca="1">IF($C$2&lt;=$C$3,CF155,CG155)</f>
        <v>-87.28649999999999</v>
      </c>
      <c r="CI155" s="21">
        <f t="shared" ca="1" si="625"/>
        <v>-121.009</v>
      </c>
      <c r="CJ155" s="21">
        <f t="shared" ca="1" si="626"/>
        <v>-159.6825</v>
      </c>
      <c r="CK155" s="21">
        <f t="shared" ca="1" si="627"/>
        <v>14.890499999999989</v>
      </c>
      <c r="CL155" s="60"/>
      <c r="CN155" s="45">
        <f t="shared" si="645"/>
        <v>20</v>
      </c>
      <c r="CO155" s="8" t="s">
        <v>8</v>
      </c>
      <c r="CP155" s="6">
        <f ca="1">INDEX(CQ$8:CQ$31,CN155,1)</f>
        <v>-95.546000000000006</v>
      </c>
      <c r="CQ155" s="6">
        <f ca="1">INDEX(CR$8:CR$31,CN155,1)</f>
        <v>-57.158999999999999</v>
      </c>
      <c r="CR155" s="6">
        <f ca="1">INDEX(CS$8:CS$31,CN155,1)</f>
        <v>-76.174999999999997</v>
      </c>
      <c r="CS155" s="6">
        <f ca="1">INDEX(CT$8:CT$31,CN155,1)</f>
        <v>-9.2810000000000006</v>
      </c>
      <c r="CT155" s="6">
        <f ca="1">INDEX(CU$8:CU$31,CN155,1)</f>
        <v>-1.1140000000000001</v>
      </c>
      <c r="CU155" s="6">
        <f ca="1">INDEX(CV$8:CV$31,CN155,1)</f>
        <v>-1.639</v>
      </c>
      <c r="CV155" s="21">
        <f t="shared" ca="1" si="628"/>
        <v>-77.289000000000001</v>
      </c>
      <c r="CW155" s="21">
        <f t="shared" ca="1" si="629"/>
        <v>-10.92</v>
      </c>
      <c r="CX155" s="21">
        <f t="shared" ca="1" si="630"/>
        <v>-80.564999999999998</v>
      </c>
      <c r="CY155" s="21">
        <f t="shared" ca="1" si="596"/>
        <v>-34.106699999999996</v>
      </c>
      <c r="CZ155" s="21">
        <f ca="1">IF($C$2&lt;=$C$3,CX155,CY155)</f>
        <v>-80.564999999999998</v>
      </c>
      <c r="DA155" s="21">
        <f t="shared" ca="1" si="631"/>
        <v>-95.546000000000006</v>
      </c>
      <c r="DB155" s="21">
        <f t="shared" ca="1" si="632"/>
        <v>-137.72399999999999</v>
      </c>
      <c r="DC155" s="21">
        <f t="shared" ca="1" si="633"/>
        <v>23.405999999999999</v>
      </c>
      <c r="DD155" s="60"/>
      <c r="DF155" s="45">
        <f t="shared" si="646"/>
        <v>20</v>
      </c>
      <c r="DG155" s="8" t="s">
        <v>8</v>
      </c>
      <c r="DH155" s="6">
        <f ca="1">INDEX(DI$8:DI$31,DF155,1)</f>
        <v>-28.87</v>
      </c>
      <c r="DI155" s="6">
        <f ca="1">INDEX(DJ$8:DJ$31,DF155,1)</f>
        <v>-17.689</v>
      </c>
      <c r="DJ155" s="6">
        <f ca="1">INDEX(DK$8:DK$31,DF155,1)</f>
        <v>-8.4109999999999996</v>
      </c>
      <c r="DK155" s="6">
        <f ca="1">INDEX(DL$8:DL$31,DF155,1)</f>
        <v>1.661</v>
      </c>
      <c r="DL155" s="6">
        <f ca="1">INDEX(DM$8:DM$31,DF155,1)</f>
        <v>0.23100000000000001</v>
      </c>
      <c r="DM155" s="6">
        <f ca="1">INDEX(DN$8:DN$31,DF155,1)</f>
        <v>0.34</v>
      </c>
      <c r="DN155" s="21">
        <f t="shared" ca="1" si="634"/>
        <v>-8.6419999999999995</v>
      </c>
      <c r="DO155" s="21">
        <f t="shared" ca="1" si="635"/>
        <v>2.0009999999999999</v>
      </c>
      <c r="DP155" s="21">
        <f t="shared" ca="1" si="636"/>
        <v>-9.2423000000000002</v>
      </c>
      <c r="DQ155" s="21">
        <f t="shared" ca="1" si="597"/>
        <v>4.5935999999999995</v>
      </c>
      <c r="DR155" s="21">
        <f ca="1">IF($C$2&lt;=$C$3,DP155,DQ155)</f>
        <v>-9.2423000000000002</v>
      </c>
      <c r="DS155" s="21">
        <f t="shared" ca="1" si="637"/>
        <v>-28.87</v>
      </c>
      <c r="DT155" s="21">
        <f t="shared" ca="1" si="638"/>
        <v>-26.9313</v>
      </c>
      <c r="DU155" s="21">
        <f t="shared" ca="1" si="639"/>
        <v>-8.4466999999999999</v>
      </c>
      <c r="DV155" s="60"/>
    </row>
    <row r="156" spans="1:126">
      <c r="C156" s="8" t="s">
        <v>58</v>
      </c>
      <c r="D156" s="6"/>
      <c r="E156" s="6"/>
      <c r="F156" s="6"/>
      <c r="G156" s="6"/>
      <c r="H156" s="6"/>
      <c r="I156" s="6"/>
      <c r="J156" s="6"/>
      <c r="K156" s="6"/>
      <c r="O156" s="21">
        <f ca="1">MIN(P145,MAX(0,P145/2-(O152-O153)/P146/P145))</f>
        <v>2.315493613507388</v>
      </c>
      <c r="P156" s="21">
        <f ca="1">MIN(P145,MAX(0,P145/2-(P152-P153)/P147/P145))</f>
        <v>1.1077106153581466</v>
      </c>
      <c r="Q156" s="21">
        <f ca="1">MIN(P145,MAX(0,P145/2-(Q152-Q153)/P147/P145))</f>
        <v>3.5231834604576475</v>
      </c>
      <c r="R156" s="60"/>
      <c r="U156" s="8" t="s">
        <v>58</v>
      </c>
      <c r="V156" s="6"/>
      <c r="W156" s="6"/>
      <c r="X156" s="6"/>
      <c r="Y156" s="6"/>
      <c r="Z156" s="6"/>
      <c r="AA156" s="6"/>
      <c r="AB156" s="6"/>
      <c r="AC156" s="6"/>
      <c r="AG156" s="21">
        <f ca="1">MIN(AH145,MAX(0,AH145/2-(AG152-AG153)/AH146/AH145))</f>
        <v>1.8927854317875614</v>
      </c>
      <c r="AH156" s="21">
        <f ca="1">MIN(AH145,MAX(0,AH145/2-(AH152-AH153)/AH147/AH145))</f>
        <v>0.2166867640800112</v>
      </c>
      <c r="AI156" s="21">
        <f ca="1">MIN(AH145,MAX(0,AH145/2-(AI152-AI153)/AH147/AH145))</f>
        <v>3.5706873315363881</v>
      </c>
      <c r="AJ156" s="60"/>
      <c r="AM156" s="8" t="s">
        <v>58</v>
      </c>
      <c r="AN156" s="6"/>
      <c r="AO156" s="6"/>
      <c r="AP156" s="6"/>
      <c r="AQ156" s="6"/>
      <c r="AR156" s="6"/>
      <c r="AS156" s="6"/>
      <c r="AT156" s="6"/>
      <c r="AU156" s="6"/>
      <c r="AY156" s="21">
        <f ca="1">MIN(AZ145,MAX(0,AZ145/2-(AY152-AY153)/AZ146/AZ145))</f>
        <v>1.4793920803123257</v>
      </c>
      <c r="AZ156" s="21">
        <f ca="1">MIN(AZ145,MAX(0,AZ145/2-(AZ152-AZ153)/AZ147/AZ145))</f>
        <v>0.84832716049382717</v>
      </c>
      <c r="BA156" s="21">
        <f ca="1">MIN(AZ145,MAX(0,AZ145/2-(BA152-BA153)/AZ147/AZ145))</f>
        <v>2.1109012345679012</v>
      </c>
      <c r="BB156" s="60"/>
      <c r="BE156" s="8" t="s">
        <v>58</v>
      </c>
      <c r="BF156" s="6"/>
      <c r="BG156" s="6"/>
      <c r="BH156" s="6"/>
      <c r="BI156" s="6"/>
      <c r="BJ156" s="6"/>
      <c r="BK156" s="6"/>
      <c r="BL156" s="6"/>
      <c r="BM156" s="6"/>
      <c r="BQ156" s="21">
        <f ca="1">MIN(BR145,MAX(0,BR145/2-(BQ152-BQ153)/BR146/BR145))</f>
        <v>1.5309827374693306</v>
      </c>
      <c r="BR156" s="21">
        <f ca="1">MIN(BR145,MAX(0,BR145/2-(BR152-BR153)/BR147/BR145))</f>
        <v>0</v>
      </c>
      <c r="BS156" s="21">
        <f ca="1">MIN(BR145,MAX(0,BR145/2-(BS152-BS153)/BR147/BR145))</f>
        <v>3.2</v>
      </c>
      <c r="BT156" s="60"/>
      <c r="BW156" s="8" t="s">
        <v>58</v>
      </c>
      <c r="BX156" s="6"/>
      <c r="BY156" s="6"/>
      <c r="BZ156" s="6"/>
      <c r="CA156" s="6"/>
      <c r="CB156" s="6"/>
      <c r="CC156" s="6"/>
      <c r="CD156" s="6"/>
      <c r="CE156" s="6"/>
      <c r="CI156" s="21">
        <f ca="1">MIN(CJ145,MAX(0,CJ145/2-(CI152-CI153)/CJ146/CJ145))</f>
        <v>2.0792615959808387</v>
      </c>
      <c r="CJ156" s="21">
        <f ca="1">MIN(CJ145,MAX(0,CJ145/2-(CJ152-CJ153)/CJ147/CJ145))</f>
        <v>0</v>
      </c>
      <c r="CK156" s="21">
        <f ca="1">MIN(CJ145,MAX(0,CJ145/2-(CK152-CK153)/CJ147/CJ145))</f>
        <v>4.2</v>
      </c>
      <c r="CL156" s="60"/>
      <c r="CO156" s="8" t="s">
        <v>58</v>
      </c>
      <c r="CP156" s="6"/>
      <c r="CQ156" s="6"/>
      <c r="CR156" s="6"/>
      <c r="CS156" s="6"/>
      <c r="CT156" s="6"/>
      <c r="CU156" s="6"/>
      <c r="CV156" s="6"/>
      <c r="CW156" s="6"/>
      <c r="DA156" s="21">
        <f ca="1">MIN(DB145,MAX(0,DB145/2-(DA152-DA153)/DB146/DB145))</f>
        <v>1.9255208941854578</v>
      </c>
      <c r="DB156" s="21">
        <f ca="1">MIN(DB145,MAX(0,DB145/2-(DB152-DB153)/DB147/DB145))</f>
        <v>0</v>
      </c>
      <c r="DC156" s="21">
        <f ca="1">MIN(DB145,MAX(0,DB145/2-(DC152-DC153)/DB147/DB145))</f>
        <v>3.6</v>
      </c>
      <c r="DD156" s="60"/>
      <c r="DG156" s="8" t="s">
        <v>58</v>
      </c>
      <c r="DH156" s="6"/>
      <c r="DI156" s="6"/>
      <c r="DJ156" s="6"/>
      <c r="DK156" s="6"/>
      <c r="DL156" s="6"/>
      <c r="DM156" s="6"/>
      <c r="DN156" s="6"/>
      <c r="DO156" s="6"/>
      <c r="DS156" s="21">
        <f ca="1">MIN(DT145,MAX(0,DT145/2-(DS152-DS153)/DT146/DT145))</f>
        <v>2.3159855579176698</v>
      </c>
      <c r="DT156" s="21">
        <f ca="1">MIN(DT145,MAX(0,DT145/2-(DT152-DT153)/DT147/DT145))</f>
        <v>1.0704249584217471</v>
      </c>
      <c r="DU156" s="21">
        <f ca="1">MIN(DT145,MAX(0,DT145/2-(DU152-DU153)/DT147/DT145))</f>
        <v>3.5616734530022365</v>
      </c>
      <c r="DV156" s="60"/>
    </row>
    <row r="157" spans="1:126">
      <c r="C157" s="8" t="s">
        <v>64</v>
      </c>
      <c r="O157" s="21">
        <f ca="1">O152+(P146*P145/2-(O152-O153)/P145)*O156-P146*O156^2/2</f>
        <v>11.879947132241647</v>
      </c>
      <c r="P157" s="21">
        <f ca="1">P152+(P147*P145/2-(P152-P153)/P145)*P156-P147*P156^2/2</f>
        <v>13.588054615369131</v>
      </c>
      <c r="Q157" s="21">
        <f ca="1">Q152+(P147*P145/2-(Q152-Q153)/P145)*Q156-P147*Q156^2/2</f>
        <v>11.791768492317033</v>
      </c>
      <c r="R157" s="60"/>
      <c r="U157" s="8" t="s">
        <v>64</v>
      </c>
      <c r="AG157" s="21">
        <f ca="1">AG152+(AH146*AH145/2-(AG152-AG153)/AH145)*AG156-AH146*AG156^2/2</f>
        <v>6.7188651627166465</v>
      </c>
      <c r="AH157" s="21">
        <f ca="1">AH152+(AH147*AH145/2-(AH152-AH153)/AH145)*AH156-AH147*AH156^2/2</f>
        <v>14.7292962003289</v>
      </c>
      <c r="AI157" s="21">
        <f ca="1">AI152+(AH147*AH145/2-(AI152-AI153)/AH145)*AI156-AH147*AI156^2/2</f>
        <v>14.386687752695408</v>
      </c>
      <c r="AJ157" s="60"/>
      <c r="AM157" s="8" t="s">
        <v>64</v>
      </c>
      <c r="AY157" s="21">
        <f ca="1">AY152+(AZ146*AZ145/2-(AY152-AY153)/AZ145)*AY156-AZ146*AY156^2/2</f>
        <v>13.425614626324595</v>
      </c>
      <c r="AZ157" s="21">
        <f ca="1">AZ152+(AZ147*AZ145/2-(AZ152-AZ153)/AZ145)*AZ156-AZ147*AZ156^2/2</f>
        <v>16.194216889300414</v>
      </c>
      <c r="BA157" s="21">
        <f ca="1">BA152+(AZ147*AZ145/2-(BA152-BA153)/AZ145)*BA156-AZ147*BA156^2/2</f>
        <v>8.5878634386831365</v>
      </c>
      <c r="BB157" s="60"/>
      <c r="BE157" s="8" t="s">
        <v>64</v>
      </c>
      <c r="BQ157" s="21">
        <f ca="1">BQ152+(BR146*BR145/2-(BQ152-BQ153)/BR145)*BQ156-BR146*BQ156^2/2</f>
        <v>26.900699303501796</v>
      </c>
      <c r="BR157" s="21">
        <f ca="1">BR152+(BR147*BR145/2-(BR152-BR153)/BR145)*BR156-BR147*BR156^2/2</f>
        <v>95.904399999999995</v>
      </c>
      <c r="BS157" s="21">
        <f ca="1">BS152+(BR147*BR145/2-(BS152-BS153)/BR145)*BS156-BR147*BS156^2/2</f>
        <v>141.6002</v>
      </c>
      <c r="BT157" s="60"/>
      <c r="BW157" s="8" t="s">
        <v>64</v>
      </c>
      <c r="CI157" s="21">
        <f ca="1">CI152+(CJ146*CJ145/2-(CI152-CI153)/CJ145)*CI156-CJ146*CI156^2/2</f>
        <v>44.253570222378002</v>
      </c>
      <c r="CJ157" s="21">
        <f ca="1">CJ152+(CJ147*CJ145/2-(CJ152-CJ153)/CJ145)*CJ156-CJ147*CJ156^2/2</f>
        <v>135.64359999999999</v>
      </c>
      <c r="CK157" s="21">
        <f ca="1">CK152+(CJ147*CJ145/2-(CK152-CK153)/CJ145)*CK156-CJ147*CK156^2/2</f>
        <v>133.37080000000003</v>
      </c>
      <c r="CL157" s="60"/>
      <c r="CO157" s="8" t="s">
        <v>64</v>
      </c>
      <c r="DA157" s="21">
        <f ca="1">DA152+(DB146*DB145/2-(DA152-DA153)/DB145)*DA156-DB146*DA156^2/2</f>
        <v>42.190704268844186</v>
      </c>
      <c r="DB157" s="21">
        <f ca="1">DB152+(DB147*DB145/2-(DB152-DB153)/DB145)*DB156-DB147*DB156^2/2</f>
        <v>127.23910000000001</v>
      </c>
      <c r="DC157" s="21">
        <f ca="1">DC152+(DB147*DB145/2-(DC152-DC153)/DB145)*DC156-DB147*DC156^2/2</f>
        <v>102.14650000000003</v>
      </c>
      <c r="DD157" s="60"/>
      <c r="DG157" s="8" t="s">
        <v>64</v>
      </c>
      <c r="DS157" s="21">
        <f ca="1">DS152+(DT146*DT145/2-(DS152-DS153)/DT145)*DS156-DT146*DS156^2/2</f>
        <v>11.872743027645903</v>
      </c>
      <c r="DT157" s="21">
        <f ca="1">DT152+(DT147*DT145/2-(DT152-DT153)/DT145)*DT156-DT147*DT156^2/2</f>
        <v>13.836053584881256</v>
      </c>
      <c r="DU157" s="21">
        <f ca="1">DU152+(DT147*DT145/2-(DU152-DU153)/DT145)*DU156-DT147*DU156^2/2</f>
        <v>12.226170985395456</v>
      </c>
      <c r="DV157" s="60"/>
    </row>
    <row r="158" spans="1:126">
      <c r="R158" s="60"/>
      <c r="AJ158" s="60"/>
      <c r="BB158" s="60"/>
      <c r="BT158" s="60"/>
      <c r="CL158" s="60"/>
      <c r="DD158" s="60"/>
      <c r="DV158" s="60"/>
    </row>
    <row r="159" spans="1:126" s="18" customFormat="1">
      <c r="D159" s="20" t="s">
        <v>32</v>
      </c>
      <c r="E159" s="20" t="s">
        <v>33</v>
      </c>
      <c r="F159" s="20" t="s">
        <v>34</v>
      </c>
      <c r="G159" s="20" t="s">
        <v>35</v>
      </c>
      <c r="H159" s="20" t="s">
        <v>36</v>
      </c>
      <c r="I159" s="20" t="s">
        <v>37</v>
      </c>
      <c r="J159" s="20" t="s">
        <v>39</v>
      </c>
      <c r="K159" s="20" t="s">
        <v>40</v>
      </c>
      <c r="L159" s="20" t="s">
        <v>41</v>
      </c>
      <c r="M159" s="20" t="s">
        <v>42</v>
      </c>
      <c r="N159" s="20" t="s">
        <v>53</v>
      </c>
      <c r="O159" s="17" t="s">
        <v>32</v>
      </c>
      <c r="P159" s="20" t="s">
        <v>51</v>
      </c>
      <c r="Q159" s="20" t="s">
        <v>52</v>
      </c>
      <c r="R159" s="61"/>
      <c r="V159" s="20" t="s">
        <v>32</v>
      </c>
      <c r="W159" s="20" t="s">
        <v>33</v>
      </c>
      <c r="X159" s="20" t="s">
        <v>34</v>
      </c>
      <c r="Y159" s="20" t="s">
        <v>35</v>
      </c>
      <c r="Z159" s="20" t="s">
        <v>36</v>
      </c>
      <c r="AA159" s="20" t="s">
        <v>37</v>
      </c>
      <c r="AB159" s="20" t="s">
        <v>39</v>
      </c>
      <c r="AC159" s="20" t="s">
        <v>40</v>
      </c>
      <c r="AD159" s="20" t="s">
        <v>41</v>
      </c>
      <c r="AE159" s="20" t="s">
        <v>42</v>
      </c>
      <c r="AF159" s="20" t="s">
        <v>53</v>
      </c>
      <c r="AG159" s="17" t="s">
        <v>32</v>
      </c>
      <c r="AH159" s="20" t="s">
        <v>51</v>
      </c>
      <c r="AI159" s="20" t="s">
        <v>52</v>
      </c>
      <c r="AJ159" s="61"/>
      <c r="AN159" s="20" t="s">
        <v>32</v>
      </c>
      <c r="AO159" s="20" t="s">
        <v>33</v>
      </c>
      <c r="AP159" s="20" t="s">
        <v>34</v>
      </c>
      <c r="AQ159" s="20" t="s">
        <v>35</v>
      </c>
      <c r="AR159" s="20" t="s">
        <v>36</v>
      </c>
      <c r="AS159" s="20" t="s">
        <v>37</v>
      </c>
      <c r="AT159" s="20" t="s">
        <v>39</v>
      </c>
      <c r="AU159" s="20" t="s">
        <v>40</v>
      </c>
      <c r="AV159" s="20" t="s">
        <v>41</v>
      </c>
      <c r="AW159" s="20" t="s">
        <v>42</v>
      </c>
      <c r="AX159" s="20" t="s">
        <v>53</v>
      </c>
      <c r="AY159" s="17" t="s">
        <v>32</v>
      </c>
      <c r="AZ159" s="20" t="s">
        <v>51</v>
      </c>
      <c r="BA159" s="20" t="s">
        <v>52</v>
      </c>
      <c r="BB159" s="61"/>
      <c r="BF159" s="20" t="s">
        <v>32</v>
      </c>
      <c r="BG159" s="20" t="s">
        <v>33</v>
      </c>
      <c r="BH159" s="20" t="s">
        <v>34</v>
      </c>
      <c r="BI159" s="20" t="s">
        <v>35</v>
      </c>
      <c r="BJ159" s="20" t="s">
        <v>36</v>
      </c>
      <c r="BK159" s="20" t="s">
        <v>37</v>
      </c>
      <c r="BL159" s="20" t="s">
        <v>39</v>
      </c>
      <c r="BM159" s="20" t="s">
        <v>40</v>
      </c>
      <c r="BN159" s="20" t="s">
        <v>41</v>
      </c>
      <c r="BO159" s="20" t="s">
        <v>42</v>
      </c>
      <c r="BP159" s="20" t="s">
        <v>53</v>
      </c>
      <c r="BQ159" s="17" t="s">
        <v>32</v>
      </c>
      <c r="BR159" s="20" t="s">
        <v>51</v>
      </c>
      <c r="BS159" s="20" t="s">
        <v>52</v>
      </c>
      <c r="BT159" s="61"/>
      <c r="BX159" s="20" t="s">
        <v>32</v>
      </c>
      <c r="BY159" s="20" t="s">
        <v>33</v>
      </c>
      <c r="BZ159" s="20" t="s">
        <v>34</v>
      </c>
      <c r="CA159" s="20" t="s">
        <v>35</v>
      </c>
      <c r="CB159" s="20" t="s">
        <v>36</v>
      </c>
      <c r="CC159" s="20" t="s">
        <v>37</v>
      </c>
      <c r="CD159" s="20" t="s">
        <v>39</v>
      </c>
      <c r="CE159" s="20" t="s">
        <v>40</v>
      </c>
      <c r="CF159" s="20" t="s">
        <v>41</v>
      </c>
      <c r="CG159" s="20" t="s">
        <v>42</v>
      </c>
      <c r="CH159" s="20" t="s">
        <v>53</v>
      </c>
      <c r="CI159" s="17" t="s">
        <v>32</v>
      </c>
      <c r="CJ159" s="20" t="s">
        <v>51</v>
      </c>
      <c r="CK159" s="20" t="s">
        <v>52</v>
      </c>
      <c r="CL159" s="61"/>
      <c r="CP159" s="20" t="s">
        <v>32</v>
      </c>
      <c r="CQ159" s="20" t="s">
        <v>33</v>
      </c>
      <c r="CR159" s="20" t="s">
        <v>34</v>
      </c>
      <c r="CS159" s="20" t="s">
        <v>35</v>
      </c>
      <c r="CT159" s="20" t="s">
        <v>36</v>
      </c>
      <c r="CU159" s="20" t="s">
        <v>37</v>
      </c>
      <c r="CV159" s="20" t="s">
        <v>39</v>
      </c>
      <c r="CW159" s="20" t="s">
        <v>40</v>
      </c>
      <c r="CX159" s="20" t="s">
        <v>41</v>
      </c>
      <c r="CY159" s="20" t="s">
        <v>42</v>
      </c>
      <c r="CZ159" s="20" t="s">
        <v>53</v>
      </c>
      <c r="DA159" s="17" t="s">
        <v>32</v>
      </c>
      <c r="DB159" s="20" t="s">
        <v>51</v>
      </c>
      <c r="DC159" s="20" t="s">
        <v>52</v>
      </c>
      <c r="DD159" s="61"/>
      <c r="DH159" s="20" t="s">
        <v>32</v>
      </c>
      <c r="DI159" s="20" t="s">
        <v>33</v>
      </c>
      <c r="DJ159" s="20" t="s">
        <v>34</v>
      </c>
      <c r="DK159" s="20" t="s">
        <v>35</v>
      </c>
      <c r="DL159" s="20" t="s">
        <v>36</v>
      </c>
      <c r="DM159" s="20" t="s">
        <v>37</v>
      </c>
      <c r="DN159" s="20" t="s">
        <v>39</v>
      </c>
      <c r="DO159" s="20" t="s">
        <v>40</v>
      </c>
      <c r="DP159" s="20" t="s">
        <v>41</v>
      </c>
      <c r="DQ159" s="20" t="s">
        <v>42</v>
      </c>
      <c r="DR159" s="20" t="s">
        <v>53</v>
      </c>
      <c r="DS159" s="17" t="s">
        <v>32</v>
      </c>
      <c r="DT159" s="20" t="s">
        <v>51</v>
      </c>
      <c r="DU159" s="20" t="s">
        <v>52</v>
      </c>
      <c r="DV159" s="61"/>
    </row>
    <row r="160" spans="1:126" s="18" customFormat="1">
      <c r="A160" s="19" t="s">
        <v>38</v>
      </c>
      <c r="C160" s="8" t="s">
        <v>11</v>
      </c>
      <c r="D160" s="21">
        <f ca="1">D152+D154*F148/100-P146*F148^2/20000</f>
        <v>-20.584</v>
      </c>
      <c r="E160" s="21">
        <f ca="1">E152+E154*F148/100-P147*F148^2/20000</f>
        <v>-12.612</v>
      </c>
      <c r="F160" s="21">
        <f ca="1">F152-(F152-F153)/P145*F148/100</f>
        <v>20.466999999999999</v>
      </c>
      <c r="G160" s="21">
        <f ca="1">G152-(G152-G153)/P145*F148/100</f>
        <v>2.4940000000000002</v>
      </c>
      <c r="H160" s="21">
        <f ca="1">H152-(H152-H153)/P145*F148/100</f>
        <v>0.3</v>
      </c>
      <c r="I160" s="21">
        <f ca="1">I152-(I152-I153)/P145*F148/100</f>
        <v>0.442</v>
      </c>
      <c r="J160" s="21">
        <f ca="1">(ABS(F160)+ABS(H160))*SIGN(F160)</f>
        <v>20.766999999999999</v>
      </c>
      <c r="K160" s="21">
        <f ca="1">(ABS(G160)+ABS(I160))*SIGN(G160)</f>
        <v>2.9360000000000004</v>
      </c>
      <c r="L160" s="21">
        <f ca="1">(ABS(J160)+0.3*ABS(K160))*SIGN(J160)</f>
        <v>21.6478</v>
      </c>
      <c r="M160" s="21">
        <f t="shared" ref="M160:M163" ca="1" si="647">(ABS(K160)+0.3*ABS(J160))*SIGN(K160)</f>
        <v>9.1661000000000001</v>
      </c>
      <c r="N160" s="21">
        <f ca="1">IF($C$2&lt;=$C$3,L160,M160)</f>
        <v>21.6478</v>
      </c>
      <c r="O160" s="21">
        <f ca="1">D160</f>
        <v>-20.584</v>
      </c>
      <c r="P160" s="21">
        <f ca="1">E160+N160</f>
        <v>9.0358000000000001</v>
      </c>
      <c r="Q160" s="21">
        <f ca="1">E160-N160</f>
        <v>-34.259799999999998</v>
      </c>
      <c r="R160" s="61"/>
      <c r="S160" s="19" t="s">
        <v>38</v>
      </c>
      <c r="U160" s="8" t="s">
        <v>11</v>
      </c>
      <c r="V160" s="21">
        <f ca="1">V152+V154*X148/100-AH146*X148^2/20000</f>
        <v>-14.974</v>
      </c>
      <c r="W160" s="21">
        <f ca="1">W152+W154*X148/100-AH147*X148^2/20000</f>
        <v>-9.18</v>
      </c>
      <c r="X160" s="21">
        <f ca="1">X152-(X152-X153)/AH145*X148/100</f>
        <v>22.440999999999999</v>
      </c>
      <c r="Y160" s="21">
        <f ca="1">Y152-(Y152-Y153)/AH145*X148/100</f>
        <v>2.7330000000000001</v>
      </c>
      <c r="Z160" s="21">
        <f ca="1">Z152-(Z152-Z153)/AH145*X148/100</f>
        <v>0.32900000000000001</v>
      </c>
      <c r="AA160" s="21">
        <f ca="1">AA152-(AA152-AA153)/AH145*X148/100</f>
        <v>0.48399999999999999</v>
      </c>
      <c r="AB160" s="21">
        <f ca="1">(ABS(X160)+ABS(Z160))*SIGN(X160)</f>
        <v>22.77</v>
      </c>
      <c r="AC160" s="21">
        <f ca="1">(ABS(Y160)+ABS(AA160))*SIGN(Y160)</f>
        <v>3.2170000000000001</v>
      </c>
      <c r="AD160" s="21">
        <f ca="1">(ABS(AB160)+0.3*ABS(AC160))*SIGN(AB160)</f>
        <v>23.735099999999999</v>
      </c>
      <c r="AE160" s="21">
        <f t="shared" ref="AE160:AE163" ca="1" si="648">(ABS(AC160)+0.3*ABS(AB160))*SIGN(AC160)</f>
        <v>10.048</v>
      </c>
      <c r="AF160" s="21">
        <f ca="1">IF($C$2&lt;=$C$3,AD160,AE160)</f>
        <v>23.735099999999999</v>
      </c>
      <c r="AG160" s="21">
        <f ca="1">V160</f>
        <v>-14.974</v>
      </c>
      <c r="AH160" s="21">
        <f ca="1">W160+AF160</f>
        <v>14.555099999999999</v>
      </c>
      <c r="AI160" s="21">
        <f ca="1">W160-AF160</f>
        <v>-32.915099999999995</v>
      </c>
      <c r="AJ160" s="61"/>
      <c r="AK160" s="19" t="s">
        <v>38</v>
      </c>
      <c r="AM160" s="8" t="s">
        <v>11</v>
      </c>
      <c r="AN160" s="21">
        <f ca="1">AN152+AN154*AP148/100-AZ146*AP148^2/20000</f>
        <v>-25.815999999999999</v>
      </c>
      <c r="AO160" s="21">
        <f ca="1">AO152+AO154*AP148/100-AZ147*AP148^2/20000</f>
        <v>-15.557</v>
      </c>
      <c r="AP160" s="21">
        <f ca="1">AP152-(AP152-AP153)/AZ145*AP148/100</f>
        <v>22.675000000000001</v>
      </c>
      <c r="AQ160" s="21">
        <f ca="1">AQ152-(AQ152-AQ153)/AZ145*AP148/100</f>
        <v>2.7559999999999998</v>
      </c>
      <c r="AR160" s="21">
        <f ca="1">AR152-(AR152-AR153)/AZ145*AP148/100</f>
        <v>0.33100000000000002</v>
      </c>
      <c r="AS160" s="21">
        <f ca="1">AS152-(AS152-AS153)/AZ145*AP148/100</f>
        <v>0.48699999999999999</v>
      </c>
      <c r="AT160" s="21">
        <f ca="1">(ABS(AP160)+ABS(AR160))*SIGN(AP160)</f>
        <v>23.006</v>
      </c>
      <c r="AU160" s="21">
        <f ca="1">(ABS(AQ160)+ABS(AS160))*SIGN(AQ160)</f>
        <v>3.2429999999999999</v>
      </c>
      <c r="AV160" s="21">
        <f ca="1">(ABS(AT160)+0.3*ABS(AU160))*SIGN(AT160)</f>
        <v>23.978899999999999</v>
      </c>
      <c r="AW160" s="21">
        <f t="shared" ref="AW160:AW163" ca="1" si="649">(ABS(AU160)+0.3*ABS(AT160))*SIGN(AU160)</f>
        <v>10.1448</v>
      </c>
      <c r="AX160" s="21">
        <f ca="1">IF($C$2&lt;=$C$3,AV160,AW160)</f>
        <v>23.978899999999999</v>
      </c>
      <c r="AY160" s="21">
        <f ca="1">AN160</f>
        <v>-25.815999999999999</v>
      </c>
      <c r="AZ160" s="21">
        <f ca="1">AO160+AX160</f>
        <v>8.4218999999999991</v>
      </c>
      <c r="BA160" s="21">
        <f ca="1">AO160-AX160</f>
        <v>-39.535899999999998</v>
      </c>
      <c r="BB160" s="61"/>
      <c r="BC160" s="19" t="s">
        <v>38</v>
      </c>
      <c r="BE160" s="8" t="s">
        <v>11</v>
      </c>
      <c r="BF160" s="21">
        <f ca="1">BF152+BF154*BH148/100-BR146*BH148^2/20000</f>
        <v>-39.970999999999997</v>
      </c>
      <c r="BG160" s="21">
        <f ca="1">BG152+BG154*BH148/100-BR147*BH148^2/20000</f>
        <v>-23.917000000000002</v>
      </c>
      <c r="BH160" s="21">
        <f ca="1">BH152-(BH152-BH153)/BR145*BH148/100</f>
        <v>113.29600000000001</v>
      </c>
      <c r="BI160" s="21">
        <f ca="1">BI152-(BI152-BI153)/BR145*BH148/100</f>
        <v>13.804</v>
      </c>
      <c r="BJ160" s="21">
        <f ca="1">BJ152-(BJ152-BJ153)/BR145*BH148/100</f>
        <v>1.6539999999999999</v>
      </c>
      <c r="BK160" s="21">
        <f ca="1">BK152-(BK152-BK153)/BR145*BH148/100</f>
        <v>2.4340000000000002</v>
      </c>
      <c r="BL160" s="21">
        <f ca="1">(ABS(BH160)+ABS(BJ160))*SIGN(BH160)</f>
        <v>114.95</v>
      </c>
      <c r="BM160" s="21">
        <f ca="1">(ABS(BI160)+ABS(BK160))*SIGN(BI160)</f>
        <v>16.238</v>
      </c>
      <c r="BN160" s="21">
        <f ca="1">(ABS(BL160)+0.3*ABS(BM160))*SIGN(BL160)</f>
        <v>119.8214</v>
      </c>
      <c r="BO160" s="21">
        <f t="shared" ref="BO160:BO163" ca="1" si="650">(ABS(BM160)+0.3*ABS(BL160))*SIGN(BM160)</f>
        <v>50.722999999999999</v>
      </c>
      <c r="BP160" s="21">
        <f ca="1">IF($C$2&lt;=$C$3,BN160,BO160)</f>
        <v>119.8214</v>
      </c>
      <c r="BQ160" s="21">
        <f ca="1">BF160</f>
        <v>-39.970999999999997</v>
      </c>
      <c r="BR160" s="21">
        <f ca="1">BG160+BP160</f>
        <v>95.904399999999995</v>
      </c>
      <c r="BS160" s="21">
        <f ca="1">BG160-BP160</f>
        <v>-143.73840000000001</v>
      </c>
      <c r="BT160" s="61"/>
      <c r="BU160" s="19" t="s">
        <v>38</v>
      </c>
      <c r="BW160" s="8" t="s">
        <v>11</v>
      </c>
      <c r="BX160" s="21">
        <f ca="1">BX152+BX154*BZ148/100-CJ146*BZ148^2/20000</f>
        <v>-79.090999999999994</v>
      </c>
      <c r="BY160" s="21">
        <f ca="1">BY152+BY154*BZ148/100-CJ147*BZ148^2/20000</f>
        <v>-47.277000000000001</v>
      </c>
      <c r="BZ160" s="21">
        <f ca="1">BZ152-(BZ152-BZ153)/CJ145*BZ148/100</f>
        <v>172.95599999999999</v>
      </c>
      <c r="CA160" s="21">
        <f ca="1">CA152-(CA152-CA153)/CJ145*BZ148/100</f>
        <v>21.059000000000001</v>
      </c>
      <c r="CB160" s="21">
        <f ca="1">CB152-(CB152-CB153)/CJ145*BZ148/100</f>
        <v>2.5299999999999998</v>
      </c>
      <c r="CC160" s="21">
        <f ca="1">CC152-(CC152-CC153)/CJ145*BZ148/100</f>
        <v>3.7229999999999999</v>
      </c>
      <c r="CD160" s="21">
        <f ca="1">(ABS(BZ160)+ABS(CB160))*SIGN(BZ160)</f>
        <v>175.48599999999999</v>
      </c>
      <c r="CE160" s="21">
        <f ca="1">(ABS(CA160)+ABS(CC160))*SIGN(CA160)</f>
        <v>24.782</v>
      </c>
      <c r="CF160" s="21">
        <f ca="1">(ABS(CD160)+0.3*ABS(CE160))*SIGN(CD160)</f>
        <v>182.92059999999998</v>
      </c>
      <c r="CG160" s="21">
        <f t="shared" ref="CG160:CG163" ca="1" si="651">(ABS(CE160)+0.3*ABS(CD160))*SIGN(CE160)</f>
        <v>77.427799999999991</v>
      </c>
      <c r="CH160" s="21">
        <f ca="1">IF($C$2&lt;=$C$3,CF160,CG160)</f>
        <v>182.92059999999998</v>
      </c>
      <c r="CI160" s="21">
        <f ca="1">BX160</f>
        <v>-79.090999999999994</v>
      </c>
      <c r="CJ160" s="21">
        <f ca="1">BY160+CH160</f>
        <v>135.64359999999999</v>
      </c>
      <c r="CK160" s="21">
        <f ca="1">BY160-CH160</f>
        <v>-230.19759999999997</v>
      </c>
      <c r="CL160" s="61"/>
      <c r="CM160" s="19" t="s">
        <v>38</v>
      </c>
      <c r="CO160" s="8" t="s">
        <v>11</v>
      </c>
      <c r="CP160" s="21">
        <f ca="1">CP152+CP154*CR148/100-DB146*CR148^2/20000</f>
        <v>-63.588000000000001</v>
      </c>
      <c r="CQ160" s="21">
        <f ca="1">CQ152+CQ154*CR148/100-DB147*CR148^2/20000</f>
        <v>-38.018000000000001</v>
      </c>
      <c r="CR160" s="21">
        <f ca="1">CR152-(CR152-CR153)/DB145*CR148/100</f>
        <v>156.24799999999999</v>
      </c>
      <c r="CS160" s="21">
        <f ca="1">CS152-(CS152-CS153)/DB145*CR148/100</f>
        <v>19.042000000000002</v>
      </c>
      <c r="CT160" s="21">
        <f ca="1">CT152-(CT152-CT153)/DB145*CR148/100</f>
        <v>2.2869999999999999</v>
      </c>
      <c r="CU160" s="21">
        <f ca="1">CU152-(CU152-CU153)/DB145*CR148/100</f>
        <v>3.3650000000000002</v>
      </c>
      <c r="CV160" s="21">
        <f ca="1">(ABS(CR160)+ABS(CT160))*SIGN(CR160)</f>
        <v>158.535</v>
      </c>
      <c r="CW160" s="21">
        <f ca="1">(ABS(CS160)+ABS(CU160))*SIGN(CS160)</f>
        <v>22.407000000000004</v>
      </c>
      <c r="CX160" s="21">
        <f ca="1">(ABS(CV160)+0.3*ABS(CW160))*SIGN(CV160)</f>
        <v>165.25710000000001</v>
      </c>
      <c r="CY160" s="21">
        <f t="shared" ref="CY160:CY163" ca="1" si="652">(ABS(CW160)+0.3*ABS(CV160))*SIGN(CW160)</f>
        <v>69.967500000000001</v>
      </c>
      <c r="CZ160" s="21">
        <f ca="1">IF($C$2&lt;=$C$3,CX160,CY160)</f>
        <v>165.25710000000001</v>
      </c>
      <c r="DA160" s="21">
        <f ca="1">CP160</f>
        <v>-63.588000000000001</v>
      </c>
      <c r="DB160" s="21">
        <f ca="1">CQ160+CZ160</f>
        <v>127.23910000000001</v>
      </c>
      <c r="DC160" s="21">
        <f ca="1">CQ160-CZ160</f>
        <v>-203.27510000000001</v>
      </c>
      <c r="DD160" s="61"/>
      <c r="DE160" s="19" t="s">
        <v>38</v>
      </c>
      <c r="DG160" s="8" t="s">
        <v>11</v>
      </c>
      <c r="DH160" s="21">
        <f ca="1">DH152+DH154*DJ148/100-DT146*DJ148^2/20000</f>
        <v>-20.605</v>
      </c>
      <c r="DI160" s="21">
        <f ca="1">DI152+DI154*DJ148/100-DT147*DJ148^2/20000</f>
        <v>-12.625999999999999</v>
      </c>
      <c r="DJ160" s="21">
        <f ca="1">DJ152-(DJ152-DJ153)/DT145*DJ148/100</f>
        <v>20.213999999999999</v>
      </c>
      <c r="DK160" s="21">
        <f ca="1">DK152-(DK152-DK153)/DT145*DJ148/100</f>
        <v>-3.99</v>
      </c>
      <c r="DL160" s="21">
        <f ca="1">DL152-(DL152-DL153)/DT145*DJ148/100</f>
        <v>-0.55500000000000005</v>
      </c>
      <c r="DM160" s="21">
        <f ca="1">DM152-(DM152-DM153)/DT145*DJ148/100</f>
        <v>-0.81699999999999995</v>
      </c>
      <c r="DN160" s="21">
        <f ca="1">(ABS(DJ160)+ABS(DL160))*SIGN(DJ160)</f>
        <v>20.768999999999998</v>
      </c>
      <c r="DO160" s="21">
        <f ca="1">(ABS(DK160)+ABS(DM160))*SIGN(DK160)</f>
        <v>-4.8070000000000004</v>
      </c>
      <c r="DP160" s="21">
        <f ca="1">(ABS(DN160)+0.3*ABS(DO160))*SIGN(DN160)</f>
        <v>22.211099999999998</v>
      </c>
      <c r="DQ160" s="21">
        <f t="shared" ref="DQ160:DQ163" ca="1" si="653">(ABS(DO160)+0.3*ABS(DN160))*SIGN(DO160)</f>
        <v>-11.037700000000001</v>
      </c>
      <c r="DR160" s="21">
        <f ca="1">IF($C$2&lt;=$C$3,DP160,DQ160)</f>
        <v>22.211099999999998</v>
      </c>
      <c r="DS160" s="21">
        <f ca="1">DH160</f>
        <v>-20.605</v>
      </c>
      <c r="DT160" s="21">
        <f ca="1">DI160+DR160</f>
        <v>9.5850999999999988</v>
      </c>
      <c r="DU160" s="21">
        <f ca="1">DI160-DR160</f>
        <v>-34.8371</v>
      </c>
      <c r="DV160" s="61"/>
    </row>
    <row r="161" spans="1:126" s="18" customFormat="1">
      <c r="C161" s="8" t="s">
        <v>10</v>
      </c>
      <c r="D161" s="21">
        <f ca="1">D153-D155*F149/100-P146*F149^2/20000</f>
        <v>-22.547999999999998</v>
      </c>
      <c r="E161" s="21">
        <f ca="1">E153-E155*F149/100-P147*F149^2/20000</f>
        <v>-13.817</v>
      </c>
      <c r="F161" s="21">
        <f ca="1">F153-(F153-F152)/P145*F149/100</f>
        <v>-19.353999999999999</v>
      </c>
      <c r="G161" s="21">
        <f ca="1">G153-(G153-G152)/P145*F149/100</f>
        <v>-2.3580000000000001</v>
      </c>
      <c r="H161" s="21">
        <f ca="1">H153-(H153-H152)/P145*F149/100</f>
        <v>-0.28399999999999997</v>
      </c>
      <c r="I161" s="21">
        <f ca="1">I153-(I153-I152)/P145*F149/100</f>
        <v>-0.41799999999999998</v>
      </c>
      <c r="J161" s="21">
        <f t="shared" ref="J161:J163" ca="1" si="654">(ABS(F161)+ABS(H161))*SIGN(F161)</f>
        <v>-19.637999999999998</v>
      </c>
      <c r="K161" s="21">
        <f t="shared" ref="K161:K163" ca="1" si="655">(ABS(G161)+ABS(I161))*SIGN(G161)</f>
        <v>-2.7760000000000002</v>
      </c>
      <c r="L161" s="21">
        <f t="shared" ref="L161:L163" ca="1" si="656">(ABS(J161)+0.3*ABS(K161))*SIGN(J161)</f>
        <v>-20.470799999999997</v>
      </c>
      <c r="M161" s="21">
        <f t="shared" ca="1" si="647"/>
        <v>-8.6673999999999989</v>
      </c>
      <c r="N161" s="21">
        <f ca="1">IF($C$2&lt;=$C$3,L161,M161)</f>
        <v>-20.470799999999997</v>
      </c>
      <c r="O161" s="21">
        <f t="shared" ref="O161:O163" ca="1" si="657">D161</f>
        <v>-22.547999999999998</v>
      </c>
      <c r="P161" s="21">
        <f t="shared" ref="P161:P163" ca="1" si="658">E161+N161</f>
        <v>-34.287799999999997</v>
      </c>
      <c r="Q161" s="21">
        <f t="shared" ref="Q161:Q163" ca="1" si="659">E161-N161</f>
        <v>6.6537999999999968</v>
      </c>
      <c r="R161" s="61"/>
      <c r="U161" s="8" t="s">
        <v>10</v>
      </c>
      <c r="V161" s="21">
        <f ca="1">V153-V155*X149/100-AH146*X149^2/20000</f>
        <v>-15.305999999999999</v>
      </c>
      <c r="W161" s="21">
        <f ca="1">W153-W155*X149/100-AH147*X149^2/20000</f>
        <v>-9.3580000000000005</v>
      </c>
      <c r="X161" s="21">
        <f ca="1">X153-(X153-X152)/AH145*X149/100</f>
        <v>-22.265999999999998</v>
      </c>
      <c r="Y161" s="21">
        <f ca="1">Y153-(Y153-Y152)/AH145*X149/100</f>
        <v>-2.7120000000000002</v>
      </c>
      <c r="Z161" s="21">
        <f ca="1">Z153-(Z153-Z152)/AH145*X149/100</f>
        <v>-0.32600000000000001</v>
      </c>
      <c r="AA161" s="21">
        <f ca="1">AA153-(AA153-AA152)/AH145*X149/100</f>
        <v>-0.48</v>
      </c>
      <c r="AB161" s="21">
        <f t="shared" ref="AB161:AB163" ca="1" si="660">(ABS(X161)+ABS(Z161))*SIGN(X161)</f>
        <v>-22.591999999999999</v>
      </c>
      <c r="AC161" s="21">
        <f t="shared" ref="AC161:AC163" ca="1" si="661">(ABS(Y161)+ABS(AA161))*SIGN(Y161)</f>
        <v>-3.1920000000000002</v>
      </c>
      <c r="AD161" s="21">
        <f t="shared" ref="AD161:AD163" ca="1" si="662">(ABS(AB161)+0.3*ABS(AC161))*SIGN(AB161)</f>
        <v>-23.549599999999998</v>
      </c>
      <c r="AE161" s="21">
        <f t="shared" ca="1" si="648"/>
        <v>-9.9695999999999998</v>
      </c>
      <c r="AF161" s="21">
        <f ca="1">IF($C$2&lt;=$C$3,AD161,AE161)</f>
        <v>-23.549599999999998</v>
      </c>
      <c r="AG161" s="21">
        <f t="shared" ref="AG161:AG163" ca="1" si="663">V161</f>
        <v>-15.305999999999999</v>
      </c>
      <c r="AH161" s="21">
        <f t="shared" ref="AH161:AH163" ca="1" si="664">W161+AF161</f>
        <v>-32.907600000000002</v>
      </c>
      <c r="AI161" s="21">
        <f t="shared" ref="AI161:AI163" ca="1" si="665">W161-AF161</f>
        <v>14.191599999999998</v>
      </c>
      <c r="AJ161" s="61"/>
      <c r="AM161" s="8" t="s">
        <v>10</v>
      </c>
      <c r="AN161" s="21">
        <f ca="1">AN153-AN155*AP149/100-AZ146*AP149^2/20000</f>
        <v>-28.033000000000001</v>
      </c>
      <c r="AO161" s="21">
        <f ca="1">AO153-AO155*AP149/100-AZ147*AP149^2/20000</f>
        <v>-16.878</v>
      </c>
      <c r="AP161" s="21">
        <f ca="1">AP153-(AP153-AP152)/AZ145*AP149/100</f>
        <v>-16.010000000000002</v>
      </c>
      <c r="AQ161" s="21">
        <f ca="1">AQ153-(AQ153-AQ152)/AZ145*AP149/100</f>
        <v>-1.9430000000000001</v>
      </c>
      <c r="AR161" s="21">
        <f ca="1">AR153-(AR153-AR152)/AZ145*AP149/100</f>
        <v>-0.23300000000000001</v>
      </c>
      <c r="AS161" s="21">
        <f ca="1">AS153-(AS153-AS152)/AZ145*AP149/100</f>
        <v>-0.34200000000000003</v>
      </c>
      <c r="AT161" s="21">
        <f t="shared" ref="AT161:AT163" ca="1" si="666">(ABS(AP161)+ABS(AR161))*SIGN(AP161)</f>
        <v>-16.243000000000002</v>
      </c>
      <c r="AU161" s="21">
        <f t="shared" ref="AU161:AU163" ca="1" si="667">(ABS(AQ161)+ABS(AS161))*SIGN(AQ161)</f>
        <v>-2.2850000000000001</v>
      </c>
      <c r="AV161" s="21">
        <f t="shared" ref="AV161:AV163" ca="1" si="668">(ABS(AT161)+0.3*ABS(AU161))*SIGN(AT161)</f>
        <v>-16.928500000000003</v>
      </c>
      <c r="AW161" s="21">
        <f t="shared" ca="1" si="649"/>
        <v>-7.1579000000000006</v>
      </c>
      <c r="AX161" s="21">
        <f ca="1">IF($C$2&lt;=$C$3,AV161,AW161)</f>
        <v>-16.928500000000003</v>
      </c>
      <c r="AY161" s="21">
        <f t="shared" ref="AY161:AY163" ca="1" si="669">AN161</f>
        <v>-28.033000000000001</v>
      </c>
      <c r="AZ161" s="21">
        <f t="shared" ref="AZ161:AZ163" ca="1" si="670">AO161+AX161</f>
        <v>-33.8065</v>
      </c>
      <c r="BA161" s="21">
        <f t="shared" ref="BA161:BA163" ca="1" si="671">AO161-AX161</f>
        <v>5.0500000000003098E-2</v>
      </c>
      <c r="BB161" s="61"/>
      <c r="BE161" s="8" t="s">
        <v>10</v>
      </c>
      <c r="BF161" s="21">
        <f ca="1">BF153-BF155*BH149/100-BR146*BH149^2/20000</f>
        <v>-52.573</v>
      </c>
      <c r="BG161" s="21">
        <f ca="1">BG153-BG155*BH149/100-BR147*BH149^2/20000</f>
        <v>-31.5</v>
      </c>
      <c r="BH161" s="21">
        <f ca="1">BH153-(BH153-BH152)/BR145*BH149/100</f>
        <v>-163.66200000000001</v>
      </c>
      <c r="BI161" s="21">
        <f ca="1">BI153-(BI153-BI152)/BR145*BH149/100</f>
        <v>-19.949000000000002</v>
      </c>
      <c r="BJ161" s="21">
        <f ca="1">BJ153-(BJ153-BJ152)/BR145*BH149/100</f>
        <v>-2.3959999999999999</v>
      </c>
      <c r="BK161" s="21">
        <f ca="1">BK153-(BK153-BK152)/BR145*BH149/100</f>
        <v>-3.5249999999999999</v>
      </c>
      <c r="BL161" s="21">
        <f t="shared" ref="BL161:BL163" ca="1" si="672">(ABS(BH161)+ABS(BJ161))*SIGN(BH161)</f>
        <v>-166.05799999999999</v>
      </c>
      <c r="BM161" s="21">
        <f t="shared" ref="BM161:BM163" ca="1" si="673">(ABS(BI161)+ABS(BK161))*SIGN(BI161)</f>
        <v>-23.474</v>
      </c>
      <c r="BN161" s="21">
        <f t="shared" ref="BN161:BN163" ca="1" si="674">(ABS(BL161)+0.3*ABS(BM161))*SIGN(BL161)</f>
        <v>-173.1002</v>
      </c>
      <c r="BO161" s="21">
        <f t="shared" ca="1" si="650"/>
        <v>-73.291399999999996</v>
      </c>
      <c r="BP161" s="21">
        <f ca="1">IF($C$2&lt;=$C$3,BN161,BO161)</f>
        <v>-173.1002</v>
      </c>
      <c r="BQ161" s="21">
        <f t="shared" ref="BQ161:BQ163" ca="1" si="675">BF161</f>
        <v>-52.573</v>
      </c>
      <c r="BR161" s="21">
        <f t="shared" ref="BR161:BR163" ca="1" si="676">BG161+BP161</f>
        <v>-204.6002</v>
      </c>
      <c r="BS161" s="21">
        <f t="shared" ref="BS161:BS163" ca="1" si="677">BG161-BP161</f>
        <v>141.6002</v>
      </c>
      <c r="BT161" s="61"/>
      <c r="BW161" s="8" t="s">
        <v>10</v>
      </c>
      <c r="BX161" s="21">
        <f ca="1">BX153-BX155*BZ149/100-CJ146*BZ149^2/20000</f>
        <v>-84.061000000000007</v>
      </c>
      <c r="BY161" s="21">
        <f ca="1">BY153-BY155*BZ149/100-CJ147*BZ149^2/20000</f>
        <v>-50.314</v>
      </c>
      <c r="BZ161" s="21">
        <f ca="1">BZ153-(BZ153-BZ152)/CJ145*BZ149/100</f>
        <v>-173.678</v>
      </c>
      <c r="CA161" s="21">
        <f ca="1">CA153-(CA153-CA152)/CJ145*BZ149/100</f>
        <v>-21.148</v>
      </c>
      <c r="CB161" s="21">
        <f ca="1">CB153-(CB153-CB152)/CJ145*BZ149/100</f>
        <v>-2.5409999999999999</v>
      </c>
      <c r="CC161" s="21">
        <f ca="1">CC153-(CC153-CC152)/CJ145*BZ149/100</f>
        <v>-3.738</v>
      </c>
      <c r="CD161" s="21">
        <f t="shared" ref="CD161:CD163" ca="1" si="678">(ABS(BZ161)+ABS(CB161))*SIGN(BZ161)</f>
        <v>-176.21899999999999</v>
      </c>
      <c r="CE161" s="21">
        <f t="shared" ref="CE161:CE163" ca="1" si="679">(ABS(CA161)+ABS(CC161))*SIGN(CA161)</f>
        <v>-24.885999999999999</v>
      </c>
      <c r="CF161" s="21">
        <f t="shared" ref="CF161:CF163" ca="1" si="680">(ABS(CD161)+0.3*ABS(CE161))*SIGN(CD161)</f>
        <v>-183.6848</v>
      </c>
      <c r="CG161" s="21">
        <f t="shared" ca="1" si="651"/>
        <v>-77.7517</v>
      </c>
      <c r="CH161" s="21">
        <f ca="1">IF($C$2&lt;=$C$3,CF161,CG161)</f>
        <v>-183.6848</v>
      </c>
      <c r="CI161" s="21">
        <f t="shared" ref="CI161:CI163" ca="1" si="681">BX161</f>
        <v>-84.061000000000007</v>
      </c>
      <c r="CJ161" s="21">
        <f t="shared" ref="CJ161:CJ163" ca="1" si="682">BY161+CH161</f>
        <v>-233.99879999999999</v>
      </c>
      <c r="CK161" s="21">
        <f t="shared" ref="CK161:CK163" ca="1" si="683">BY161-CH161</f>
        <v>133.3708</v>
      </c>
      <c r="CL161" s="61"/>
      <c r="CO161" s="8" t="s">
        <v>10</v>
      </c>
      <c r="CP161" s="21">
        <f ca="1">CP153-CP155*CR149/100-DB146*CR149^2/20000</f>
        <v>-37.804000000000002</v>
      </c>
      <c r="CQ161" s="21">
        <f ca="1">CQ153-CQ155*CR149/100-DB147*CR149^2/20000</f>
        <v>-22.629000000000001</v>
      </c>
      <c r="CR161" s="21">
        <f ca="1">CR153-(CR153-CR152)/DB145*CR149/100</f>
        <v>-117.98099999999999</v>
      </c>
      <c r="CS161" s="21">
        <f ca="1">CS153-(CS153-CS152)/DB145*CR149/100</f>
        <v>-14.371</v>
      </c>
      <c r="CT161" s="21">
        <f ca="1">CT153-(CT153-CT152)/DB145*CR149/100</f>
        <v>-1.7230000000000001</v>
      </c>
      <c r="CU161" s="21">
        <f ca="1">CU153-(CU153-CU152)/DB145*CR149/100</f>
        <v>-2.5339999999999998</v>
      </c>
      <c r="CV161" s="21">
        <f t="shared" ref="CV161:CV163" ca="1" si="684">(ABS(CR161)+ABS(CT161))*SIGN(CR161)</f>
        <v>-119.70399999999999</v>
      </c>
      <c r="CW161" s="21">
        <f t="shared" ref="CW161:CW163" ca="1" si="685">(ABS(CS161)+ABS(CU161))*SIGN(CS161)</f>
        <v>-16.905000000000001</v>
      </c>
      <c r="CX161" s="21">
        <f t="shared" ref="CX161:CX163" ca="1" si="686">(ABS(CV161)+0.3*ABS(CW161))*SIGN(CV161)</f>
        <v>-124.77549999999999</v>
      </c>
      <c r="CY161" s="21">
        <f t="shared" ca="1" si="652"/>
        <v>-52.816199999999995</v>
      </c>
      <c r="CZ161" s="21">
        <f ca="1">IF($C$2&lt;=$C$3,CX161,CY161)</f>
        <v>-124.77549999999999</v>
      </c>
      <c r="DA161" s="21">
        <f t="shared" ref="DA161:DA163" ca="1" si="687">CP161</f>
        <v>-37.804000000000002</v>
      </c>
      <c r="DB161" s="21">
        <f t="shared" ref="DB161:DB163" ca="1" si="688">CQ161+CZ161</f>
        <v>-147.40449999999998</v>
      </c>
      <c r="DC161" s="21">
        <f t="shared" ref="DC161:DC163" ca="1" si="689">CQ161-CZ161</f>
        <v>102.14649999999999</v>
      </c>
      <c r="DD161" s="61"/>
      <c r="DG161" s="8" t="s">
        <v>10</v>
      </c>
      <c r="DH161" s="21">
        <f ca="1">DH153-DH155*DJ149/100-DT146*DJ149^2/20000</f>
        <v>-22.541</v>
      </c>
      <c r="DI161" s="21">
        <f ca="1">DI153-DI155*DJ149/100-DT147*DJ149^2/20000</f>
        <v>-13.81</v>
      </c>
      <c r="DJ161" s="21">
        <f ca="1">DJ153-(DJ153-DJ152)/DT145*DJ149/100</f>
        <v>-19.318999999999999</v>
      </c>
      <c r="DK161" s="21">
        <f ca="1">DK153-(DK153-DK152)/DT145*DJ149/100</f>
        <v>3.8149999999999999</v>
      </c>
      <c r="DL161" s="21">
        <f ca="1">DL153-(DL153-DL152)/DT145*DJ149/100</f>
        <v>0.53100000000000003</v>
      </c>
      <c r="DM161" s="21">
        <f ca="1">DM153-(DM153-DM152)/DT145*DJ149/100</f>
        <v>0.78100000000000003</v>
      </c>
      <c r="DN161" s="21">
        <f t="shared" ref="DN161:DN163" ca="1" si="690">(ABS(DJ161)+ABS(DL161))*SIGN(DJ161)</f>
        <v>-19.849999999999998</v>
      </c>
      <c r="DO161" s="21">
        <f t="shared" ref="DO161:DO163" ca="1" si="691">(ABS(DK161)+ABS(DM161))*SIGN(DK161)</f>
        <v>4.5960000000000001</v>
      </c>
      <c r="DP161" s="21">
        <f t="shared" ref="DP161:DP163" ca="1" si="692">(ABS(DN161)+0.3*ABS(DO161))*SIGN(DN161)</f>
        <v>-21.2288</v>
      </c>
      <c r="DQ161" s="21">
        <f t="shared" ca="1" si="653"/>
        <v>10.550999999999998</v>
      </c>
      <c r="DR161" s="21">
        <f ca="1">IF($C$2&lt;=$C$3,DP161,DQ161)</f>
        <v>-21.2288</v>
      </c>
      <c r="DS161" s="21">
        <f t="shared" ref="DS161:DS163" ca="1" si="693">DH161</f>
        <v>-22.541</v>
      </c>
      <c r="DT161" s="21">
        <f t="shared" ref="DT161:DT163" ca="1" si="694">DI161+DR161</f>
        <v>-35.038800000000002</v>
      </c>
      <c r="DU161" s="21">
        <f t="shared" ref="DU161:DU163" ca="1" si="695">DI161-DR161</f>
        <v>7.4187999999999992</v>
      </c>
      <c r="DV161" s="61"/>
    </row>
    <row r="162" spans="1:126" s="18" customFormat="1">
      <c r="C162" s="8" t="s">
        <v>9</v>
      </c>
      <c r="D162" s="21">
        <f ca="1">D154-P146*F148/100</f>
        <v>28.041</v>
      </c>
      <c r="E162" s="21">
        <f ca="1">E154-P147*F148/100</f>
        <v>17.181000000000001</v>
      </c>
      <c r="F162" s="21">
        <f t="shared" ref="F162:I162" ca="1" si="696">F154</f>
        <v>-8.4730000000000008</v>
      </c>
      <c r="G162" s="21">
        <f t="shared" ca="1" si="696"/>
        <v>-1.032</v>
      </c>
      <c r="H162" s="21">
        <f t="shared" ca="1" si="696"/>
        <v>-0.124</v>
      </c>
      <c r="I162" s="21">
        <f t="shared" ca="1" si="696"/>
        <v>-0.183</v>
      </c>
      <c r="J162" s="21">
        <f t="shared" ca="1" si="654"/>
        <v>-8.5970000000000013</v>
      </c>
      <c r="K162" s="21">
        <f t="shared" ca="1" si="655"/>
        <v>-1.2150000000000001</v>
      </c>
      <c r="L162" s="21">
        <f t="shared" ca="1" si="656"/>
        <v>-8.9615000000000009</v>
      </c>
      <c r="M162" s="21">
        <f t="shared" ca="1" si="647"/>
        <v>-3.7941000000000003</v>
      </c>
      <c r="N162" s="21">
        <f ca="1">IF($C$2&lt;=$C$3,L162,M162)</f>
        <v>-8.9615000000000009</v>
      </c>
      <c r="O162" s="21">
        <f t="shared" ca="1" si="657"/>
        <v>28.041</v>
      </c>
      <c r="P162" s="21">
        <f t="shared" ca="1" si="658"/>
        <v>8.2195</v>
      </c>
      <c r="Q162" s="21">
        <f t="shared" ca="1" si="659"/>
        <v>26.142500000000002</v>
      </c>
      <c r="R162" s="61"/>
      <c r="U162" s="8" t="s">
        <v>9</v>
      </c>
      <c r="V162" s="21">
        <f ca="1">V154-AH146*X148/100</f>
        <v>22.922000000000001</v>
      </c>
      <c r="W162" s="21">
        <f ca="1">W154-AH147*X148/100</f>
        <v>14.051</v>
      </c>
      <c r="X162" s="21">
        <f t="shared" ref="X162:AA162" ca="1" si="697">X154</f>
        <v>-11.765000000000001</v>
      </c>
      <c r="Y162" s="21">
        <f t="shared" ca="1" si="697"/>
        <v>-1.4330000000000001</v>
      </c>
      <c r="Z162" s="21">
        <f t="shared" ca="1" si="697"/>
        <v>-0.17199999999999999</v>
      </c>
      <c r="AA162" s="21">
        <f t="shared" ca="1" si="697"/>
        <v>-0.254</v>
      </c>
      <c r="AB162" s="21">
        <f t="shared" ca="1" si="660"/>
        <v>-11.937000000000001</v>
      </c>
      <c r="AC162" s="21">
        <f t="shared" ca="1" si="661"/>
        <v>-1.6870000000000001</v>
      </c>
      <c r="AD162" s="21">
        <f t="shared" ca="1" si="662"/>
        <v>-12.443100000000001</v>
      </c>
      <c r="AE162" s="21">
        <f t="shared" ca="1" si="648"/>
        <v>-5.2681000000000004</v>
      </c>
      <c r="AF162" s="21">
        <f ca="1">IF($C$2&lt;=$C$3,AD162,AE162)</f>
        <v>-12.443100000000001</v>
      </c>
      <c r="AG162" s="21">
        <f t="shared" ca="1" si="663"/>
        <v>22.922000000000001</v>
      </c>
      <c r="AH162" s="21">
        <f t="shared" ca="1" si="664"/>
        <v>1.607899999999999</v>
      </c>
      <c r="AI162" s="21">
        <f t="shared" ca="1" si="665"/>
        <v>26.494100000000003</v>
      </c>
      <c r="AJ162" s="61"/>
      <c r="AM162" s="8" t="s">
        <v>9</v>
      </c>
      <c r="AN162" s="21">
        <f ca="1">AN154-AZ146*AP148/100</f>
        <v>53.051000000000002</v>
      </c>
      <c r="AO162" s="21">
        <f ca="1">AO154-AZ147*AP148/100</f>
        <v>31.96</v>
      </c>
      <c r="AP162" s="21">
        <f t="shared" ref="AP162:AS162" ca="1" si="698">AP154</f>
        <v>-12.895</v>
      </c>
      <c r="AQ162" s="21">
        <f t="shared" ca="1" si="698"/>
        <v>-1.5660000000000001</v>
      </c>
      <c r="AR162" s="21">
        <f t="shared" ca="1" si="698"/>
        <v>-0.188</v>
      </c>
      <c r="AS162" s="21">
        <f t="shared" ca="1" si="698"/>
        <v>-0.27600000000000002</v>
      </c>
      <c r="AT162" s="21">
        <f t="shared" ca="1" si="666"/>
        <v>-13.083</v>
      </c>
      <c r="AU162" s="21">
        <f t="shared" ca="1" si="667"/>
        <v>-1.8420000000000001</v>
      </c>
      <c r="AV162" s="21">
        <f t="shared" ca="1" si="668"/>
        <v>-13.6356</v>
      </c>
      <c r="AW162" s="21">
        <f t="shared" ca="1" si="649"/>
        <v>-5.7668999999999997</v>
      </c>
      <c r="AX162" s="21">
        <f ca="1">IF($C$2&lt;=$C$3,AV162,AW162)</f>
        <v>-13.6356</v>
      </c>
      <c r="AY162" s="21">
        <f t="shared" ca="1" si="669"/>
        <v>53.051000000000002</v>
      </c>
      <c r="AZ162" s="21">
        <f t="shared" ca="1" si="670"/>
        <v>18.324400000000001</v>
      </c>
      <c r="BA162" s="21">
        <f t="shared" ca="1" si="671"/>
        <v>45.595600000000005</v>
      </c>
      <c r="BB162" s="61"/>
      <c r="BE162" s="8" t="s">
        <v>9</v>
      </c>
      <c r="BF162" s="21">
        <f ca="1">BF154-BR146*BH148/100</f>
        <v>87.358000000000004</v>
      </c>
      <c r="BG162" s="21">
        <f ca="1">BG154-BR147*BH148/100</f>
        <v>52.238</v>
      </c>
      <c r="BH162" s="21">
        <f t="shared" ref="BH162:BK162" ca="1" si="699">BH154</f>
        <v>-86.549000000000007</v>
      </c>
      <c r="BI162" s="21">
        <f t="shared" ca="1" si="699"/>
        <v>-10.548</v>
      </c>
      <c r="BJ162" s="21">
        <f t="shared" ca="1" si="699"/>
        <v>-1.266</v>
      </c>
      <c r="BK162" s="21">
        <f t="shared" ca="1" si="699"/>
        <v>-1.8620000000000001</v>
      </c>
      <c r="BL162" s="21">
        <f t="shared" ca="1" si="672"/>
        <v>-87.815000000000012</v>
      </c>
      <c r="BM162" s="21">
        <f t="shared" ca="1" si="673"/>
        <v>-12.41</v>
      </c>
      <c r="BN162" s="21">
        <f t="shared" ca="1" si="674"/>
        <v>-91.538000000000011</v>
      </c>
      <c r="BO162" s="21">
        <f t="shared" ca="1" si="650"/>
        <v>-38.754500000000007</v>
      </c>
      <c r="BP162" s="21">
        <f ca="1">IF($C$2&lt;=$C$3,BN162,BO162)</f>
        <v>-91.538000000000011</v>
      </c>
      <c r="BQ162" s="21">
        <f t="shared" ca="1" si="675"/>
        <v>87.358000000000004</v>
      </c>
      <c r="BR162" s="21">
        <f t="shared" ca="1" si="676"/>
        <v>-39.300000000000011</v>
      </c>
      <c r="BS162" s="21">
        <f t="shared" ca="1" si="677"/>
        <v>143.77600000000001</v>
      </c>
      <c r="BT162" s="61"/>
      <c r="BW162" s="8" t="s">
        <v>9</v>
      </c>
      <c r="BX162" s="21">
        <f ca="1">BX154-CJ146*BZ148/100</f>
        <v>118.643</v>
      </c>
      <c r="BY162" s="21">
        <f ca="1">BY154-CJ147*BZ148/100</f>
        <v>70.95</v>
      </c>
      <c r="BZ162" s="21">
        <f t="shared" ref="BZ162:CC162" ca="1" si="700">BZ154</f>
        <v>-82.531999999999996</v>
      </c>
      <c r="CA162" s="21">
        <f t="shared" ca="1" si="700"/>
        <v>-10.048999999999999</v>
      </c>
      <c r="CB162" s="21">
        <f t="shared" ca="1" si="700"/>
        <v>-1.2070000000000001</v>
      </c>
      <c r="CC162" s="21">
        <f t="shared" ca="1" si="700"/>
        <v>-1.776</v>
      </c>
      <c r="CD162" s="21">
        <f t="shared" ca="1" si="678"/>
        <v>-83.73899999999999</v>
      </c>
      <c r="CE162" s="21">
        <f t="shared" ca="1" si="679"/>
        <v>-11.824999999999999</v>
      </c>
      <c r="CF162" s="21">
        <f t="shared" ca="1" si="680"/>
        <v>-87.28649999999999</v>
      </c>
      <c r="CG162" s="21">
        <f t="shared" ca="1" si="651"/>
        <v>-36.946699999999993</v>
      </c>
      <c r="CH162" s="21">
        <f ca="1">IF($C$2&lt;=$C$3,CF162,CG162)</f>
        <v>-87.28649999999999</v>
      </c>
      <c r="CI162" s="21">
        <f t="shared" ca="1" si="681"/>
        <v>118.643</v>
      </c>
      <c r="CJ162" s="21">
        <f t="shared" ca="1" si="682"/>
        <v>-16.336499999999987</v>
      </c>
      <c r="CK162" s="21">
        <f t="shared" ca="1" si="683"/>
        <v>158.23649999999998</v>
      </c>
      <c r="CL162" s="61"/>
      <c r="CO162" s="8" t="s">
        <v>9</v>
      </c>
      <c r="CP162" s="21">
        <f ca="1">CP154-DB146*CR148/100</f>
        <v>109.87</v>
      </c>
      <c r="CQ162" s="21">
        <f ca="1">CQ154-DB147*CR148/100</f>
        <v>65.709000000000003</v>
      </c>
      <c r="CR162" s="21">
        <f t="shared" ref="CR162:CU162" ca="1" si="701">CR154</f>
        <v>-76.174999999999997</v>
      </c>
      <c r="CS162" s="21">
        <f t="shared" ca="1" si="701"/>
        <v>-9.2810000000000006</v>
      </c>
      <c r="CT162" s="21">
        <f t="shared" ca="1" si="701"/>
        <v>-1.1140000000000001</v>
      </c>
      <c r="CU162" s="21">
        <f t="shared" ca="1" si="701"/>
        <v>-1.639</v>
      </c>
      <c r="CV162" s="21">
        <f t="shared" ca="1" si="684"/>
        <v>-77.289000000000001</v>
      </c>
      <c r="CW162" s="21">
        <f t="shared" ca="1" si="685"/>
        <v>-10.92</v>
      </c>
      <c r="CX162" s="21">
        <f t="shared" ca="1" si="686"/>
        <v>-80.564999999999998</v>
      </c>
      <c r="CY162" s="21">
        <f t="shared" ca="1" si="652"/>
        <v>-34.106699999999996</v>
      </c>
      <c r="CZ162" s="21">
        <f ca="1">IF($C$2&lt;=$C$3,CX162,CY162)</f>
        <v>-80.564999999999998</v>
      </c>
      <c r="DA162" s="21">
        <f t="shared" ca="1" si="687"/>
        <v>109.87</v>
      </c>
      <c r="DB162" s="21">
        <f t="shared" ca="1" si="688"/>
        <v>-14.855999999999995</v>
      </c>
      <c r="DC162" s="21">
        <f t="shared" ca="1" si="689"/>
        <v>146.274</v>
      </c>
      <c r="DD162" s="61"/>
      <c r="DG162" s="8" t="s">
        <v>9</v>
      </c>
      <c r="DH162" s="21">
        <f ca="1">DH154-DT146*DJ148/100</f>
        <v>28.047000000000001</v>
      </c>
      <c r="DI162" s="21">
        <f ca="1">DI154-DT147*DJ148/100</f>
        <v>17.184999999999999</v>
      </c>
      <c r="DJ162" s="21">
        <f t="shared" ref="DJ162:DM162" ca="1" si="702">DJ154</f>
        <v>-8.4109999999999996</v>
      </c>
      <c r="DK162" s="21">
        <f t="shared" ca="1" si="702"/>
        <v>1.661</v>
      </c>
      <c r="DL162" s="21">
        <f t="shared" ca="1" si="702"/>
        <v>0.23100000000000001</v>
      </c>
      <c r="DM162" s="21">
        <f t="shared" ca="1" si="702"/>
        <v>0.34</v>
      </c>
      <c r="DN162" s="21">
        <f t="shared" ca="1" si="690"/>
        <v>-8.6419999999999995</v>
      </c>
      <c r="DO162" s="21">
        <f t="shared" ca="1" si="691"/>
        <v>2.0009999999999999</v>
      </c>
      <c r="DP162" s="21">
        <f t="shared" ca="1" si="692"/>
        <v>-9.2423000000000002</v>
      </c>
      <c r="DQ162" s="21">
        <f t="shared" ca="1" si="653"/>
        <v>4.5935999999999995</v>
      </c>
      <c r="DR162" s="21">
        <f ca="1">IF($C$2&lt;=$C$3,DP162,DQ162)</f>
        <v>-9.2423000000000002</v>
      </c>
      <c r="DS162" s="21">
        <f t="shared" ca="1" si="693"/>
        <v>28.047000000000001</v>
      </c>
      <c r="DT162" s="21">
        <f t="shared" ca="1" si="694"/>
        <v>7.9426999999999985</v>
      </c>
      <c r="DU162" s="21">
        <f t="shared" ca="1" si="695"/>
        <v>26.427299999999999</v>
      </c>
      <c r="DV162" s="61"/>
    </row>
    <row r="163" spans="1:126" s="18" customFormat="1">
      <c r="C163" s="8" t="s">
        <v>8</v>
      </c>
      <c r="D163" s="21">
        <f ca="1">D155+P146*F149/100</f>
        <v>-28.876000000000001</v>
      </c>
      <c r="E163" s="21">
        <f ca="1">E155+P147*F149/100</f>
        <v>-17.693000000000001</v>
      </c>
      <c r="F163" s="21">
        <f t="shared" ref="F163:I163" ca="1" si="703">F155</f>
        <v>-8.4730000000000008</v>
      </c>
      <c r="G163" s="21">
        <f t="shared" ca="1" si="703"/>
        <v>-1.032</v>
      </c>
      <c r="H163" s="21">
        <f t="shared" ca="1" si="703"/>
        <v>-0.124</v>
      </c>
      <c r="I163" s="21">
        <f t="shared" ca="1" si="703"/>
        <v>-0.183</v>
      </c>
      <c r="J163" s="21">
        <f t="shared" ca="1" si="654"/>
        <v>-8.5970000000000013</v>
      </c>
      <c r="K163" s="21">
        <f t="shared" ca="1" si="655"/>
        <v>-1.2150000000000001</v>
      </c>
      <c r="L163" s="21">
        <f t="shared" ca="1" si="656"/>
        <v>-8.9615000000000009</v>
      </c>
      <c r="M163" s="21">
        <f t="shared" ca="1" si="647"/>
        <v>-3.7941000000000003</v>
      </c>
      <c r="N163" s="21">
        <f ca="1">IF($C$2&lt;=$C$3,L163,M163)</f>
        <v>-8.9615000000000009</v>
      </c>
      <c r="O163" s="21">
        <f t="shared" ca="1" si="657"/>
        <v>-28.876000000000001</v>
      </c>
      <c r="P163" s="21">
        <f t="shared" ca="1" si="658"/>
        <v>-26.654500000000002</v>
      </c>
      <c r="Q163" s="21">
        <f t="shared" ca="1" si="659"/>
        <v>-8.7315000000000005</v>
      </c>
      <c r="R163" s="61"/>
      <c r="U163" s="8" t="s">
        <v>8</v>
      </c>
      <c r="V163" s="21">
        <f ca="1">V155+AH146*X149/100</f>
        <v>-23.096</v>
      </c>
      <c r="W163" s="21">
        <f ca="1">W155+AH147*X149/100</f>
        <v>-14.145</v>
      </c>
      <c r="X163" s="21">
        <f t="shared" ref="X163:AA163" ca="1" si="704">X155</f>
        <v>-11.765000000000001</v>
      </c>
      <c r="Y163" s="21">
        <f t="shared" ca="1" si="704"/>
        <v>-1.4330000000000001</v>
      </c>
      <c r="Z163" s="21">
        <f t="shared" ca="1" si="704"/>
        <v>-0.17199999999999999</v>
      </c>
      <c r="AA163" s="21">
        <f t="shared" ca="1" si="704"/>
        <v>-0.254</v>
      </c>
      <c r="AB163" s="21">
        <f t="shared" ca="1" si="660"/>
        <v>-11.937000000000001</v>
      </c>
      <c r="AC163" s="21">
        <f t="shared" ca="1" si="661"/>
        <v>-1.6870000000000001</v>
      </c>
      <c r="AD163" s="21">
        <f t="shared" ca="1" si="662"/>
        <v>-12.443100000000001</v>
      </c>
      <c r="AE163" s="21">
        <f t="shared" ca="1" si="648"/>
        <v>-5.2681000000000004</v>
      </c>
      <c r="AF163" s="21">
        <f ca="1">IF($C$2&lt;=$C$3,AD163,AE163)</f>
        <v>-12.443100000000001</v>
      </c>
      <c r="AG163" s="21">
        <f t="shared" ca="1" si="663"/>
        <v>-23.096</v>
      </c>
      <c r="AH163" s="21">
        <f t="shared" ca="1" si="664"/>
        <v>-26.588100000000001</v>
      </c>
      <c r="AI163" s="21">
        <f t="shared" ca="1" si="665"/>
        <v>-1.7018999999999984</v>
      </c>
      <c r="AJ163" s="61"/>
      <c r="AM163" s="8" t="s">
        <v>8</v>
      </c>
      <c r="AN163" s="21">
        <f ca="1">AN155+AZ146*AP149/100</f>
        <v>-54.529000000000003</v>
      </c>
      <c r="AO163" s="21">
        <f ca="1">AO155+AZ147*AP149/100</f>
        <v>-32.840000000000003</v>
      </c>
      <c r="AP163" s="21">
        <f t="shared" ref="AP163:AS163" ca="1" si="705">AP155</f>
        <v>-12.895</v>
      </c>
      <c r="AQ163" s="21">
        <f t="shared" ca="1" si="705"/>
        <v>-1.5660000000000001</v>
      </c>
      <c r="AR163" s="21">
        <f t="shared" ca="1" si="705"/>
        <v>-0.188</v>
      </c>
      <c r="AS163" s="21">
        <f t="shared" ca="1" si="705"/>
        <v>-0.27600000000000002</v>
      </c>
      <c r="AT163" s="21">
        <f t="shared" ca="1" si="666"/>
        <v>-13.083</v>
      </c>
      <c r="AU163" s="21">
        <f t="shared" ca="1" si="667"/>
        <v>-1.8420000000000001</v>
      </c>
      <c r="AV163" s="21">
        <f t="shared" ca="1" si="668"/>
        <v>-13.6356</v>
      </c>
      <c r="AW163" s="21">
        <f t="shared" ca="1" si="649"/>
        <v>-5.7668999999999997</v>
      </c>
      <c r="AX163" s="21">
        <f ca="1">IF($C$2&lt;=$C$3,AV163,AW163)</f>
        <v>-13.6356</v>
      </c>
      <c r="AY163" s="21">
        <f t="shared" ca="1" si="669"/>
        <v>-54.529000000000003</v>
      </c>
      <c r="AZ163" s="21">
        <f t="shared" ca="1" si="670"/>
        <v>-46.4756</v>
      </c>
      <c r="BA163" s="21">
        <f t="shared" ca="1" si="671"/>
        <v>-19.204400000000003</v>
      </c>
      <c r="BB163" s="61"/>
      <c r="BE163" s="8" t="s">
        <v>8</v>
      </c>
      <c r="BF163" s="21">
        <f ca="1">BF155+BR146*BH149/100</f>
        <v>-95.233999999999995</v>
      </c>
      <c r="BG163" s="21">
        <f ca="1">BG155+BR147*BH149/100</f>
        <v>-56.978000000000002</v>
      </c>
      <c r="BH163" s="21">
        <f t="shared" ref="BH163:BK163" ca="1" si="706">BH155</f>
        <v>-86.549000000000007</v>
      </c>
      <c r="BI163" s="21">
        <f t="shared" ca="1" si="706"/>
        <v>-10.548</v>
      </c>
      <c r="BJ163" s="21">
        <f t="shared" ca="1" si="706"/>
        <v>-1.266</v>
      </c>
      <c r="BK163" s="21">
        <f t="shared" ca="1" si="706"/>
        <v>-1.8620000000000001</v>
      </c>
      <c r="BL163" s="21">
        <f t="shared" ca="1" si="672"/>
        <v>-87.815000000000012</v>
      </c>
      <c r="BM163" s="21">
        <f t="shared" ca="1" si="673"/>
        <v>-12.41</v>
      </c>
      <c r="BN163" s="21">
        <f t="shared" ca="1" si="674"/>
        <v>-91.538000000000011</v>
      </c>
      <c r="BO163" s="21">
        <f t="shared" ca="1" si="650"/>
        <v>-38.754500000000007</v>
      </c>
      <c r="BP163" s="21">
        <f ca="1">IF($C$2&lt;=$C$3,BN163,BO163)</f>
        <v>-91.538000000000011</v>
      </c>
      <c r="BQ163" s="21">
        <f t="shared" ca="1" si="675"/>
        <v>-95.233999999999995</v>
      </c>
      <c r="BR163" s="21">
        <f t="shared" ca="1" si="676"/>
        <v>-148.51600000000002</v>
      </c>
      <c r="BS163" s="21">
        <f t="shared" ca="1" si="677"/>
        <v>34.560000000000009</v>
      </c>
      <c r="BT163" s="61"/>
      <c r="BW163" s="8" t="s">
        <v>8</v>
      </c>
      <c r="BX163" s="21">
        <f ca="1">BX155+CJ146*BZ149/100</f>
        <v>-121.009</v>
      </c>
      <c r="BY163" s="21">
        <f ca="1">BY155+CJ147*BZ149/100</f>
        <v>-72.396000000000001</v>
      </c>
      <c r="BZ163" s="21">
        <f t="shared" ref="BZ163:CC163" ca="1" si="707">BZ155</f>
        <v>-82.531999999999996</v>
      </c>
      <c r="CA163" s="21">
        <f t="shared" ca="1" si="707"/>
        <v>-10.048999999999999</v>
      </c>
      <c r="CB163" s="21">
        <f t="shared" ca="1" si="707"/>
        <v>-1.2070000000000001</v>
      </c>
      <c r="CC163" s="21">
        <f t="shared" ca="1" si="707"/>
        <v>-1.776</v>
      </c>
      <c r="CD163" s="21">
        <f t="shared" ca="1" si="678"/>
        <v>-83.73899999999999</v>
      </c>
      <c r="CE163" s="21">
        <f t="shared" ca="1" si="679"/>
        <v>-11.824999999999999</v>
      </c>
      <c r="CF163" s="21">
        <f t="shared" ca="1" si="680"/>
        <v>-87.28649999999999</v>
      </c>
      <c r="CG163" s="21">
        <f t="shared" ca="1" si="651"/>
        <v>-36.946699999999993</v>
      </c>
      <c r="CH163" s="21">
        <f ca="1">IF($C$2&lt;=$C$3,CF163,CG163)</f>
        <v>-87.28649999999999</v>
      </c>
      <c r="CI163" s="21">
        <f t="shared" ca="1" si="681"/>
        <v>-121.009</v>
      </c>
      <c r="CJ163" s="21">
        <f t="shared" ca="1" si="682"/>
        <v>-159.6825</v>
      </c>
      <c r="CK163" s="21">
        <f t="shared" ca="1" si="683"/>
        <v>14.890499999999989</v>
      </c>
      <c r="CL163" s="61"/>
      <c r="CO163" s="8" t="s">
        <v>8</v>
      </c>
      <c r="CP163" s="21">
        <f ca="1">CP155+DB146*CR149/100</f>
        <v>-95.546000000000006</v>
      </c>
      <c r="CQ163" s="21">
        <f ca="1">CQ155+DB147*CR149/100</f>
        <v>-57.158999999999999</v>
      </c>
      <c r="CR163" s="21">
        <f t="shared" ref="CR163:CU163" ca="1" si="708">CR155</f>
        <v>-76.174999999999997</v>
      </c>
      <c r="CS163" s="21">
        <f t="shared" ca="1" si="708"/>
        <v>-9.2810000000000006</v>
      </c>
      <c r="CT163" s="21">
        <f t="shared" ca="1" si="708"/>
        <v>-1.1140000000000001</v>
      </c>
      <c r="CU163" s="21">
        <f t="shared" ca="1" si="708"/>
        <v>-1.639</v>
      </c>
      <c r="CV163" s="21">
        <f t="shared" ca="1" si="684"/>
        <v>-77.289000000000001</v>
      </c>
      <c r="CW163" s="21">
        <f t="shared" ca="1" si="685"/>
        <v>-10.92</v>
      </c>
      <c r="CX163" s="21">
        <f t="shared" ca="1" si="686"/>
        <v>-80.564999999999998</v>
      </c>
      <c r="CY163" s="21">
        <f t="shared" ca="1" si="652"/>
        <v>-34.106699999999996</v>
      </c>
      <c r="CZ163" s="21">
        <f ca="1">IF($C$2&lt;=$C$3,CX163,CY163)</f>
        <v>-80.564999999999998</v>
      </c>
      <c r="DA163" s="21">
        <f t="shared" ca="1" si="687"/>
        <v>-95.546000000000006</v>
      </c>
      <c r="DB163" s="21">
        <f t="shared" ca="1" si="688"/>
        <v>-137.72399999999999</v>
      </c>
      <c r="DC163" s="21">
        <f t="shared" ca="1" si="689"/>
        <v>23.405999999999999</v>
      </c>
      <c r="DD163" s="61"/>
      <c r="DG163" s="8" t="s">
        <v>8</v>
      </c>
      <c r="DH163" s="21">
        <f ca="1">DH155+DT146*DJ149/100</f>
        <v>-28.87</v>
      </c>
      <c r="DI163" s="21">
        <f ca="1">DI155+DT147*DJ149/100</f>
        <v>-17.689</v>
      </c>
      <c r="DJ163" s="21">
        <f t="shared" ref="DJ163:DM163" ca="1" si="709">DJ155</f>
        <v>-8.4109999999999996</v>
      </c>
      <c r="DK163" s="21">
        <f t="shared" ca="1" si="709"/>
        <v>1.661</v>
      </c>
      <c r="DL163" s="21">
        <f t="shared" ca="1" si="709"/>
        <v>0.23100000000000001</v>
      </c>
      <c r="DM163" s="21">
        <f t="shared" ca="1" si="709"/>
        <v>0.34</v>
      </c>
      <c r="DN163" s="21">
        <f t="shared" ca="1" si="690"/>
        <v>-8.6419999999999995</v>
      </c>
      <c r="DO163" s="21">
        <f t="shared" ca="1" si="691"/>
        <v>2.0009999999999999</v>
      </c>
      <c r="DP163" s="21">
        <f t="shared" ca="1" si="692"/>
        <v>-9.2423000000000002</v>
      </c>
      <c r="DQ163" s="21">
        <f t="shared" ca="1" si="653"/>
        <v>4.5935999999999995</v>
      </c>
      <c r="DR163" s="21">
        <f ca="1">IF($C$2&lt;=$C$3,DP163,DQ163)</f>
        <v>-9.2423000000000002</v>
      </c>
      <c r="DS163" s="21">
        <f t="shared" ca="1" si="693"/>
        <v>-28.87</v>
      </c>
      <c r="DT163" s="21">
        <f t="shared" ca="1" si="694"/>
        <v>-26.9313</v>
      </c>
      <c r="DU163" s="21">
        <f t="shared" ca="1" si="695"/>
        <v>-8.4466999999999999</v>
      </c>
      <c r="DV163" s="61"/>
    </row>
    <row r="164" spans="1:126" s="18" customFormat="1">
      <c r="C164" s="8" t="s">
        <v>58</v>
      </c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>
        <f ca="1">MIN(P145-F149/100,MAX(F148/100,O156))</f>
        <v>2.315493613507388</v>
      </c>
      <c r="P164" s="21">
        <f ca="1">MIN(P145-F149/100,MAX(F148/100,P156))</f>
        <v>1.1077106153581466</v>
      </c>
      <c r="Q164" s="21">
        <f ca="1">MIN(P145-F149/100,MAX(F148/100,Q156))</f>
        <v>3.5231834604576475</v>
      </c>
      <c r="R164" s="61"/>
      <c r="U164" s="8" t="s">
        <v>58</v>
      </c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>
        <f ca="1">MIN(AH145-X149/100,MAX(X148/100,AG156))</f>
        <v>1.8927854317875614</v>
      </c>
      <c r="AH164" s="21">
        <f ca="1">MIN(AH145-X149/100,MAX(X148/100,AH156))</f>
        <v>0.2166867640800112</v>
      </c>
      <c r="AI164" s="21">
        <f ca="1">MIN(AH145-X149/100,MAX(X148/100,AI156))</f>
        <v>3.5706873315363881</v>
      </c>
      <c r="AJ164" s="61"/>
      <c r="AM164" s="8" t="s">
        <v>58</v>
      </c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>
        <f ca="1">MIN(AZ145-AP149/100,MAX(AP148/100,AY156))</f>
        <v>1.4793920803123257</v>
      </c>
      <c r="AZ164" s="21">
        <f ca="1">MIN(AZ145-AP149/100,MAX(AP148/100,AZ156))</f>
        <v>0.84832716049382717</v>
      </c>
      <c r="BA164" s="21">
        <f ca="1">MIN(AZ145-AP149/100,MAX(AP148/100,BA156))</f>
        <v>2.1109012345679012</v>
      </c>
      <c r="BB164" s="61"/>
      <c r="BE164" s="8" t="s">
        <v>58</v>
      </c>
      <c r="BF164" s="21"/>
      <c r="BG164" s="21"/>
      <c r="BH164" s="21"/>
      <c r="BI164" s="21"/>
      <c r="BJ164" s="21"/>
      <c r="BK164" s="21"/>
      <c r="BL164" s="21"/>
      <c r="BM164" s="21"/>
      <c r="BN164" s="21"/>
      <c r="BO164" s="21"/>
      <c r="BP164" s="21"/>
      <c r="BQ164" s="21">
        <f ca="1">MIN(BR145-BH149/100,MAX(BH148/100,BQ156))</f>
        <v>1.5309827374693306</v>
      </c>
      <c r="BR164" s="21">
        <f ca="1">MIN(BR145-BH149/100,MAX(BH148/100,BR156))</f>
        <v>0</v>
      </c>
      <c r="BS164" s="21">
        <f ca="1">MIN(BR145-BH149/100,MAX(BH148/100,BS156))</f>
        <v>3.2</v>
      </c>
      <c r="BT164" s="61"/>
      <c r="BW164" s="8" t="s">
        <v>58</v>
      </c>
      <c r="BX164" s="21"/>
      <c r="BY164" s="21"/>
      <c r="BZ164" s="21"/>
      <c r="CA164" s="21"/>
      <c r="CB164" s="21"/>
      <c r="CC164" s="21"/>
      <c r="CD164" s="21"/>
      <c r="CE164" s="21"/>
      <c r="CF164" s="21"/>
      <c r="CG164" s="21"/>
      <c r="CH164" s="21"/>
      <c r="CI164" s="21">
        <f ca="1">MIN(CJ145-BZ149/100,MAX(BZ148/100,CI156))</f>
        <v>2.0792615959808387</v>
      </c>
      <c r="CJ164" s="21">
        <f ca="1">MIN(CJ145-BZ149/100,MAX(BZ148/100,CJ156))</f>
        <v>0</v>
      </c>
      <c r="CK164" s="21">
        <f ca="1">MIN(CJ145-BZ149/100,MAX(BZ148/100,CK156))</f>
        <v>4.2</v>
      </c>
      <c r="CL164" s="61"/>
      <c r="CO164" s="8" t="s">
        <v>58</v>
      </c>
      <c r="CP164" s="21"/>
      <c r="CQ164" s="21"/>
      <c r="CR164" s="21"/>
      <c r="CS164" s="21"/>
      <c r="CT164" s="21"/>
      <c r="CU164" s="21"/>
      <c r="CV164" s="21"/>
      <c r="CW164" s="21"/>
      <c r="CX164" s="21"/>
      <c r="CY164" s="21"/>
      <c r="CZ164" s="21"/>
      <c r="DA164" s="21">
        <f ca="1">MIN(DB145-CR149/100,MAX(CR148/100,DA156))</f>
        <v>1.9255208941854578</v>
      </c>
      <c r="DB164" s="21">
        <f ca="1">MIN(DB145-CR149/100,MAX(CR148/100,DB156))</f>
        <v>0</v>
      </c>
      <c r="DC164" s="21">
        <f ca="1">MIN(DB145-CR149/100,MAX(CR148/100,DC156))</f>
        <v>3.6</v>
      </c>
      <c r="DD164" s="61"/>
      <c r="DG164" s="8" t="s">
        <v>58</v>
      </c>
      <c r="DH164" s="21"/>
      <c r="DI164" s="21"/>
      <c r="DJ164" s="21"/>
      <c r="DK164" s="21"/>
      <c r="DL164" s="21"/>
      <c r="DM164" s="21"/>
      <c r="DN164" s="21"/>
      <c r="DO164" s="21"/>
      <c r="DP164" s="21"/>
      <c r="DQ164" s="21"/>
      <c r="DR164" s="21"/>
      <c r="DS164" s="21">
        <f ca="1">MIN(DT145-DJ149/100,MAX(DJ148/100,DS156))</f>
        <v>2.3159855579176698</v>
      </c>
      <c r="DT164" s="21">
        <f ca="1">MIN(DT145-DJ149/100,MAX(DJ148/100,DT156))</f>
        <v>1.0704249584217471</v>
      </c>
      <c r="DU164" s="21">
        <f ca="1">MIN(DT145-DJ149/100,MAX(DJ148/100,DU156))</f>
        <v>3.5616734530022365</v>
      </c>
      <c r="DV164" s="61"/>
    </row>
    <row r="165" spans="1:126" s="18" customFormat="1">
      <c r="C165" s="8" t="s">
        <v>59</v>
      </c>
      <c r="O165" s="21">
        <f ca="1">O152+(P146*P145/2-(O152-O153)/P145)*O164-P146*O164^2/2</f>
        <v>11.879947132241647</v>
      </c>
      <c r="P165" s="21">
        <f ca="1">P152+(P147*P145/2-(P152-P153)/P145)*P164-P147*P164^2/2</f>
        <v>13.588054615369131</v>
      </c>
      <c r="Q165" s="21">
        <f ca="1">Q152+(P147*P145/2-(Q152-Q153)/P145)*Q164-P147*Q164^2/2</f>
        <v>11.791768492317033</v>
      </c>
      <c r="R165" s="61"/>
      <c r="U165" s="8" t="s">
        <v>59</v>
      </c>
      <c r="AG165" s="21">
        <f ca="1">AG152+(AH146*AH145/2-(AG152-AG153)/AH145)*AG164-AH146*AG164^2/2</f>
        <v>6.7188651627166465</v>
      </c>
      <c r="AH165" s="21">
        <f ca="1">AH152+(AH147*AH145/2-(AH152-AH153)/AH145)*AH164-AH147*AH164^2/2</f>
        <v>14.7292962003289</v>
      </c>
      <c r="AI165" s="21">
        <f ca="1">AI152+(AH147*AH145/2-(AI152-AI153)/AH145)*AI164-AH147*AI164^2/2</f>
        <v>14.386687752695408</v>
      </c>
      <c r="AJ165" s="61"/>
      <c r="AM165" s="8" t="s">
        <v>59</v>
      </c>
      <c r="AY165" s="21">
        <f ca="1">AY152+(AZ146*AZ145/2-(AY152-AY153)/AZ145)*AY164-AZ146*AY164^2/2</f>
        <v>13.425614626324595</v>
      </c>
      <c r="AZ165" s="21">
        <f ca="1">AZ152+(AZ147*AZ145/2-(AZ152-AZ153)/AZ145)*AZ164-AZ147*AZ164^2/2</f>
        <v>16.194216889300414</v>
      </c>
      <c r="BA165" s="21">
        <f ca="1">BA152+(AZ147*AZ145/2-(BA152-BA153)/AZ145)*BA164-AZ147*BA164^2/2</f>
        <v>8.5878634386831365</v>
      </c>
      <c r="BB165" s="61"/>
      <c r="BE165" s="8" t="s">
        <v>59</v>
      </c>
      <c r="BQ165" s="21">
        <f ca="1">BQ152+(BR146*BR145/2-(BQ152-BQ153)/BR145)*BQ164-BR146*BQ164^2/2</f>
        <v>26.900699303501796</v>
      </c>
      <c r="BR165" s="21">
        <f ca="1">BR152+(BR147*BR145/2-(BR152-BR153)/BR145)*BR164-BR147*BR164^2/2</f>
        <v>95.904399999999995</v>
      </c>
      <c r="BS165" s="21">
        <f ca="1">BS152+(BR147*BR145/2-(BS152-BS153)/BR145)*BS164-BR147*BS164^2/2</f>
        <v>141.6002</v>
      </c>
      <c r="BT165" s="61"/>
      <c r="BW165" s="8" t="s">
        <v>59</v>
      </c>
      <c r="CI165" s="21">
        <f ca="1">CI152+(CJ146*CJ145/2-(CI152-CI153)/CJ145)*CI164-CJ146*CI164^2/2</f>
        <v>44.253570222378002</v>
      </c>
      <c r="CJ165" s="21">
        <f ca="1">CJ152+(CJ147*CJ145/2-(CJ152-CJ153)/CJ145)*CJ164-CJ147*CJ164^2/2</f>
        <v>135.64359999999999</v>
      </c>
      <c r="CK165" s="21">
        <f ca="1">CK152+(CJ147*CJ145/2-(CK152-CK153)/CJ145)*CK164-CJ147*CK164^2/2</f>
        <v>133.37080000000003</v>
      </c>
      <c r="CL165" s="61"/>
      <c r="CO165" s="8" t="s">
        <v>59</v>
      </c>
      <c r="DA165" s="21">
        <f ca="1">DA152+(DB146*DB145/2-(DA152-DA153)/DB145)*DA164-DB146*DA164^2/2</f>
        <v>42.190704268844186</v>
      </c>
      <c r="DB165" s="21">
        <f ca="1">DB152+(DB147*DB145/2-(DB152-DB153)/DB145)*DB164-DB147*DB164^2/2</f>
        <v>127.23910000000001</v>
      </c>
      <c r="DC165" s="21">
        <f ca="1">DC152+(DB147*DB145/2-(DC152-DC153)/DB145)*DC164-DB147*DC164^2/2</f>
        <v>102.14650000000003</v>
      </c>
      <c r="DD165" s="61"/>
      <c r="DG165" s="8" t="s">
        <v>59</v>
      </c>
      <c r="DS165" s="21">
        <f ca="1">DS152+(DT146*DT145/2-(DS152-DS153)/DT145)*DS164-DT146*DS164^2/2</f>
        <v>11.872743027645903</v>
      </c>
      <c r="DT165" s="21">
        <f ca="1">DT152+(DT147*DT145/2-(DT152-DT153)/DT145)*DT164-DT147*DT164^2/2</f>
        <v>13.836053584881256</v>
      </c>
      <c r="DU165" s="21">
        <f ca="1">DU152+(DT147*DT145/2-(DU152-DU153)/DT145)*DU164-DT147*DU164^2/2</f>
        <v>12.226170985395456</v>
      </c>
      <c r="DV165" s="61"/>
    </row>
    <row r="166" spans="1:126" s="18" customFormat="1">
      <c r="A166" s="19" t="s">
        <v>38</v>
      </c>
      <c r="I166" s="41" t="s">
        <v>84</v>
      </c>
      <c r="J166" s="41"/>
      <c r="K166" s="41" t="s">
        <v>85</v>
      </c>
      <c r="L166" s="41"/>
      <c r="M166" s="41" t="s">
        <v>86</v>
      </c>
      <c r="N166" s="41"/>
      <c r="R166" s="61"/>
      <c r="S166" s="19" t="s">
        <v>38</v>
      </c>
      <c r="AA166" s="41" t="s">
        <v>84</v>
      </c>
      <c r="AB166" s="41"/>
      <c r="AC166" s="41" t="s">
        <v>85</v>
      </c>
      <c r="AD166" s="41"/>
      <c r="AE166" s="41" t="s">
        <v>86</v>
      </c>
      <c r="AF166" s="41"/>
      <c r="AJ166" s="61"/>
      <c r="AK166" s="19" t="s">
        <v>38</v>
      </c>
      <c r="AS166" s="41" t="s">
        <v>84</v>
      </c>
      <c r="AT166" s="41"/>
      <c r="AU166" s="41" t="s">
        <v>85</v>
      </c>
      <c r="AV166" s="41"/>
      <c r="AW166" s="41" t="s">
        <v>86</v>
      </c>
      <c r="AX166" s="41"/>
      <c r="BB166" s="61"/>
      <c r="BC166" s="19" t="s">
        <v>38</v>
      </c>
      <c r="BK166" s="41" t="s">
        <v>84</v>
      </c>
      <c r="BL166" s="41"/>
      <c r="BM166" s="41" t="s">
        <v>85</v>
      </c>
      <c r="BN166" s="41"/>
      <c r="BO166" s="41" t="s">
        <v>86</v>
      </c>
      <c r="BP166" s="41"/>
      <c r="BT166" s="61"/>
      <c r="BU166" s="19" t="s">
        <v>38</v>
      </c>
      <c r="CC166" s="41" t="s">
        <v>84</v>
      </c>
      <c r="CD166" s="41"/>
      <c r="CE166" s="41" t="s">
        <v>85</v>
      </c>
      <c r="CF166" s="41"/>
      <c r="CG166" s="41" t="s">
        <v>86</v>
      </c>
      <c r="CH166" s="41"/>
      <c r="CL166" s="61"/>
      <c r="CM166" s="19" t="s">
        <v>38</v>
      </c>
      <c r="CU166" s="41" t="s">
        <v>84</v>
      </c>
      <c r="CV166" s="41"/>
      <c r="CW166" s="41" t="s">
        <v>85</v>
      </c>
      <c r="CX166" s="41"/>
      <c r="CY166" s="41" t="s">
        <v>86</v>
      </c>
      <c r="CZ166" s="41"/>
      <c r="DD166" s="61"/>
      <c r="DE166" s="19" t="s">
        <v>38</v>
      </c>
      <c r="DM166" s="41" t="s">
        <v>84</v>
      </c>
      <c r="DN166" s="41"/>
      <c r="DO166" s="41" t="s">
        <v>85</v>
      </c>
      <c r="DP166" s="41"/>
      <c r="DQ166" s="41" t="s">
        <v>86</v>
      </c>
      <c r="DR166" s="41"/>
      <c r="DV166" s="61"/>
    </row>
    <row r="167" spans="1:126" s="18" customFormat="1">
      <c r="A167" s="8" t="s">
        <v>44</v>
      </c>
      <c r="D167" s="20" t="s">
        <v>32</v>
      </c>
      <c r="E167" s="20" t="s">
        <v>51</v>
      </c>
      <c r="F167" s="20" t="s">
        <v>52</v>
      </c>
      <c r="G167" s="20" t="s">
        <v>60</v>
      </c>
      <c r="H167" s="20" t="s">
        <v>61</v>
      </c>
      <c r="I167" s="20" t="s">
        <v>62</v>
      </c>
      <c r="J167" s="20" t="s">
        <v>63</v>
      </c>
      <c r="K167" s="20" t="s">
        <v>62</v>
      </c>
      <c r="L167" s="20" t="s">
        <v>63</v>
      </c>
      <c r="M167" s="20" t="s">
        <v>87</v>
      </c>
      <c r="N167" s="20" t="s">
        <v>88</v>
      </c>
      <c r="O167" s="20"/>
      <c r="P167" s="65" t="s">
        <v>93</v>
      </c>
      <c r="Q167" s="65" t="s">
        <v>93</v>
      </c>
      <c r="R167" s="62"/>
      <c r="S167" s="8" t="s">
        <v>44</v>
      </c>
      <c r="V167" s="20" t="s">
        <v>32</v>
      </c>
      <c r="W167" s="20" t="s">
        <v>51</v>
      </c>
      <c r="X167" s="20" t="s">
        <v>52</v>
      </c>
      <c r="Y167" s="20" t="s">
        <v>60</v>
      </c>
      <c r="Z167" s="20" t="s">
        <v>61</v>
      </c>
      <c r="AA167" s="20" t="s">
        <v>62</v>
      </c>
      <c r="AB167" s="20" t="s">
        <v>63</v>
      </c>
      <c r="AC167" s="20" t="s">
        <v>62</v>
      </c>
      <c r="AD167" s="20" t="s">
        <v>63</v>
      </c>
      <c r="AE167" s="20" t="s">
        <v>87</v>
      </c>
      <c r="AF167" s="20" t="s">
        <v>88</v>
      </c>
      <c r="AG167" s="20"/>
      <c r="AI167" s="65" t="s">
        <v>93</v>
      </c>
      <c r="AJ167" s="62"/>
      <c r="AK167" s="8" t="s">
        <v>44</v>
      </c>
      <c r="AN167" s="20" t="s">
        <v>32</v>
      </c>
      <c r="AO167" s="20" t="s">
        <v>51</v>
      </c>
      <c r="AP167" s="20" t="s">
        <v>52</v>
      </c>
      <c r="AQ167" s="20" t="s">
        <v>60</v>
      </c>
      <c r="AR167" s="20" t="s">
        <v>61</v>
      </c>
      <c r="AS167" s="20" t="s">
        <v>62</v>
      </c>
      <c r="AT167" s="20" t="s">
        <v>63</v>
      </c>
      <c r="AU167" s="20" t="s">
        <v>62</v>
      </c>
      <c r="AV167" s="20" t="s">
        <v>63</v>
      </c>
      <c r="AW167" s="20" t="s">
        <v>87</v>
      </c>
      <c r="AX167" s="20" t="s">
        <v>88</v>
      </c>
      <c r="AY167" s="20"/>
      <c r="BA167" s="65" t="s">
        <v>93</v>
      </c>
      <c r="BB167" s="62"/>
      <c r="BC167" s="8" t="s">
        <v>44</v>
      </c>
      <c r="BF167" s="20" t="s">
        <v>32</v>
      </c>
      <c r="BG167" s="20" t="s">
        <v>51</v>
      </c>
      <c r="BH167" s="20" t="s">
        <v>52</v>
      </c>
      <c r="BI167" s="20" t="s">
        <v>60</v>
      </c>
      <c r="BJ167" s="20" t="s">
        <v>61</v>
      </c>
      <c r="BK167" s="20" t="s">
        <v>62</v>
      </c>
      <c r="BL167" s="20" t="s">
        <v>63</v>
      </c>
      <c r="BM167" s="20" t="s">
        <v>62</v>
      </c>
      <c r="BN167" s="20" t="s">
        <v>63</v>
      </c>
      <c r="BO167" s="20" t="s">
        <v>87</v>
      </c>
      <c r="BP167" s="20" t="s">
        <v>88</v>
      </c>
      <c r="BQ167" s="20"/>
      <c r="BS167" s="65" t="s">
        <v>93</v>
      </c>
      <c r="BT167" s="62"/>
      <c r="BU167" s="8" t="s">
        <v>44</v>
      </c>
      <c r="BX167" s="20" t="s">
        <v>32</v>
      </c>
      <c r="BY167" s="20" t="s">
        <v>51</v>
      </c>
      <c r="BZ167" s="20" t="s">
        <v>52</v>
      </c>
      <c r="CA167" s="20" t="s">
        <v>60</v>
      </c>
      <c r="CB167" s="20" t="s">
        <v>61</v>
      </c>
      <c r="CC167" s="20" t="s">
        <v>62</v>
      </c>
      <c r="CD167" s="20" t="s">
        <v>63</v>
      </c>
      <c r="CE167" s="20" t="s">
        <v>62</v>
      </c>
      <c r="CF167" s="20" t="s">
        <v>63</v>
      </c>
      <c r="CG167" s="20" t="s">
        <v>87</v>
      </c>
      <c r="CH167" s="20" t="s">
        <v>88</v>
      </c>
      <c r="CI167" s="20"/>
      <c r="CK167" s="65" t="s">
        <v>93</v>
      </c>
      <c r="CL167" s="62"/>
      <c r="CM167" s="8" t="s">
        <v>44</v>
      </c>
      <c r="CP167" s="20" t="s">
        <v>32</v>
      </c>
      <c r="CQ167" s="20" t="s">
        <v>51</v>
      </c>
      <c r="CR167" s="20" t="s">
        <v>52</v>
      </c>
      <c r="CS167" s="20" t="s">
        <v>60</v>
      </c>
      <c r="CT167" s="20" t="s">
        <v>61</v>
      </c>
      <c r="CU167" s="20" t="s">
        <v>62</v>
      </c>
      <c r="CV167" s="20" t="s">
        <v>63</v>
      </c>
      <c r="CW167" s="20" t="s">
        <v>62</v>
      </c>
      <c r="CX167" s="20" t="s">
        <v>63</v>
      </c>
      <c r="CY167" s="20" t="s">
        <v>87</v>
      </c>
      <c r="CZ167" s="20" t="s">
        <v>88</v>
      </c>
      <c r="DA167" s="20"/>
      <c r="DC167" s="65" t="s">
        <v>93</v>
      </c>
      <c r="DD167" s="62"/>
      <c r="DE167" s="8" t="s">
        <v>44</v>
      </c>
      <c r="DH167" s="20" t="s">
        <v>32</v>
      </c>
      <c r="DI167" s="20" t="s">
        <v>51</v>
      </c>
      <c r="DJ167" s="20" t="s">
        <v>52</v>
      </c>
      <c r="DK167" s="20" t="s">
        <v>60</v>
      </c>
      <c r="DL167" s="20" t="s">
        <v>61</v>
      </c>
      <c r="DM167" s="20" t="s">
        <v>62</v>
      </c>
      <c r="DN167" s="20" t="s">
        <v>63</v>
      </c>
      <c r="DO167" s="20" t="s">
        <v>62</v>
      </c>
      <c r="DP167" s="20" t="s">
        <v>63</v>
      </c>
      <c r="DQ167" s="20" t="s">
        <v>87</v>
      </c>
      <c r="DR167" s="20" t="s">
        <v>88</v>
      </c>
      <c r="DS167" s="20"/>
      <c r="DU167" s="65" t="s">
        <v>93</v>
      </c>
      <c r="DV167" s="62"/>
    </row>
    <row r="168" spans="1:126">
      <c r="A168" s="8" t="str">
        <f ca="1">B145</f>
        <v>14-15</v>
      </c>
      <c r="C168" s="8" t="s">
        <v>11</v>
      </c>
      <c r="D168" s="26">
        <f ca="1">O160</f>
        <v>-20.584</v>
      </c>
      <c r="E168" s="26">
        <f t="shared" ref="E168:E169" ca="1" si="710">P160</f>
        <v>9.0358000000000001</v>
      </c>
      <c r="F168" s="26">
        <f t="shared" ref="F168" ca="1" si="711">Q160</f>
        <v>-34.259799999999998</v>
      </c>
      <c r="G168" s="26">
        <f ca="1">MIN(D168:F168)</f>
        <v>-34.259799999999998</v>
      </c>
      <c r="H168" s="26">
        <f ca="1">MAX(D168:F168,0)</f>
        <v>9.0358000000000001</v>
      </c>
      <c r="I168" s="28">
        <f ca="1">MAX(0,-G168/0.9/(F146-F147)/$N$3*1000)</f>
        <v>0</v>
      </c>
      <c r="J168" s="28">
        <f ca="1">MAX(0,H168/0.9/(F146-F147)/$N$3*1000)</f>
        <v>0</v>
      </c>
      <c r="K168" s="42"/>
      <c r="L168" s="42"/>
      <c r="M168" s="43">
        <f ca="1">IF(B145="-","",K168*0.9*(F146-$N$4)*$N$3/1000)</f>
        <v>0</v>
      </c>
      <c r="N168" s="43">
        <f ca="1">IF(B145="-","",L168*0.9*(F146-$N$4)*$N$3/1000)</f>
        <v>0</v>
      </c>
      <c r="O168" s="26"/>
      <c r="P168" s="26" t="str">
        <f ca="1">CONCATENATE("nodo ",B$5)</f>
        <v>nodo 14</v>
      </c>
      <c r="Q168" s="26" t="str">
        <f ca="1">CONCATENATE("nodo ",C$5)</f>
        <v>nodo 15</v>
      </c>
      <c r="R168" s="63"/>
      <c r="S168" s="8" t="str">
        <f ca="1">T145</f>
        <v>15-16</v>
      </c>
      <c r="U168" s="8" t="s">
        <v>11</v>
      </c>
      <c r="V168" s="26">
        <f ca="1">AG160</f>
        <v>-14.974</v>
      </c>
      <c r="W168" s="26">
        <f t="shared" ref="W168:W169" ca="1" si="712">AH160</f>
        <v>14.555099999999999</v>
      </c>
      <c r="X168" s="26">
        <f t="shared" ref="X168" ca="1" si="713">AI160</f>
        <v>-32.915099999999995</v>
      </c>
      <c r="Y168" s="26">
        <f ca="1">MIN(V168:X168)</f>
        <v>-32.915099999999995</v>
      </c>
      <c r="Z168" s="26">
        <f ca="1">MAX(V168:X168,0)</f>
        <v>14.555099999999999</v>
      </c>
      <c r="AA168" s="28">
        <f ca="1">MAX(0,-Y168/0.9/(X146-X147)/$N$3*1000)</f>
        <v>0</v>
      </c>
      <c r="AB168" s="28">
        <f ca="1">MAX(0,Z168/0.9/(X146-X147)/$N$3*1000)</f>
        <v>0</v>
      </c>
      <c r="AC168" s="42"/>
      <c r="AD168" s="42"/>
      <c r="AE168" s="43">
        <f ca="1">IF(T145="-",0,AC168*0.9*(X146-$N$4)*$N$3/1000)</f>
        <v>0</v>
      </c>
      <c r="AF168" s="43">
        <f ca="1">IF(T145="-",0,AD168*0.9*(X146-$N$4)*$N$3/1000)</f>
        <v>0</v>
      </c>
      <c r="AG168" s="26"/>
      <c r="AH168" s="18"/>
      <c r="AI168" s="26" t="str">
        <f ca="1">CONCATENATE("nodo ",U$5)</f>
        <v>nodo 16</v>
      </c>
      <c r="AJ168" s="63"/>
      <c r="AK168" s="8" t="str">
        <f ca="1">AL145</f>
        <v>16-17</v>
      </c>
      <c r="AM168" s="8" t="s">
        <v>11</v>
      </c>
      <c r="AN168" s="26">
        <f ca="1">AY160</f>
        <v>-25.815999999999999</v>
      </c>
      <c r="AO168" s="26">
        <f t="shared" ref="AO168:AO169" ca="1" si="714">AZ160</f>
        <v>8.4218999999999991</v>
      </c>
      <c r="AP168" s="26">
        <f t="shared" ref="AP168" ca="1" si="715">BA160</f>
        <v>-39.535899999999998</v>
      </c>
      <c r="AQ168" s="26">
        <f ca="1">MIN(AN168:AP168)</f>
        <v>-39.535899999999998</v>
      </c>
      <c r="AR168" s="26">
        <f ca="1">MAX(AN168:AP168,0)</f>
        <v>8.4218999999999991</v>
      </c>
      <c r="AS168" s="28">
        <f ca="1">MAX(0,-AQ168/0.9/(AP146-AP147)/$N$3*1000)</f>
        <v>0</v>
      </c>
      <c r="AT168" s="28">
        <f ca="1">MAX(0,AR168/0.9/(AP146-AP147)/$N$3*1000)</f>
        <v>0</v>
      </c>
      <c r="AU168" s="42"/>
      <c r="AV168" s="42"/>
      <c r="AW168" s="43">
        <f ca="1">IF(AL145="-",0,AU168*0.9*(AP146-$N$4)*$N$3/1000)</f>
        <v>0</v>
      </c>
      <c r="AX168" s="43">
        <f ca="1">IF(AL145="-",0,AV168*0.9*(AP146-$N$4)*$N$3/1000)</f>
        <v>0</v>
      </c>
      <c r="AY168" s="26"/>
      <c r="AZ168" s="18"/>
      <c r="BA168" s="26" t="str">
        <f ca="1">CONCATENATE("nodo ",AM$5)</f>
        <v>nodo 17</v>
      </c>
      <c r="BB168" s="63"/>
      <c r="BC168" s="8" t="str">
        <f ca="1">BD145</f>
        <v>17-18</v>
      </c>
      <c r="BE168" s="8" t="s">
        <v>11</v>
      </c>
      <c r="BF168" s="26">
        <f ca="1">BQ160</f>
        <v>-39.970999999999997</v>
      </c>
      <c r="BG168" s="26">
        <f t="shared" ref="BG168:BG169" ca="1" si="716">BR160</f>
        <v>95.904399999999995</v>
      </c>
      <c r="BH168" s="26">
        <f t="shared" ref="BH168" ca="1" si="717">BS160</f>
        <v>-143.73840000000001</v>
      </c>
      <c r="BI168" s="26">
        <f ca="1">MIN(BF168:BH168)</f>
        <v>-143.73840000000001</v>
      </c>
      <c r="BJ168" s="26">
        <f ca="1">MAX(BF168:BH168,0)</f>
        <v>95.904399999999995</v>
      </c>
      <c r="BK168" s="28">
        <f ca="1">MAX(0,-BI168/0.9/(BH146-BH147)/$N$3*1000)</f>
        <v>0</v>
      </c>
      <c r="BL168" s="28">
        <f ca="1">MAX(0,BJ168/0.9/(BH146-BH147)/$N$3*1000)</f>
        <v>0</v>
      </c>
      <c r="BM168" s="42"/>
      <c r="BN168" s="42"/>
      <c r="BO168" s="43">
        <f ca="1">IF(BD145="-",0,BM168*0.9*(BH146-$N$4)*$N$3/1000)</f>
        <v>0</v>
      </c>
      <c r="BP168" s="43">
        <f ca="1">IF(BD145="-",0,BN168*0.9*(BH146-$N$4)*$N$3/1000)</f>
        <v>0</v>
      </c>
      <c r="BQ168" s="26"/>
      <c r="BR168" s="18"/>
      <c r="BS168" s="26" t="str">
        <f ca="1">CONCATENATE("nodo ",BE$5)</f>
        <v>nodo 18</v>
      </c>
      <c r="BT168" s="63"/>
      <c r="BU168" s="8" t="str">
        <f ca="1">BV145</f>
        <v>18-19</v>
      </c>
      <c r="BW168" s="8" t="s">
        <v>11</v>
      </c>
      <c r="BX168" s="26">
        <f ca="1">CI160</f>
        <v>-79.090999999999994</v>
      </c>
      <c r="BY168" s="26">
        <f t="shared" ref="BY168:BY169" ca="1" si="718">CJ160</f>
        <v>135.64359999999999</v>
      </c>
      <c r="BZ168" s="26">
        <f t="shared" ref="BZ168" ca="1" si="719">CK160</f>
        <v>-230.19759999999997</v>
      </c>
      <c r="CA168" s="26">
        <f ca="1">MIN(BX168:BZ168)</f>
        <v>-230.19759999999997</v>
      </c>
      <c r="CB168" s="26">
        <f ca="1">MAX(BX168:BZ168,0)</f>
        <v>135.64359999999999</v>
      </c>
      <c r="CC168" s="28">
        <f ca="1">MAX(0,-CA168/0.9/(BZ146-BZ147)/$N$3*1000)</f>
        <v>0</v>
      </c>
      <c r="CD168" s="28">
        <f ca="1">MAX(0,CB168/0.9/(BZ146-BZ147)/$N$3*1000)</f>
        <v>0</v>
      </c>
      <c r="CE168" s="42"/>
      <c r="CF168" s="42"/>
      <c r="CG168" s="43">
        <f ca="1">IF(BV145="-",0,CE168*0.9*(BZ146-$N$4)*$N$3/1000)</f>
        <v>0</v>
      </c>
      <c r="CH168" s="43">
        <f ca="1">IF(BV145="-",0,CF168*0.9*(BZ146-$N$4)*$N$3/1000)</f>
        <v>0</v>
      </c>
      <c r="CI168" s="26"/>
      <c r="CJ168" s="18"/>
      <c r="CK168" s="26" t="str">
        <f ca="1">CONCATENATE("nodo ",BW$5)</f>
        <v>nodo 19</v>
      </c>
      <c r="CL168" s="63"/>
      <c r="CM168" s="8" t="str">
        <f ca="1">CN145</f>
        <v>19-20</v>
      </c>
      <c r="CO168" s="8" t="s">
        <v>11</v>
      </c>
      <c r="CP168" s="26">
        <f ca="1">DA160</f>
        <v>-63.588000000000001</v>
      </c>
      <c r="CQ168" s="26">
        <f t="shared" ref="CQ168:CQ169" ca="1" si="720">DB160</f>
        <v>127.23910000000001</v>
      </c>
      <c r="CR168" s="26">
        <f t="shared" ref="CR168" ca="1" si="721">DC160</f>
        <v>-203.27510000000001</v>
      </c>
      <c r="CS168" s="26">
        <f ca="1">MIN(CP168:CR168)</f>
        <v>-203.27510000000001</v>
      </c>
      <c r="CT168" s="26">
        <f ca="1">MAX(CP168:CR168,0)</f>
        <v>127.23910000000001</v>
      </c>
      <c r="CU168" s="28">
        <f ca="1">MAX(0,-CS168/0.9/(CR146-CR147)/$N$3*1000)</f>
        <v>0</v>
      </c>
      <c r="CV168" s="28">
        <f ca="1">MAX(0,CT168/0.9/(CR146-CR147)/$N$3*1000)</f>
        <v>0</v>
      </c>
      <c r="CW168" s="42"/>
      <c r="CX168" s="42"/>
      <c r="CY168" s="43">
        <f ca="1">IF(CN145="-",0,CW168*0.9*(CR146-$N$4)*$N$3/1000)</f>
        <v>0</v>
      </c>
      <c r="CZ168" s="43">
        <f ca="1">IF(CN145="-",0,CX168*0.9*(CR146-$N$4)*$N$3/1000)</f>
        <v>0</v>
      </c>
      <c r="DA168" s="26"/>
      <c r="DB168" s="18"/>
      <c r="DC168" s="26" t="str">
        <f ca="1">CONCATENATE("nodo ",CO$5)</f>
        <v>nodo 20</v>
      </c>
      <c r="DD168" s="63"/>
      <c r="DE168" s="8" t="str">
        <f ca="1">DF145</f>
        <v>-</v>
      </c>
      <c r="DG168" s="8" t="s">
        <v>11</v>
      </c>
      <c r="DH168" s="26">
        <f ca="1">DS160</f>
        <v>-20.605</v>
      </c>
      <c r="DI168" s="26">
        <f t="shared" ref="DI168:DI169" ca="1" si="722">DT160</f>
        <v>9.5850999999999988</v>
      </c>
      <c r="DJ168" s="26">
        <f t="shared" ref="DJ168" ca="1" si="723">DU160</f>
        <v>-34.8371</v>
      </c>
      <c r="DK168" s="26">
        <f ca="1">MIN(DH168:DJ168)</f>
        <v>-34.8371</v>
      </c>
      <c r="DL168" s="26">
        <f ca="1">MAX(DH168:DJ168,0)</f>
        <v>9.5850999999999988</v>
      </c>
      <c r="DM168" s="28">
        <f ca="1">MAX(0,-DK168/0.9/(DJ146-DJ147)/$N$3*1000)</f>
        <v>0</v>
      </c>
      <c r="DN168" s="28">
        <f ca="1">MAX(0,DL168/0.9/(DJ146-DJ147)/$N$3*1000)</f>
        <v>0</v>
      </c>
      <c r="DO168" s="42"/>
      <c r="DP168" s="42"/>
      <c r="DQ168" s="43">
        <f ca="1">IF(DF145="-",0,DO168*0.9*(DJ146-$N$4)*$N$3/1000)</f>
        <v>0</v>
      </c>
      <c r="DR168" s="43">
        <f ca="1">IF(DF145="-",0,DP168*0.9*(DJ146-$N$4)*$N$3/1000)</f>
        <v>0</v>
      </c>
      <c r="DS168" s="26"/>
      <c r="DT168" s="18"/>
      <c r="DU168" s="26" t="str">
        <f ca="1">CONCATENATE("nodo ",DG$5)</f>
        <v xml:space="preserve">nodo </v>
      </c>
      <c r="DV168" s="63"/>
    </row>
    <row r="169" spans="1:126">
      <c r="A169" s="19" t="s">
        <v>23</v>
      </c>
      <c r="C169" s="8" t="s">
        <v>10</v>
      </c>
      <c r="D169" s="26">
        <f ca="1">O161</f>
        <v>-22.547999999999998</v>
      </c>
      <c r="E169" s="26">
        <f t="shared" ca="1" si="710"/>
        <v>-34.287799999999997</v>
      </c>
      <c r="F169" s="26">
        <f ca="1">Q161</f>
        <v>6.6537999999999968</v>
      </c>
      <c r="G169" s="26">
        <f ca="1">MIN(D169:F169)</f>
        <v>-34.287799999999997</v>
      </c>
      <c r="H169" s="26">
        <f ca="1">MAX(D169:F169,0)</f>
        <v>6.6537999999999968</v>
      </c>
      <c r="I169" s="28">
        <f ca="1">MAX(0,-G169/0.9/(F146-F147)/$N$3*1000)</f>
        <v>0</v>
      </c>
      <c r="J169" s="28">
        <f ca="1">MAX(0,H169/0.9/(F146-F147)/$N$3*1000)</f>
        <v>0</v>
      </c>
      <c r="K169" s="42"/>
      <c r="L169" s="42"/>
      <c r="M169" s="43">
        <f ca="1">IF(B145="-","",K169*0.9*(F146-$N$4)*$N$3/1000)</f>
        <v>0</v>
      </c>
      <c r="N169" s="43">
        <f ca="1">IF(B145="-","",L169*0.9*(F146-$N$4)*$N$3/1000)</f>
        <v>0</v>
      </c>
      <c r="O169" s="26"/>
      <c r="P169" s="43">
        <f ca="1">MAX(M168,N168)</f>
        <v>0</v>
      </c>
      <c r="Q169" s="43">
        <f ca="1">MAX(M169+AF168,AE168+N169)</f>
        <v>0</v>
      </c>
      <c r="R169" s="63"/>
      <c r="S169" s="19" t="s">
        <v>23</v>
      </c>
      <c r="U169" s="8" t="s">
        <v>10</v>
      </c>
      <c r="V169" s="26">
        <f ca="1">AG161</f>
        <v>-15.305999999999999</v>
      </c>
      <c r="W169" s="26">
        <f t="shared" ca="1" si="712"/>
        <v>-32.907600000000002</v>
      </c>
      <c r="X169" s="26">
        <f ca="1">AI161</f>
        <v>14.191599999999998</v>
      </c>
      <c r="Y169" s="26">
        <f ca="1">MIN(V169:X169)</f>
        <v>-32.907600000000002</v>
      </c>
      <c r="Z169" s="26">
        <f ca="1">MAX(V169:X169,0)</f>
        <v>14.191599999999998</v>
      </c>
      <c r="AA169" s="28">
        <f ca="1">MAX(0,-Y169/0.9/(X146-X147)/$N$3*1000)</f>
        <v>0</v>
      </c>
      <c r="AB169" s="28">
        <f ca="1">MAX(0,Z169/0.9/(X146-X147)/$N$3*1000)</f>
        <v>0</v>
      </c>
      <c r="AC169" s="42"/>
      <c r="AD169" s="42"/>
      <c r="AE169" s="43">
        <f ca="1">IF(T145="-",0,AC169*0.9*(X146-$N$4)*$N$3/1000)</f>
        <v>0</v>
      </c>
      <c r="AF169" s="43">
        <f ca="1">IF(T145="-",0,AD169*0.9*(X146-$N$4)*$N$3/1000)</f>
        <v>0</v>
      </c>
      <c r="AG169" s="26"/>
      <c r="AH169" s="18"/>
      <c r="AI169" s="43">
        <f ca="1">MAX(AE169+AX168,AW168+AF169)</f>
        <v>0</v>
      </c>
      <c r="AJ169" s="63"/>
      <c r="AK169" s="19" t="s">
        <v>23</v>
      </c>
      <c r="AM169" s="8" t="s">
        <v>10</v>
      </c>
      <c r="AN169" s="26">
        <f ca="1">AY161</f>
        <v>-28.033000000000001</v>
      </c>
      <c r="AO169" s="26">
        <f t="shared" ca="1" si="714"/>
        <v>-33.8065</v>
      </c>
      <c r="AP169" s="26">
        <f ca="1">BA161</f>
        <v>5.0500000000003098E-2</v>
      </c>
      <c r="AQ169" s="26">
        <f ca="1">MIN(AN169:AP169)</f>
        <v>-33.8065</v>
      </c>
      <c r="AR169" s="26">
        <f ca="1">MAX(AN169:AP169,0)</f>
        <v>5.0500000000003098E-2</v>
      </c>
      <c r="AS169" s="28">
        <f ca="1">MAX(0,-AQ169/0.9/(AP146-AP147)/$N$3*1000)</f>
        <v>0</v>
      </c>
      <c r="AT169" s="28">
        <f ca="1">MAX(0,AR169/0.9/(AP146-AP147)/$N$3*1000)</f>
        <v>0</v>
      </c>
      <c r="AU169" s="42"/>
      <c r="AV169" s="42"/>
      <c r="AW169" s="43">
        <f ca="1">IF(AL145="-",0,AU169*0.9*(AP146-$N$4)*$N$3/1000)</f>
        <v>0</v>
      </c>
      <c r="AX169" s="43">
        <f ca="1">IF(AL145="-",0,AV169*0.9*(AP146-$N$4)*$N$3/1000)</f>
        <v>0</v>
      </c>
      <c r="AY169" s="26"/>
      <c r="AZ169" s="18"/>
      <c r="BA169" s="43">
        <f ca="1">MAX(AW169+BP168,BO168+AX169)</f>
        <v>0</v>
      </c>
      <c r="BB169" s="63"/>
      <c r="BC169" s="19" t="s">
        <v>23</v>
      </c>
      <c r="BE169" s="8" t="s">
        <v>10</v>
      </c>
      <c r="BF169" s="26">
        <f ca="1">BQ161</f>
        <v>-52.573</v>
      </c>
      <c r="BG169" s="26">
        <f t="shared" ca="1" si="716"/>
        <v>-204.6002</v>
      </c>
      <c r="BH169" s="26">
        <f ca="1">BS161</f>
        <v>141.6002</v>
      </c>
      <c r="BI169" s="26">
        <f ca="1">MIN(BF169:BH169)</f>
        <v>-204.6002</v>
      </c>
      <c r="BJ169" s="26">
        <f ca="1">MAX(BF169:BH169,0)</f>
        <v>141.6002</v>
      </c>
      <c r="BK169" s="28">
        <f ca="1">MAX(0,-BI169/0.9/(BH146-BH147)/$N$3*1000)</f>
        <v>0</v>
      </c>
      <c r="BL169" s="28">
        <f ca="1">MAX(0,BJ169/0.9/(BH146-BH147)/$N$3*1000)</f>
        <v>0</v>
      </c>
      <c r="BM169" s="42"/>
      <c r="BN169" s="42"/>
      <c r="BO169" s="43">
        <f ca="1">IF(BD145="-",0,BM169*0.9*(BH146-$N$4)*$N$3/1000)</f>
        <v>0</v>
      </c>
      <c r="BP169" s="43">
        <f ca="1">IF(BD145="-",0,BN169*0.9*(BH146-$N$4)*$N$3/1000)</f>
        <v>0</v>
      </c>
      <c r="BQ169" s="26"/>
      <c r="BR169" s="18"/>
      <c r="BS169" s="43">
        <f ca="1">MAX(BO169+CH168,CG168+BP169)</f>
        <v>0</v>
      </c>
      <c r="BT169" s="63"/>
      <c r="BU169" s="19" t="s">
        <v>23</v>
      </c>
      <c r="BW169" s="8" t="s">
        <v>10</v>
      </c>
      <c r="BX169" s="26">
        <f ca="1">CI161</f>
        <v>-84.061000000000007</v>
      </c>
      <c r="BY169" s="26">
        <f t="shared" ca="1" si="718"/>
        <v>-233.99879999999999</v>
      </c>
      <c r="BZ169" s="26">
        <f ca="1">CK161</f>
        <v>133.3708</v>
      </c>
      <c r="CA169" s="26">
        <f ca="1">MIN(BX169:BZ169)</f>
        <v>-233.99879999999999</v>
      </c>
      <c r="CB169" s="26">
        <f ca="1">MAX(BX169:BZ169,0)</f>
        <v>133.3708</v>
      </c>
      <c r="CC169" s="28">
        <f ca="1">MAX(0,-CA169/0.9/(BZ146-BZ147)/$N$3*1000)</f>
        <v>0</v>
      </c>
      <c r="CD169" s="28">
        <f ca="1">MAX(0,CB169/0.9/(BZ146-BZ147)/$N$3*1000)</f>
        <v>0</v>
      </c>
      <c r="CE169" s="42"/>
      <c r="CF169" s="42"/>
      <c r="CG169" s="43">
        <f ca="1">IF(BV145="-",0,CE169*0.9*(BZ146-$N$4)*$N$3/1000)</f>
        <v>0</v>
      </c>
      <c r="CH169" s="43">
        <f ca="1">IF(BV145="-",0,CF169*0.9*(BZ146-$N$4)*$N$3/1000)</f>
        <v>0</v>
      </c>
      <c r="CI169" s="26"/>
      <c r="CJ169" s="18"/>
      <c r="CK169" s="43">
        <f ca="1">MAX(CG169+CZ168,CY168+CH169)</f>
        <v>0</v>
      </c>
      <c r="CL169" s="63"/>
      <c r="CM169" s="19" t="s">
        <v>23</v>
      </c>
      <c r="CO169" s="8" t="s">
        <v>10</v>
      </c>
      <c r="CP169" s="26">
        <f ca="1">DA161</f>
        <v>-37.804000000000002</v>
      </c>
      <c r="CQ169" s="26">
        <f t="shared" ca="1" si="720"/>
        <v>-147.40449999999998</v>
      </c>
      <c r="CR169" s="26">
        <f ca="1">DC161</f>
        <v>102.14649999999999</v>
      </c>
      <c r="CS169" s="26">
        <f ca="1">MIN(CP169:CR169)</f>
        <v>-147.40449999999998</v>
      </c>
      <c r="CT169" s="26">
        <f ca="1">MAX(CP169:CR169,0)</f>
        <v>102.14649999999999</v>
      </c>
      <c r="CU169" s="28">
        <f ca="1">MAX(0,-CS169/0.9/(CR146-CR147)/$N$3*1000)</f>
        <v>0</v>
      </c>
      <c r="CV169" s="28">
        <f ca="1">MAX(0,CT169/0.9/(CR146-CR147)/$N$3*1000)</f>
        <v>0</v>
      </c>
      <c r="CW169" s="42"/>
      <c r="CX169" s="42"/>
      <c r="CY169" s="43">
        <f ca="1">IF(CN145="-",0,CW169*0.9*(CR146-$N$4)*$N$3/1000)</f>
        <v>0</v>
      </c>
      <c r="CZ169" s="43">
        <f ca="1">IF(CN145="-",0,CX169*0.9*(CR146-$N$4)*$N$3/1000)</f>
        <v>0</v>
      </c>
      <c r="DA169" s="26"/>
      <c r="DB169" s="18"/>
      <c r="DC169" s="43">
        <f ca="1">MAX(CY169+DR168,DQ168+CZ169)</f>
        <v>0</v>
      </c>
      <c r="DD169" s="63"/>
      <c r="DE169" s="19" t="s">
        <v>23</v>
      </c>
      <c r="DG169" s="8" t="s">
        <v>10</v>
      </c>
      <c r="DH169" s="26">
        <f ca="1">DS161</f>
        <v>-22.541</v>
      </c>
      <c r="DI169" s="26">
        <f t="shared" ca="1" si="722"/>
        <v>-35.038800000000002</v>
      </c>
      <c r="DJ169" s="26">
        <f ca="1">DU161</f>
        <v>7.4187999999999992</v>
      </c>
      <c r="DK169" s="26">
        <f ca="1">MIN(DH169:DJ169)</f>
        <v>-35.038800000000002</v>
      </c>
      <c r="DL169" s="26">
        <f ca="1">MAX(DH169:DJ169,0)</f>
        <v>7.4187999999999992</v>
      </c>
      <c r="DM169" s="28">
        <f ca="1">MAX(0,-DK169/0.9/(DJ146-DJ147)/$N$3*1000)</f>
        <v>0</v>
      </c>
      <c r="DN169" s="28">
        <f ca="1">MAX(0,DL169/0.9/(DJ146-DJ147)/$N$3*1000)</f>
        <v>0</v>
      </c>
      <c r="DO169" s="42"/>
      <c r="DP169" s="42"/>
      <c r="DQ169" s="43">
        <f ca="1">IF(DF145="-",0,DO169*0.9*(DJ146-$N$4)*$N$3/1000)</f>
        <v>0</v>
      </c>
      <c r="DR169" s="43">
        <f ca="1">IF(DF145="-",0,DP169*0.9*(DJ146-$N$4)*$N$3/1000)</f>
        <v>0</v>
      </c>
      <c r="DS169" s="26"/>
      <c r="DT169" s="18"/>
      <c r="DU169" s="43">
        <f ca="1">MAX(DQ169+EJ168,EI168+DR169)</f>
        <v>0</v>
      </c>
      <c r="DV169" s="63"/>
    </row>
    <row r="170" spans="1:126">
      <c r="A170" s="8">
        <f>B146</f>
        <v>1</v>
      </c>
      <c r="C170" s="8" t="s">
        <v>64</v>
      </c>
      <c r="D170" s="26">
        <f ca="1">O165</f>
        <v>11.879947132241647</v>
      </c>
      <c r="E170" s="26">
        <f t="shared" ref="E170" ca="1" si="724">P165</f>
        <v>13.588054615369131</v>
      </c>
      <c r="F170" s="26">
        <f t="shared" ref="F170" ca="1" si="725">Q165</f>
        <v>11.791768492317033</v>
      </c>
      <c r="G170" s="53" t="str">
        <f ca="1">IF(H170=MAX(H168:H169),"estremo","campata")</f>
        <v>campata</v>
      </c>
      <c r="H170" s="26">
        <f ca="1">MAX(D170:F170)</f>
        <v>13.588054615369131</v>
      </c>
      <c r="I170" s="27"/>
      <c r="J170" s="28">
        <f ca="1">MAX(0,H170/0.9/(F146-F147)/$N$3*1000)</f>
        <v>0</v>
      </c>
      <c r="K170" s="26"/>
      <c r="L170" s="18"/>
      <c r="M170" s="26"/>
      <c r="N170" s="26"/>
      <c r="O170" s="26"/>
      <c r="P170" s="26"/>
      <c r="Q170" s="26"/>
      <c r="R170" s="63"/>
      <c r="S170" s="8">
        <f>T146</f>
        <v>1</v>
      </c>
      <c r="U170" s="8" t="s">
        <v>64</v>
      </c>
      <c r="V170" s="26">
        <f ca="1">AG165</f>
        <v>6.7188651627166465</v>
      </c>
      <c r="W170" s="26">
        <f t="shared" ref="W170" ca="1" si="726">AH165</f>
        <v>14.7292962003289</v>
      </c>
      <c r="X170" s="26">
        <f t="shared" ref="X170" ca="1" si="727">AI165</f>
        <v>14.386687752695408</v>
      </c>
      <c r="Y170" s="53" t="str">
        <f ca="1">IF(Z170=MAX(Z168:Z169),"estremo","campata")</f>
        <v>campata</v>
      </c>
      <c r="Z170" s="26">
        <f ca="1">MAX(V170:X170)</f>
        <v>14.7292962003289</v>
      </c>
      <c r="AA170" s="27"/>
      <c r="AB170" s="28">
        <f ca="1">MAX(0,Z170/0.9/(X146-X147)/$N$3*1000)</f>
        <v>0</v>
      </c>
      <c r="AC170" s="26"/>
      <c r="AD170" s="18"/>
      <c r="AE170" s="26"/>
      <c r="AF170" s="26"/>
      <c r="AG170" s="26"/>
      <c r="AH170" s="18"/>
      <c r="AI170" s="26"/>
      <c r="AJ170" s="63"/>
      <c r="AK170" s="8">
        <f>AL146</f>
        <v>1</v>
      </c>
      <c r="AM170" s="8" t="s">
        <v>64</v>
      </c>
      <c r="AN170" s="26">
        <f ca="1">AY165</f>
        <v>13.425614626324595</v>
      </c>
      <c r="AO170" s="26">
        <f t="shared" ref="AO170" ca="1" si="728">AZ165</f>
        <v>16.194216889300414</v>
      </c>
      <c r="AP170" s="26">
        <f t="shared" ref="AP170" ca="1" si="729">BA165</f>
        <v>8.5878634386831365</v>
      </c>
      <c r="AQ170" s="53" t="str">
        <f ca="1">IF(AR170=MAX(AR168:AR169),"estremo","campata")</f>
        <v>campata</v>
      </c>
      <c r="AR170" s="26">
        <f ca="1">MAX(AN170:AP170)</f>
        <v>16.194216889300414</v>
      </c>
      <c r="AS170" s="27"/>
      <c r="AT170" s="28">
        <f ca="1">MAX(0,AR170/0.9/(AP146-AP147)/$N$3*1000)</f>
        <v>0</v>
      </c>
      <c r="AU170" s="26"/>
      <c r="AV170" s="18"/>
      <c r="AW170" s="26"/>
      <c r="AX170" s="26"/>
      <c r="AY170" s="26"/>
      <c r="AZ170" s="18"/>
      <c r="BA170" s="26"/>
      <c r="BB170" s="63"/>
      <c r="BC170" s="8">
        <f>BD146</f>
        <v>1</v>
      </c>
      <c r="BE170" s="8" t="s">
        <v>64</v>
      </c>
      <c r="BF170" s="26">
        <f ca="1">BQ165</f>
        <v>26.900699303501796</v>
      </c>
      <c r="BG170" s="26">
        <f t="shared" ref="BG170" ca="1" si="730">BR165</f>
        <v>95.904399999999995</v>
      </c>
      <c r="BH170" s="26">
        <f t="shared" ref="BH170" ca="1" si="731">BS165</f>
        <v>141.6002</v>
      </c>
      <c r="BI170" s="53" t="str">
        <f ca="1">IF(BJ170=MAX(BJ168:BJ169),"estremo","campata")</f>
        <v>estremo</v>
      </c>
      <c r="BJ170" s="26">
        <f ca="1">MAX(BF170:BH170)</f>
        <v>141.6002</v>
      </c>
      <c r="BK170" s="27"/>
      <c r="BL170" s="28">
        <f ca="1">MAX(0,BJ170/0.9/(BH146-BH147)/$N$3*1000)</f>
        <v>0</v>
      </c>
      <c r="BM170" s="26"/>
      <c r="BN170" s="18"/>
      <c r="BO170" s="26"/>
      <c r="BP170" s="26"/>
      <c r="BQ170" s="26"/>
      <c r="BR170" s="18"/>
      <c r="BS170" s="26"/>
      <c r="BT170" s="63"/>
      <c r="BU170" s="8">
        <f>BV146</f>
        <v>1</v>
      </c>
      <c r="BW170" s="8" t="s">
        <v>64</v>
      </c>
      <c r="BX170" s="26">
        <f ca="1">CI165</f>
        <v>44.253570222378002</v>
      </c>
      <c r="BY170" s="26">
        <f t="shared" ref="BY170" ca="1" si="732">CJ165</f>
        <v>135.64359999999999</v>
      </c>
      <c r="BZ170" s="26">
        <f t="shared" ref="BZ170" ca="1" si="733">CK165</f>
        <v>133.37080000000003</v>
      </c>
      <c r="CA170" s="53" t="str">
        <f ca="1">IF(CB170=MAX(CB168:CB169),"estremo","campata")</f>
        <v>estremo</v>
      </c>
      <c r="CB170" s="26">
        <f ca="1">MAX(BX170:BZ170)</f>
        <v>135.64359999999999</v>
      </c>
      <c r="CC170" s="27"/>
      <c r="CD170" s="28">
        <f ca="1">MAX(0,CB170/0.9/(BZ146-BZ147)/$N$3*1000)</f>
        <v>0</v>
      </c>
      <c r="CE170" s="26"/>
      <c r="CF170" s="18"/>
      <c r="CG170" s="26"/>
      <c r="CH170" s="26"/>
      <c r="CI170" s="26"/>
      <c r="CJ170" s="18"/>
      <c r="CK170" s="26"/>
      <c r="CL170" s="63"/>
      <c r="CM170" s="8">
        <f>CN146</f>
        <v>1</v>
      </c>
      <c r="CO170" s="8" t="s">
        <v>64</v>
      </c>
      <c r="CP170" s="26">
        <f ca="1">DA165</f>
        <v>42.190704268844186</v>
      </c>
      <c r="CQ170" s="26">
        <f t="shared" ref="CQ170" ca="1" si="734">DB165</f>
        <v>127.23910000000001</v>
      </c>
      <c r="CR170" s="26">
        <f t="shared" ref="CR170" ca="1" si="735">DC165</f>
        <v>102.14650000000003</v>
      </c>
      <c r="CS170" s="53" t="str">
        <f ca="1">IF(CT170=MAX(CT168:CT169),"estremo","campata")</f>
        <v>estremo</v>
      </c>
      <c r="CT170" s="26">
        <f ca="1">MAX(CP170:CR170)</f>
        <v>127.23910000000001</v>
      </c>
      <c r="CU170" s="27"/>
      <c r="CV170" s="28">
        <f ca="1">MAX(0,CT170/0.9/(CR146-CR147)/$N$3*1000)</f>
        <v>0</v>
      </c>
      <c r="CW170" s="26"/>
      <c r="CX170" s="18"/>
      <c r="CY170" s="26"/>
      <c r="CZ170" s="26"/>
      <c r="DA170" s="26"/>
      <c r="DB170" s="18"/>
      <c r="DC170" s="26"/>
      <c r="DD170" s="63"/>
      <c r="DE170" s="8">
        <f>DF146</f>
        <v>1</v>
      </c>
      <c r="DG170" s="8" t="s">
        <v>64</v>
      </c>
      <c r="DH170" s="26">
        <f ca="1">DS165</f>
        <v>11.872743027645903</v>
      </c>
      <c r="DI170" s="26">
        <f t="shared" ref="DI170" ca="1" si="736">DT165</f>
        <v>13.836053584881256</v>
      </c>
      <c r="DJ170" s="26">
        <f t="shared" ref="DJ170" ca="1" si="737">DU165</f>
        <v>12.226170985395456</v>
      </c>
      <c r="DK170" s="53" t="str">
        <f ca="1">IF(DL170=MAX(DL168:DL169),"estremo","campata")</f>
        <v>campata</v>
      </c>
      <c r="DL170" s="26">
        <f ca="1">MAX(DH170:DJ170)</f>
        <v>13.836053584881256</v>
      </c>
      <c r="DM170" s="27"/>
      <c r="DN170" s="28">
        <f ca="1">MAX(0,DL170/0.9/(DJ146-DJ147)/$N$3*1000)</f>
        <v>0</v>
      </c>
      <c r="DO170" s="26"/>
      <c r="DP170" s="18"/>
      <c r="DQ170" s="26"/>
      <c r="DR170" s="26"/>
      <c r="DS170" s="26"/>
      <c r="DT170" s="18"/>
      <c r="DU170" s="26"/>
      <c r="DV170" s="63"/>
    </row>
    <row r="171" spans="1:126">
      <c r="A171" s="15"/>
      <c r="B171" s="15"/>
      <c r="C171" s="15"/>
      <c r="D171" s="15"/>
      <c r="E171" s="15"/>
      <c r="F171" s="15"/>
      <c r="G171" s="15"/>
      <c r="H171" s="15"/>
      <c r="I171" s="15" t="s">
        <v>83</v>
      </c>
      <c r="J171" s="15"/>
      <c r="K171" s="15"/>
      <c r="L171" s="15"/>
      <c r="M171" s="15"/>
      <c r="N171" s="15"/>
      <c r="O171" s="15"/>
      <c r="P171" s="15"/>
      <c r="Q171" s="15"/>
      <c r="R171" s="64"/>
      <c r="S171" s="15"/>
      <c r="T171" s="15"/>
      <c r="U171" s="15"/>
      <c r="V171" s="15"/>
      <c r="W171" s="15"/>
      <c r="X171" s="15"/>
      <c r="Y171" s="15"/>
      <c r="Z171" s="15"/>
      <c r="AA171" s="15" t="s">
        <v>83</v>
      </c>
      <c r="AB171" s="15"/>
      <c r="AC171" s="15"/>
      <c r="AD171" s="15"/>
      <c r="AE171" s="15"/>
      <c r="AF171" s="15"/>
      <c r="AG171" s="15"/>
      <c r="AH171" s="15"/>
      <c r="AI171" s="15"/>
      <c r="AJ171" s="64"/>
      <c r="AK171" s="15"/>
      <c r="AL171" s="15"/>
      <c r="AM171" s="15"/>
      <c r="AN171" s="15"/>
      <c r="AO171" s="15"/>
      <c r="AP171" s="15"/>
      <c r="AQ171" s="15"/>
      <c r="AR171" s="15"/>
      <c r="AS171" s="15" t="s">
        <v>83</v>
      </c>
      <c r="AT171" s="15"/>
      <c r="AU171" s="15"/>
      <c r="AV171" s="15"/>
      <c r="AW171" s="15"/>
      <c r="AX171" s="15"/>
      <c r="AY171" s="15"/>
      <c r="AZ171" s="15"/>
      <c r="BA171" s="15"/>
      <c r="BB171" s="64"/>
      <c r="BC171" s="15"/>
      <c r="BD171" s="15"/>
      <c r="BE171" s="15"/>
      <c r="BF171" s="15"/>
      <c r="BG171" s="15"/>
      <c r="BH171" s="15"/>
      <c r="BI171" s="15"/>
      <c r="BJ171" s="15"/>
      <c r="BK171" s="15" t="s">
        <v>83</v>
      </c>
      <c r="BL171" s="15"/>
      <c r="BM171" s="15"/>
      <c r="BN171" s="15"/>
      <c r="BO171" s="15"/>
      <c r="BP171" s="15"/>
      <c r="BQ171" s="15"/>
      <c r="BR171" s="15"/>
      <c r="BS171" s="15"/>
      <c r="BT171" s="64"/>
      <c r="BU171" s="15"/>
      <c r="BV171" s="15"/>
      <c r="BW171" s="15"/>
      <c r="BX171" s="15"/>
      <c r="BY171" s="15"/>
      <c r="BZ171" s="15"/>
      <c r="CA171" s="15"/>
      <c r="CB171" s="15"/>
      <c r="CC171" s="15" t="s">
        <v>83</v>
      </c>
      <c r="CD171" s="15"/>
      <c r="CE171" s="15"/>
      <c r="CF171" s="15"/>
      <c r="CG171" s="15"/>
      <c r="CH171" s="15"/>
      <c r="CI171" s="15"/>
      <c r="CJ171" s="15"/>
      <c r="CK171" s="15"/>
      <c r="CL171" s="64"/>
      <c r="CM171" s="15"/>
      <c r="CN171" s="15"/>
      <c r="CO171" s="15"/>
      <c r="CP171" s="15"/>
      <c r="CQ171" s="15"/>
      <c r="CR171" s="15"/>
      <c r="CS171" s="15"/>
      <c r="CT171" s="15"/>
      <c r="CU171" s="15" t="s">
        <v>83</v>
      </c>
      <c r="CV171" s="15"/>
      <c r="CW171" s="15"/>
      <c r="CX171" s="15"/>
      <c r="CY171" s="15"/>
      <c r="CZ171" s="15"/>
      <c r="DA171" s="15"/>
      <c r="DB171" s="15"/>
      <c r="DC171" s="15"/>
      <c r="DD171" s="64"/>
      <c r="DE171" s="15"/>
      <c r="DF171" s="15"/>
      <c r="DG171" s="15"/>
      <c r="DH171" s="15"/>
      <c r="DI171" s="15"/>
      <c r="DJ171" s="15"/>
      <c r="DK171" s="15"/>
      <c r="DL171" s="15"/>
      <c r="DM171" s="15" t="s">
        <v>83</v>
      </c>
      <c r="DN171" s="15"/>
      <c r="DO171" s="15"/>
      <c r="DP171" s="15"/>
      <c r="DQ171" s="15"/>
      <c r="DR171" s="15"/>
      <c r="DS171" s="15"/>
      <c r="DT171" s="15"/>
      <c r="DU171" s="15"/>
      <c r="DV171" s="64"/>
    </row>
    <row r="172" spans="1:126">
      <c r="R172" s="60"/>
      <c r="AJ172" s="60"/>
      <c r="BB172" s="60"/>
      <c r="BT172" s="60"/>
      <c r="CL172" s="60"/>
      <c r="DD172" s="60"/>
      <c r="DV172" s="60"/>
    </row>
    <row r="173" spans="1:126">
      <c r="A173" s="2" t="s">
        <v>44</v>
      </c>
      <c r="B173" s="16" t="str">
        <f ca="1">A$8</f>
        <v>14-15</v>
      </c>
      <c r="D173" s="2" t="s">
        <v>24</v>
      </c>
      <c r="E173" s="8" t="s">
        <v>56</v>
      </c>
      <c r="F173" s="9"/>
      <c r="G173" s="2" t="s">
        <v>25</v>
      </c>
      <c r="H173" s="2" t="s">
        <v>26</v>
      </c>
      <c r="N173" s="2" t="s">
        <v>54</v>
      </c>
      <c r="O173" s="8"/>
      <c r="P173" s="37">
        <f ca="1">ROUND(ABS(IF($C$2&lt;=$C$3,(F180-F181)/F182,(G180-G181)/G182)),2)</f>
        <v>4.7</v>
      </c>
      <c r="Q173" s="2" t="s">
        <v>25</v>
      </c>
      <c r="R173" s="60"/>
      <c r="S173" s="2" t="s">
        <v>44</v>
      </c>
      <c r="T173" s="16" t="str">
        <f ca="1">S$8</f>
        <v>15-16</v>
      </c>
      <c r="V173" s="2" t="s">
        <v>24</v>
      </c>
      <c r="W173" s="8" t="s">
        <v>56</v>
      </c>
      <c r="X173" s="9"/>
      <c r="Y173" s="2" t="s">
        <v>25</v>
      </c>
      <c r="Z173" s="2" t="s">
        <v>26</v>
      </c>
      <c r="AF173" s="2" t="s">
        <v>54</v>
      </c>
      <c r="AG173" s="8"/>
      <c r="AH173" s="37">
        <f ca="1">ROUND(ABS(IF($C$2&lt;=$C$3,(X180-X181)/X182,(Y180-Y181)/Y182)),2)</f>
        <v>3.8</v>
      </c>
      <c r="AI173" s="2" t="s">
        <v>25</v>
      </c>
      <c r="AJ173" s="60"/>
      <c r="AK173" s="2" t="s">
        <v>44</v>
      </c>
      <c r="AL173" s="16" t="str">
        <f ca="1">AK$8</f>
        <v>16-17</v>
      </c>
      <c r="AN173" s="2" t="s">
        <v>24</v>
      </c>
      <c r="AO173" s="8" t="s">
        <v>56</v>
      </c>
      <c r="AP173" s="9"/>
      <c r="AQ173" s="2" t="s">
        <v>25</v>
      </c>
      <c r="AR173" s="2" t="s">
        <v>26</v>
      </c>
      <c r="AX173" s="2" t="s">
        <v>54</v>
      </c>
      <c r="AY173" s="8"/>
      <c r="AZ173" s="37">
        <f ca="1">ROUND(ABS(IF($C$2&lt;=$C$3,(AP180-AP181)/AP182,(AQ180-AQ181)/AQ182)),2)</f>
        <v>3</v>
      </c>
      <c r="BA173" s="2" t="s">
        <v>25</v>
      </c>
      <c r="BB173" s="60"/>
      <c r="BC173" s="2" t="s">
        <v>44</v>
      </c>
      <c r="BD173" s="16" t="str">
        <f ca="1">BC$8</f>
        <v>17-18</v>
      </c>
      <c r="BF173" s="2" t="s">
        <v>24</v>
      </c>
      <c r="BG173" s="8" t="s">
        <v>56</v>
      </c>
      <c r="BH173" s="9"/>
      <c r="BI173" s="2" t="s">
        <v>25</v>
      </c>
      <c r="BJ173" s="2" t="s">
        <v>26</v>
      </c>
      <c r="BP173" s="2" t="s">
        <v>54</v>
      </c>
      <c r="BQ173" s="8"/>
      <c r="BR173" s="37">
        <f ca="1">ROUND(ABS(IF($C$2&lt;=$C$3,(BH180-BH181)/BH182,(BI180-BI181)/BI182)),2)</f>
        <v>3.2</v>
      </c>
      <c r="BS173" s="2" t="s">
        <v>25</v>
      </c>
      <c r="BT173" s="60"/>
      <c r="BU173" s="2" t="s">
        <v>44</v>
      </c>
      <c r="BV173" s="16" t="str">
        <f ca="1">BU$8</f>
        <v>18-19</v>
      </c>
      <c r="BX173" s="2" t="s">
        <v>24</v>
      </c>
      <c r="BY173" s="8" t="s">
        <v>56</v>
      </c>
      <c r="BZ173" s="9"/>
      <c r="CA173" s="2" t="s">
        <v>25</v>
      </c>
      <c r="CB173" s="2" t="s">
        <v>26</v>
      </c>
      <c r="CH173" s="2" t="s">
        <v>54</v>
      </c>
      <c r="CI173" s="8"/>
      <c r="CJ173" s="37">
        <f ca="1">ROUND(ABS(IF($C$2&lt;=$C$3,(BZ180-BZ181)/BZ182,(CA180-CA181)/CA182)),2)</f>
        <v>4.2</v>
      </c>
      <c r="CK173" s="2" t="s">
        <v>25</v>
      </c>
      <c r="CL173" s="60"/>
      <c r="CM173" s="2" t="s">
        <v>44</v>
      </c>
      <c r="CN173" s="16" t="str">
        <f ca="1">CM$8</f>
        <v>19-20</v>
      </c>
      <c r="CP173" s="2" t="s">
        <v>24</v>
      </c>
      <c r="CQ173" s="8" t="s">
        <v>56</v>
      </c>
      <c r="CR173" s="9"/>
      <c r="CS173" s="2" t="s">
        <v>25</v>
      </c>
      <c r="CT173" s="2" t="s">
        <v>26</v>
      </c>
      <c r="CZ173" s="2" t="s">
        <v>54</v>
      </c>
      <c r="DA173" s="8"/>
      <c r="DB173" s="37">
        <f ca="1">ROUND(ABS(IF($C$2&lt;=$C$3,(CR180-CR181)/CR182,(CS180-CS181)/CS182)),2)</f>
        <v>3.6</v>
      </c>
      <c r="DC173" s="2" t="s">
        <v>25</v>
      </c>
      <c r="DD173" s="60"/>
      <c r="DE173" s="2" t="s">
        <v>44</v>
      </c>
      <c r="DF173" s="16" t="str">
        <f ca="1">DE$8</f>
        <v>-</v>
      </c>
      <c r="DH173" s="2" t="s">
        <v>24</v>
      </c>
      <c r="DI173" s="8" t="s">
        <v>56</v>
      </c>
      <c r="DJ173" s="9"/>
      <c r="DK173" s="2" t="s">
        <v>25</v>
      </c>
      <c r="DL173" s="2" t="s">
        <v>26</v>
      </c>
      <c r="DR173" s="2" t="s">
        <v>54</v>
      </c>
      <c r="DS173" s="8"/>
      <c r="DT173" s="37">
        <f ca="1">ROUND(ABS(IF($C$2&lt;=$C$3,(DJ180-DJ181)/DJ182,(DK180-DK181)/DK182)),2)</f>
        <v>4.7</v>
      </c>
      <c r="DU173" s="2" t="s">
        <v>25</v>
      </c>
      <c r="DV173" s="60"/>
    </row>
    <row r="174" spans="1:126">
      <c r="A174" s="2" t="s">
        <v>66</v>
      </c>
      <c r="B174" s="16">
        <f>MAX(1,B146-1)</f>
        <v>1</v>
      </c>
      <c r="E174" s="8" t="s">
        <v>57</v>
      </c>
      <c r="F174" s="9"/>
      <c r="G174" s="2" t="s">
        <v>25</v>
      </c>
      <c r="H174" s="2" t="s">
        <v>27</v>
      </c>
      <c r="O174" s="8" t="s">
        <v>32</v>
      </c>
      <c r="P174" s="16">
        <f ca="1">ROUND(ABS((D182-D183)/P173),2)</f>
        <v>12.11</v>
      </c>
      <c r="Q174" s="14" t="s">
        <v>55</v>
      </c>
      <c r="R174" s="60"/>
      <c r="S174" s="2" t="s">
        <v>66</v>
      </c>
      <c r="T174" s="16">
        <f>MAX(1,T146-1)</f>
        <v>1</v>
      </c>
      <c r="W174" s="8" t="s">
        <v>57</v>
      </c>
      <c r="X174" s="9"/>
      <c r="Y174" s="2" t="s">
        <v>25</v>
      </c>
      <c r="Z174" s="2" t="s">
        <v>27</v>
      </c>
      <c r="AG174" s="8" t="s">
        <v>32</v>
      </c>
      <c r="AH174" s="16">
        <f ca="1">ROUND(ABS((V182-V183)/AH173),2)</f>
        <v>12.11</v>
      </c>
      <c r="AI174" s="14" t="s">
        <v>55</v>
      </c>
      <c r="AJ174" s="60"/>
      <c r="AK174" s="2" t="s">
        <v>66</v>
      </c>
      <c r="AL174" s="16">
        <f>MAX(1,AL146-1)</f>
        <v>1</v>
      </c>
      <c r="AO174" s="8" t="s">
        <v>57</v>
      </c>
      <c r="AP174" s="9"/>
      <c r="AQ174" s="2" t="s">
        <v>25</v>
      </c>
      <c r="AR174" s="2" t="s">
        <v>27</v>
      </c>
      <c r="AY174" s="8" t="s">
        <v>32</v>
      </c>
      <c r="AZ174" s="16">
        <f ca="1">ROUND(ABS((AN182-AN183)/AZ173),2)</f>
        <v>35.86</v>
      </c>
      <c r="BA174" s="14" t="s">
        <v>55</v>
      </c>
      <c r="BB174" s="60"/>
      <c r="BC174" s="2" t="s">
        <v>66</v>
      </c>
      <c r="BD174" s="16">
        <f>MAX(1,BD146-1)</f>
        <v>1</v>
      </c>
      <c r="BG174" s="8" t="s">
        <v>57</v>
      </c>
      <c r="BH174" s="9"/>
      <c r="BI174" s="2" t="s">
        <v>25</v>
      </c>
      <c r="BJ174" s="2" t="s">
        <v>27</v>
      </c>
      <c r="BQ174" s="8" t="s">
        <v>32</v>
      </c>
      <c r="BR174" s="16">
        <f ca="1">ROUND(ABS((BF182-BF183)/BR173),2)</f>
        <v>57.06</v>
      </c>
      <c r="BS174" s="14" t="s">
        <v>55</v>
      </c>
      <c r="BT174" s="60"/>
      <c r="BU174" s="2" t="s">
        <v>66</v>
      </c>
      <c r="BV174" s="16">
        <f>MAX(1,BV146-1)</f>
        <v>1</v>
      </c>
      <c r="BY174" s="8" t="s">
        <v>57</v>
      </c>
      <c r="BZ174" s="9"/>
      <c r="CA174" s="2" t="s">
        <v>25</v>
      </c>
      <c r="CB174" s="2" t="s">
        <v>27</v>
      </c>
      <c r="CI174" s="8" t="s">
        <v>32</v>
      </c>
      <c r="CJ174" s="16">
        <f ca="1">ROUND(ABS((BX182-BX183)/CJ173),2)</f>
        <v>57.06</v>
      </c>
      <c r="CK174" s="14" t="s">
        <v>55</v>
      </c>
      <c r="CL174" s="60"/>
      <c r="CM174" s="2" t="s">
        <v>66</v>
      </c>
      <c r="CN174" s="16">
        <f>MAX(1,CN146-1)</f>
        <v>1</v>
      </c>
      <c r="CQ174" s="8" t="s">
        <v>57</v>
      </c>
      <c r="CR174" s="9"/>
      <c r="CS174" s="2" t="s">
        <v>25</v>
      </c>
      <c r="CT174" s="2" t="s">
        <v>27</v>
      </c>
      <c r="DA174" s="8" t="s">
        <v>32</v>
      </c>
      <c r="DB174" s="16">
        <f ca="1">ROUND(ABS((CP182-CP183)/DB173),2)</f>
        <v>57.06</v>
      </c>
      <c r="DC174" s="14" t="s">
        <v>55</v>
      </c>
      <c r="DD174" s="60"/>
      <c r="DE174" s="2" t="s">
        <v>66</v>
      </c>
      <c r="DF174" s="16">
        <f>MAX(1,DF146-1)</f>
        <v>1</v>
      </c>
      <c r="DI174" s="8" t="s">
        <v>57</v>
      </c>
      <c r="DJ174" s="9"/>
      <c r="DK174" s="2" t="s">
        <v>25</v>
      </c>
      <c r="DL174" s="2" t="s">
        <v>27</v>
      </c>
      <c r="DS174" s="8" t="s">
        <v>32</v>
      </c>
      <c r="DT174" s="16">
        <f ca="1">ROUND(ABS((DH182-DH183)/DT173),2)</f>
        <v>12.11</v>
      </c>
      <c r="DU174" s="14" t="s">
        <v>55</v>
      </c>
      <c r="DV174" s="60"/>
    </row>
    <row r="175" spans="1:126">
      <c r="B175" s="22" t="str">
        <f>IF(B174=B146,"duplicato","")</f>
        <v>duplicato</v>
      </c>
      <c r="E175" s="8" t="s">
        <v>28</v>
      </c>
      <c r="F175" s="32">
        <f>$N$4</f>
        <v>4</v>
      </c>
      <c r="G175" s="2" t="s">
        <v>25</v>
      </c>
      <c r="H175" s="2" t="s">
        <v>29</v>
      </c>
      <c r="O175" s="8" t="s">
        <v>33</v>
      </c>
      <c r="P175" s="16">
        <f ca="1">ROUND(ABS((E182-E183)/P173),2)</f>
        <v>7.42</v>
      </c>
      <c r="Q175" s="14" t="s">
        <v>55</v>
      </c>
      <c r="R175" s="60"/>
      <c r="T175" s="22" t="str">
        <f>IF(T174=T146,"duplicato","")</f>
        <v>duplicato</v>
      </c>
      <c r="W175" s="8" t="s">
        <v>28</v>
      </c>
      <c r="X175" s="32">
        <f>$N$4</f>
        <v>4</v>
      </c>
      <c r="Y175" s="2" t="s">
        <v>25</v>
      </c>
      <c r="Z175" s="2" t="s">
        <v>29</v>
      </c>
      <c r="AG175" s="8" t="s">
        <v>33</v>
      </c>
      <c r="AH175" s="16">
        <f ca="1">ROUND(ABS((W182-W183)/AH173),2)</f>
        <v>7.42</v>
      </c>
      <c r="AI175" s="14" t="s">
        <v>55</v>
      </c>
      <c r="AJ175" s="60"/>
      <c r="AL175" s="22" t="str">
        <f>IF(AL174=AL146,"duplicato","")</f>
        <v>duplicato</v>
      </c>
      <c r="AO175" s="8" t="s">
        <v>28</v>
      </c>
      <c r="AP175" s="32">
        <f>$N$4</f>
        <v>4</v>
      </c>
      <c r="AQ175" s="2" t="s">
        <v>25</v>
      </c>
      <c r="AR175" s="2" t="s">
        <v>29</v>
      </c>
      <c r="AY175" s="8" t="s">
        <v>33</v>
      </c>
      <c r="AZ175" s="16">
        <f ca="1">ROUND(ABS((AO182-AO183)/AZ173),2)</f>
        <v>21.6</v>
      </c>
      <c r="BA175" s="14" t="s">
        <v>55</v>
      </c>
      <c r="BB175" s="60"/>
      <c r="BD175" s="22" t="str">
        <f>IF(BD174=BD146,"duplicato","")</f>
        <v>duplicato</v>
      </c>
      <c r="BG175" s="8" t="s">
        <v>28</v>
      </c>
      <c r="BH175" s="32">
        <f>$N$4</f>
        <v>4</v>
      </c>
      <c r="BI175" s="2" t="s">
        <v>25</v>
      </c>
      <c r="BJ175" s="2" t="s">
        <v>29</v>
      </c>
      <c r="BQ175" s="8" t="s">
        <v>33</v>
      </c>
      <c r="BR175" s="16">
        <f ca="1">ROUND(ABS((BG182-BG183)/BR173),2)</f>
        <v>34.130000000000003</v>
      </c>
      <c r="BS175" s="14" t="s">
        <v>55</v>
      </c>
      <c r="BT175" s="60"/>
      <c r="BV175" s="22" t="str">
        <f>IF(BV174=BV146,"duplicato","")</f>
        <v>duplicato</v>
      </c>
      <c r="BY175" s="8" t="s">
        <v>28</v>
      </c>
      <c r="BZ175" s="32">
        <f>$N$4</f>
        <v>4</v>
      </c>
      <c r="CA175" s="2" t="s">
        <v>25</v>
      </c>
      <c r="CB175" s="2" t="s">
        <v>29</v>
      </c>
      <c r="CI175" s="8" t="s">
        <v>33</v>
      </c>
      <c r="CJ175" s="16">
        <f ca="1">ROUND(ABS((BY182-BY183)/CJ173),2)</f>
        <v>34.130000000000003</v>
      </c>
      <c r="CK175" s="14" t="s">
        <v>55</v>
      </c>
      <c r="CL175" s="60"/>
      <c r="CN175" s="22" t="str">
        <f>IF(CN174=CN146,"duplicato","")</f>
        <v>duplicato</v>
      </c>
      <c r="CQ175" s="8" t="s">
        <v>28</v>
      </c>
      <c r="CR175" s="32">
        <f>$N$4</f>
        <v>4</v>
      </c>
      <c r="CS175" s="2" t="s">
        <v>25</v>
      </c>
      <c r="CT175" s="2" t="s">
        <v>29</v>
      </c>
      <c r="DA175" s="8" t="s">
        <v>33</v>
      </c>
      <c r="DB175" s="16">
        <f ca="1">ROUND(ABS((CQ182-CQ183)/DB173),2)</f>
        <v>34.130000000000003</v>
      </c>
      <c r="DC175" s="14" t="s">
        <v>55</v>
      </c>
      <c r="DD175" s="60"/>
      <c r="DF175" s="22" t="str">
        <f>IF(DF174=DF146,"duplicato","")</f>
        <v>duplicato</v>
      </c>
      <c r="DI175" s="8" t="s">
        <v>28</v>
      </c>
      <c r="DJ175" s="32">
        <f>$N$4</f>
        <v>4</v>
      </c>
      <c r="DK175" s="2" t="s">
        <v>25</v>
      </c>
      <c r="DL175" s="2" t="s">
        <v>29</v>
      </c>
      <c r="DS175" s="8" t="s">
        <v>33</v>
      </c>
      <c r="DT175" s="16">
        <f ca="1">ROUND(ABS((DI182-DI183)/DT173),2)</f>
        <v>7.42</v>
      </c>
      <c r="DU175" s="14" t="s">
        <v>55</v>
      </c>
      <c r="DV175" s="60"/>
    </row>
    <row r="176" spans="1:126">
      <c r="E176" s="8" t="s">
        <v>47</v>
      </c>
      <c r="F176" s="9"/>
      <c r="G176" s="2" t="s">
        <v>25</v>
      </c>
      <c r="H176" s="2" t="s">
        <v>49</v>
      </c>
      <c r="R176" s="60"/>
      <c r="W176" s="8" t="s">
        <v>47</v>
      </c>
      <c r="X176" s="9"/>
      <c r="Y176" s="2" t="s">
        <v>25</v>
      </c>
      <c r="Z176" s="2" t="s">
        <v>49</v>
      </c>
      <c r="AJ176" s="60"/>
      <c r="AO176" s="8" t="s">
        <v>47</v>
      </c>
      <c r="AP176" s="9"/>
      <c r="AQ176" s="2" t="s">
        <v>25</v>
      </c>
      <c r="AR176" s="2" t="s">
        <v>49</v>
      </c>
      <c r="BB176" s="60"/>
      <c r="BG176" s="8" t="s">
        <v>47</v>
      </c>
      <c r="BH176" s="9"/>
      <c r="BI176" s="2" t="s">
        <v>25</v>
      </c>
      <c r="BJ176" s="2" t="s">
        <v>49</v>
      </c>
      <c r="BT176" s="60"/>
      <c r="BY176" s="8" t="s">
        <v>47</v>
      </c>
      <c r="BZ176" s="9"/>
      <c r="CA176" s="2" t="s">
        <v>25</v>
      </c>
      <c r="CB176" s="2" t="s">
        <v>49</v>
      </c>
      <c r="CL176" s="60"/>
      <c r="CQ176" s="8" t="s">
        <v>47</v>
      </c>
      <c r="CR176" s="9"/>
      <c r="CS176" s="2" t="s">
        <v>25</v>
      </c>
      <c r="CT176" s="2" t="s">
        <v>49</v>
      </c>
      <c r="DD176" s="60"/>
      <c r="DI176" s="8" t="s">
        <v>47</v>
      </c>
      <c r="DJ176" s="9"/>
      <c r="DK176" s="2" t="s">
        <v>25</v>
      </c>
      <c r="DL176" s="2" t="s">
        <v>49</v>
      </c>
      <c r="DV176" s="60"/>
    </row>
    <row r="177" spans="1:126">
      <c r="E177" s="8" t="s">
        <v>48</v>
      </c>
      <c r="F177" s="9"/>
      <c r="G177" s="2" t="s">
        <v>25</v>
      </c>
      <c r="H177" s="2" t="s">
        <v>50</v>
      </c>
      <c r="R177" s="60"/>
      <c r="W177" s="8" t="s">
        <v>48</v>
      </c>
      <c r="X177" s="9"/>
      <c r="Y177" s="2" t="s">
        <v>25</v>
      </c>
      <c r="Z177" s="2" t="s">
        <v>50</v>
      </c>
      <c r="AJ177" s="60"/>
      <c r="AO177" s="8" t="s">
        <v>48</v>
      </c>
      <c r="AP177" s="9"/>
      <c r="AQ177" s="2" t="s">
        <v>25</v>
      </c>
      <c r="AR177" s="2" t="s">
        <v>50</v>
      </c>
      <c r="BB177" s="60"/>
      <c r="BG177" s="8" t="s">
        <v>48</v>
      </c>
      <c r="BH177" s="9"/>
      <c r="BI177" s="2" t="s">
        <v>25</v>
      </c>
      <c r="BJ177" s="2" t="s">
        <v>50</v>
      </c>
      <c r="BT177" s="60"/>
      <c r="BY177" s="8" t="s">
        <v>48</v>
      </c>
      <c r="BZ177" s="9"/>
      <c r="CA177" s="2" t="s">
        <v>25</v>
      </c>
      <c r="CB177" s="2" t="s">
        <v>50</v>
      </c>
      <c r="CL177" s="60"/>
      <c r="CQ177" s="8" t="s">
        <v>48</v>
      </c>
      <c r="CR177" s="9"/>
      <c r="CS177" s="2" t="s">
        <v>25</v>
      </c>
      <c r="CT177" s="2" t="s">
        <v>50</v>
      </c>
      <c r="DD177" s="60"/>
      <c r="DI177" s="8" t="s">
        <v>48</v>
      </c>
      <c r="DJ177" s="9"/>
      <c r="DK177" s="2" t="s">
        <v>25</v>
      </c>
      <c r="DL177" s="2" t="s">
        <v>50</v>
      </c>
      <c r="DV177" s="60"/>
    </row>
    <row r="178" spans="1:126">
      <c r="R178" s="60"/>
      <c r="AJ178" s="60"/>
      <c r="BB178" s="60"/>
      <c r="BT178" s="60"/>
      <c r="CL178" s="60"/>
      <c r="DD178" s="60"/>
      <c r="DV178" s="60"/>
    </row>
    <row r="179" spans="1:126">
      <c r="A179" s="2" t="s">
        <v>30</v>
      </c>
      <c r="D179" s="17" t="s">
        <v>32</v>
      </c>
      <c r="E179" s="17" t="s">
        <v>33</v>
      </c>
      <c r="F179" s="17" t="s">
        <v>34</v>
      </c>
      <c r="G179" s="17" t="s">
        <v>35</v>
      </c>
      <c r="H179" s="17" t="s">
        <v>36</v>
      </c>
      <c r="I179" s="17" t="s">
        <v>37</v>
      </c>
      <c r="J179" s="20" t="s">
        <v>39</v>
      </c>
      <c r="K179" s="20" t="s">
        <v>40</v>
      </c>
      <c r="L179" s="20" t="s">
        <v>41</v>
      </c>
      <c r="M179" s="20" t="s">
        <v>42</v>
      </c>
      <c r="N179" s="20" t="s">
        <v>53</v>
      </c>
      <c r="O179" s="17" t="s">
        <v>32</v>
      </c>
      <c r="P179" s="20" t="s">
        <v>51</v>
      </c>
      <c r="Q179" s="20" t="s">
        <v>52</v>
      </c>
      <c r="R179" s="60"/>
      <c r="S179" s="2" t="s">
        <v>30</v>
      </c>
      <c r="V179" s="17" t="s">
        <v>32</v>
      </c>
      <c r="W179" s="17" t="s">
        <v>33</v>
      </c>
      <c r="X179" s="17" t="s">
        <v>34</v>
      </c>
      <c r="Y179" s="17" t="s">
        <v>35</v>
      </c>
      <c r="Z179" s="17" t="s">
        <v>36</v>
      </c>
      <c r="AA179" s="17" t="s">
        <v>37</v>
      </c>
      <c r="AB179" s="20" t="s">
        <v>39</v>
      </c>
      <c r="AC179" s="20" t="s">
        <v>40</v>
      </c>
      <c r="AD179" s="20" t="s">
        <v>41</v>
      </c>
      <c r="AE179" s="20" t="s">
        <v>42</v>
      </c>
      <c r="AF179" s="20" t="s">
        <v>53</v>
      </c>
      <c r="AG179" s="17" t="s">
        <v>32</v>
      </c>
      <c r="AH179" s="20" t="s">
        <v>51</v>
      </c>
      <c r="AI179" s="20" t="s">
        <v>52</v>
      </c>
      <c r="AJ179" s="60"/>
      <c r="AK179" s="2" t="s">
        <v>30</v>
      </c>
      <c r="AN179" s="17" t="s">
        <v>32</v>
      </c>
      <c r="AO179" s="17" t="s">
        <v>33</v>
      </c>
      <c r="AP179" s="17" t="s">
        <v>34</v>
      </c>
      <c r="AQ179" s="17" t="s">
        <v>35</v>
      </c>
      <c r="AR179" s="17" t="s">
        <v>36</v>
      </c>
      <c r="AS179" s="17" t="s">
        <v>37</v>
      </c>
      <c r="AT179" s="20" t="s">
        <v>39</v>
      </c>
      <c r="AU179" s="20" t="s">
        <v>40</v>
      </c>
      <c r="AV179" s="20" t="s">
        <v>41</v>
      </c>
      <c r="AW179" s="20" t="s">
        <v>42</v>
      </c>
      <c r="AX179" s="20" t="s">
        <v>53</v>
      </c>
      <c r="AY179" s="17" t="s">
        <v>32</v>
      </c>
      <c r="AZ179" s="20" t="s">
        <v>51</v>
      </c>
      <c r="BA179" s="20" t="s">
        <v>52</v>
      </c>
      <c r="BB179" s="60"/>
      <c r="BC179" s="2" t="s">
        <v>30</v>
      </c>
      <c r="BF179" s="17" t="s">
        <v>32</v>
      </c>
      <c r="BG179" s="17" t="s">
        <v>33</v>
      </c>
      <c r="BH179" s="17" t="s">
        <v>34</v>
      </c>
      <c r="BI179" s="17" t="s">
        <v>35</v>
      </c>
      <c r="BJ179" s="17" t="s">
        <v>36</v>
      </c>
      <c r="BK179" s="17" t="s">
        <v>37</v>
      </c>
      <c r="BL179" s="20" t="s">
        <v>39</v>
      </c>
      <c r="BM179" s="20" t="s">
        <v>40</v>
      </c>
      <c r="BN179" s="20" t="s">
        <v>41</v>
      </c>
      <c r="BO179" s="20" t="s">
        <v>42</v>
      </c>
      <c r="BP179" s="20" t="s">
        <v>53</v>
      </c>
      <c r="BQ179" s="17" t="s">
        <v>32</v>
      </c>
      <c r="BR179" s="20" t="s">
        <v>51</v>
      </c>
      <c r="BS179" s="20" t="s">
        <v>52</v>
      </c>
      <c r="BT179" s="60"/>
      <c r="BU179" s="2" t="s">
        <v>30</v>
      </c>
      <c r="BX179" s="17" t="s">
        <v>32</v>
      </c>
      <c r="BY179" s="17" t="s">
        <v>33</v>
      </c>
      <c r="BZ179" s="17" t="s">
        <v>34</v>
      </c>
      <c r="CA179" s="17" t="s">
        <v>35</v>
      </c>
      <c r="CB179" s="17" t="s">
        <v>36</v>
      </c>
      <c r="CC179" s="17" t="s">
        <v>37</v>
      </c>
      <c r="CD179" s="20" t="s">
        <v>39</v>
      </c>
      <c r="CE179" s="20" t="s">
        <v>40</v>
      </c>
      <c r="CF179" s="20" t="s">
        <v>41</v>
      </c>
      <c r="CG179" s="20" t="s">
        <v>42</v>
      </c>
      <c r="CH179" s="20" t="s">
        <v>53</v>
      </c>
      <c r="CI179" s="17" t="s">
        <v>32</v>
      </c>
      <c r="CJ179" s="20" t="s">
        <v>51</v>
      </c>
      <c r="CK179" s="20" t="s">
        <v>52</v>
      </c>
      <c r="CL179" s="60"/>
      <c r="CM179" s="2" t="s">
        <v>30</v>
      </c>
      <c r="CP179" s="17" t="s">
        <v>32</v>
      </c>
      <c r="CQ179" s="17" t="s">
        <v>33</v>
      </c>
      <c r="CR179" s="17" t="s">
        <v>34</v>
      </c>
      <c r="CS179" s="17" t="s">
        <v>35</v>
      </c>
      <c r="CT179" s="17" t="s">
        <v>36</v>
      </c>
      <c r="CU179" s="17" t="s">
        <v>37</v>
      </c>
      <c r="CV179" s="20" t="s">
        <v>39</v>
      </c>
      <c r="CW179" s="20" t="s">
        <v>40</v>
      </c>
      <c r="CX179" s="20" t="s">
        <v>41</v>
      </c>
      <c r="CY179" s="20" t="s">
        <v>42</v>
      </c>
      <c r="CZ179" s="20" t="s">
        <v>53</v>
      </c>
      <c r="DA179" s="17" t="s">
        <v>32</v>
      </c>
      <c r="DB179" s="20" t="s">
        <v>51</v>
      </c>
      <c r="DC179" s="20" t="s">
        <v>52</v>
      </c>
      <c r="DD179" s="60"/>
      <c r="DE179" s="2" t="s">
        <v>30</v>
      </c>
      <c r="DH179" s="17" t="s">
        <v>32</v>
      </c>
      <c r="DI179" s="17" t="s">
        <v>33</v>
      </c>
      <c r="DJ179" s="17" t="s">
        <v>34</v>
      </c>
      <c r="DK179" s="17" t="s">
        <v>35</v>
      </c>
      <c r="DL179" s="17" t="s">
        <v>36</v>
      </c>
      <c r="DM179" s="17" t="s">
        <v>37</v>
      </c>
      <c r="DN179" s="20" t="s">
        <v>39</v>
      </c>
      <c r="DO179" s="20" t="s">
        <v>40</v>
      </c>
      <c r="DP179" s="20" t="s">
        <v>41</v>
      </c>
      <c r="DQ179" s="20" t="s">
        <v>42</v>
      </c>
      <c r="DR179" s="20" t="s">
        <v>53</v>
      </c>
      <c r="DS179" s="17" t="s">
        <v>32</v>
      </c>
      <c r="DT179" s="20" t="s">
        <v>51</v>
      </c>
      <c r="DU179" s="20" t="s">
        <v>52</v>
      </c>
      <c r="DV179" s="60"/>
    </row>
    <row r="180" spans="1:126">
      <c r="A180" s="8" t="s">
        <v>31</v>
      </c>
      <c r="B180" s="45">
        <f>($H$2-B174)*4+1</f>
        <v>17</v>
      </c>
      <c r="C180" s="8" t="s">
        <v>11</v>
      </c>
      <c r="D180" s="6">
        <f ca="1">INDEX(E$8:E$31,B180,1)</f>
        <v>-20.584</v>
      </c>
      <c r="E180" s="6">
        <f ca="1">INDEX(F$8:F$31,B180,1)</f>
        <v>-12.612</v>
      </c>
      <c r="F180" s="6">
        <f ca="1">INDEX(G$8:G$31,B180,1)</f>
        <v>20.466999999999999</v>
      </c>
      <c r="G180" s="6">
        <f ca="1">INDEX(H$8:H$31,B180,1)</f>
        <v>2.4940000000000002</v>
      </c>
      <c r="H180" s="6">
        <f ca="1">INDEX(I$8:I$31,B180,1)</f>
        <v>0.3</v>
      </c>
      <c r="I180" s="6">
        <f ca="1">INDEX(J$8:J$31,B180,1)</f>
        <v>0.442</v>
      </c>
      <c r="J180" s="21">
        <f ca="1">(ABS(F180)+ABS(H180))*SIGN(F180)</f>
        <v>20.766999999999999</v>
      </c>
      <c r="K180" s="21">
        <f ca="1">(ABS(G180)+ABS(I180))*SIGN(G180)</f>
        <v>2.9360000000000004</v>
      </c>
      <c r="L180" s="21">
        <f ca="1">(ABS(J180)+0.3*ABS(K180))*SIGN(J180)</f>
        <v>21.6478</v>
      </c>
      <c r="M180" s="21">
        <f t="shared" ref="M180:M183" ca="1" si="738">(ABS(K180)+0.3*ABS(J180))*SIGN(K180)</f>
        <v>9.1661000000000001</v>
      </c>
      <c r="N180" s="21">
        <f ca="1">IF($C$2&lt;=$C$3,L180,M180)</f>
        <v>21.6478</v>
      </c>
      <c r="O180" s="37">
        <f ca="1">D180</f>
        <v>-20.584</v>
      </c>
      <c r="P180" s="37">
        <f ca="1">E180+N180</f>
        <v>9.0358000000000001</v>
      </c>
      <c r="Q180" s="37">
        <f ca="1">E180-N180</f>
        <v>-34.259799999999998</v>
      </c>
      <c r="R180" s="60"/>
      <c r="S180" s="8" t="s">
        <v>31</v>
      </c>
      <c r="T180" s="45">
        <f>($H$2-T174)*4+1</f>
        <v>17</v>
      </c>
      <c r="U180" s="8" t="s">
        <v>11</v>
      </c>
      <c r="V180" s="6">
        <f ca="1">INDEX(W$8:W$31,T180,1)</f>
        <v>-14.974</v>
      </c>
      <c r="W180" s="6">
        <f ca="1">INDEX(X$8:X$31,T180,1)</f>
        <v>-9.18</v>
      </c>
      <c r="X180" s="6">
        <f ca="1">INDEX(Y$8:Y$31,T180,1)</f>
        <v>22.440999999999999</v>
      </c>
      <c r="Y180" s="6">
        <f ca="1">INDEX(Z$8:Z$31,T180,1)</f>
        <v>2.7330000000000001</v>
      </c>
      <c r="Z180" s="6">
        <f ca="1">INDEX(AA$8:AA$31,T180,1)</f>
        <v>0.32900000000000001</v>
      </c>
      <c r="AA180" s="6">
        <f ca="1">INDEX(AB$8:AB$31,T180,1)</f>
        <v>0.48399999999999999</v>
      </c>
      <c r="AB180" s="21">
        <f ca="1">(ABS(X180)+ABS(Z180))*SIGN(X180)</f>
        <v>22.77</v>
      </c>
      <c r="AC180" s="21">
        <f ca="1">(ABS(Y180)+ABS(AA180))*SIGN(Y180)</f>
        <v>3.2170000000000001</v>
      </c>
      <c r="AD180" s="21">
        <f ca="1">(ABS(AB180)+0.3*ABS(AC180))*SIGN(AB180)</f>
        <v>23.735099999999999</v>
      </c>
      <c r="AE180" s="21">
        <f t="shared" ref="AE180:AE183" ca="1" si="739">(ABS(AC180)+0.3*ABS(AB180))*SIGN(AC180)</f>
        <v>10.048</v>
      </c>
      <c r="AF180" s="21">
        <f ca="1">IF($C$2&lt;=$C$3,AD180,AE180)</f>
        <v>23.735099999999999</v>
      </c>
      <c r="AG180" s="37">
        <f ca="1">V180</f>
        <v>-14.974</v>
      </c>
      <c r="AH180" s="37">
        <f ca="1">W180+AF180</f>
        <v>14.555099999999999</v>
      </c>
      <c r="AI180" s="37">
        <f ca="1">W180-AF180</f>
        <v>-32.915099999999995</v>
      </c>
      <c r="AJ180" s="60"/>
      <c r="AK180" s="8" t="s">
        <v>31</v>
      </c>
      <c r="AL180" s="45">
        <f>($H$2-AL174)*4+1</f>
        <v>17</v>
      </c>
      <c r="AM180" s="8" t="s">
        <v>11</v>
      </c>
      <c r="AN180" s="6">
        <f ca="1">INDEX(AO$8:AO$31,AL180,1)</f>
        <v>-25.815999999999999</v>
      </c>
      <c r="AO180" s="6">
        <f ca="1">INDEX(AP$8:AP$31,AL180,1)</f>
        <v>-15.557</v>
      </c>
      <c r="AP180" s="6">
        <f ca="1">INDEX(AQ$8:AQ$31,AL180,1)</f>
        <v>22.675000000000001</v>
      </c>
      <c r="AQ180" s="6">
        <f ca="1">INDEX(AR$8:AR$31,AL180,1)</f>
        <v>2.7559999999999998</v>
      </c>
      <c r="AR180" s="6">
        <f ca="1">INDEX(AS$8:AS$31,AL180,1)</f>
        <v>0.33100000000000002</v>
      </c>
      <c r="AS180" s="6">
        <f ca="1">INDEX(AT$8:AT$31,AL180,1)</f>
        <v>0.48699999999999999</v>
      </c>
      <c r="AT180" s="21">
        <f ca="1">(ABS(AP180)+ABS(AR180))*SIGN(AP180)</f>
        <v>23.006</v>
      </c>
      <c r="AU180" s="21">
        <f ca="1">(ABS(AQ180)+ABS(AS180))*SIGN(AQ180)</f>
        <v>3.2429999999999999</v>
      </c>
      <c r="AV180" s="21">
        <f ca="1">(ABS(AT180)+0.3*ABS(AU180))*SIGN(AT180)</f>
        <v>23.978899999999999</v>
      </c>
      <c r="AW180" s="21">
        <f t="shared" ref="AW180:AW183" ca="1" si="740">(ABS(AU180)+0.3*ABS(AT180))*SIGN(AU180)</f>
        <v>10.1448</v>
      </c>
      <c r="AX180" s="21">
        <f ca="1">IF($C$2&lt;=$C$3,AV180,AW180)</f>
        <v>23.978899999999999</v>
      </c>
      <c r="AY180" s="37">
        <f ca="1">AN180</f>
        <v>-25.815999999999999</v>
      </c>
      <c r="AZ180" s="37">
        <f ca="1">AO180+AX180</f>
        <v>8.4218999999999991</v>
      </c>
      <c r="BA180" s="37">
        <f ca="1">AO180-AX180</f>
        <v>-39.535899999999998</v>
      </c>
      <c r="BB180" s="60"/>
      <c r="BC180" s="8" t="s">
        <v>31</v>
      </c>
      <c r="BD180" s="45">
        <f>($H$2-BD174)*4+1</f>
        <v>17</v>
      </c>
      <c r="BE180" s="8" t="s">
        <v>11</v>
      </c>
      <c r="BF180" s="6">
        <f ca="1">INDEX(BG$8:BG$31,BD180,1)</f>
        <v>-39.970999999999997</v>
      </c>
      <c r="BG180" s="6">
        <f ca="1">INDEX(BH$8:BH$31,BD180,1)</f>
        <v>-23.917000000000002</v>
      </c>
      <c r="BH180" s="6">
        <f ca="1">INDEX(BI$8:BI$31,BD180,1)</f>
        <v>113.29600000000001</v>
      </c>
      <c r="BI180" s="6">
        <f ca="1">INDEX(BJ$8:BJ$31,BD180,1)</f>
        <v>13.804</v>
      </c>
      <c r="BJ180" s="6">
        <f ca="1">INDEX(BK$8:BK$31,BD180,1)</f>
        <v>1.6539999999999999</v>
      </c>
      <c r="BK180" s="6">
        <f ca="1">INDEX(BL$8:BL$31,BD180,1)</f>
        <v>2.4340000000000002</v>
      </c>
      <c r="BL180" s="21">
        <f ca="1">(ABS(BH180)+ABS(BJ180))*SIGN(BH180)</f>
        <v>114.95</v>
      </c>
      <c r="BM180" s="21">
        <f ca="1">(ABS(BI180)+ABS(BK180))*SIGN(BI180)</f>
        <v>16.238</v>
      </c>
      <c r="BN180" s="21">
        <f ca="1">(ABS(BL180)+0.3*ABS(BM180))*SIGN(BL180)</f>
        <v>119.8214</v>
      </c>
      <c r="BO180" s="21">
        <f t="shared" ref="BO180:BO183" ca="1" si="741">(ABS(BM180)+0.3*ABS(BL180))*SIGN(BM180)</f>
        <v>50.722999999999999</v>
      </c>
      <c r="BP180" s="21">
        <f ca="1">IF($C$2&lt;=$C$3,BN180,BO180)</f>
        <v>119.8214</v>
      </c>
      <c r="BQ180" s="37">
        <f ca="1">BF180</f>
        <v>-39.970999999999997</v>
      </c>
      <c r="BR180" s="37">
        <f ca="1">BG180+BP180</f>
        <v>95.904399999999995</v>
      </c>
      <c r="BS180" s="37">
        <f ca="1">BG180-BP180</f>
        <v>-143.73840000000001</v>
      </c>
      <c r="BT180" s="60"/>
      <c r="BU180" s="8" t="s">
        <v>31</v>
      </c>
      <c r="BV180" s="45">
        <f>($H$2-BV174)*4+1</f>
        <v>17</v>
      </c>
      <c r="BW180" s="8" t="s">
        <v>11</v>
      </c>
      <c r="BX180" s="6">
        <f ca="1">INDEX(BY$8:BY$31,BV180,1)</f>
        <v>-79.090999999999994</v>
      </c>
      <c r="BY180" s="6">
        <f ca="1">INDEX(BZ$8:BZ$31,BV180,1)</f>
        <v>-47.277000000000001</v>
      </c>
      <c r="BZ180" s="6">
        <f ca="1">INDEX(CA$8:CA$31,BV180,1)</f>
        <v>172.95599999999999</v>
      </c>
      <c r="CA180" s="6">
        <f ca="1">INDEX(CB$8:CB$31,BV180,1)</f>
        <v>21.059000000000001</v>
      </c>
      <c r="CB180" s="6">
        <f ca="1">INDEX(CC$8:CC$31,BV180,1)</f>
        <v>2.5299999999999998</v>
      </c>
      <c r="CC180" s="6">
        <f ca="1">INDEX(CD$8:CD$31,BV180,1)</f>
        <v>3.7229999999999999</v>
      </c>
      <c r="CD180" s="21">
        <f ca="1">(ABS(BZ180)+ABS(CB180))*SIGN(BZ180)</f>
        <v>175.48599999999999</v>
      </c>
      <c r="CE180" s="21">
        <f ca="1">(ABS(CA180)+ABS(CC180))*SIGN(CA180)</f>
        <v>24.782</v>
      </c>
      <c r="CF180" s="21">
        <f ca="1">(ABS(CD180)+0.3*ABS(CE180))*SIGN(CD180)</f>
        <v>182.92059999999998</v>
      </c>
      <c r="CG180" s="21">
        <f t="shared" ref="CG180:CG183" ca="1" si="742">(ABS(CE180)+0.3*ABS(CD180))*SIGN(CE180)</f>
        <v>77.427799999999991</v>
      </c>
      <c r="CH180" s="21">
        <f ca="1">IF($C$2&lt;=$C$3,CF180,CG180)</f>
        <v>182.92059999999998</v>
      </c>
      <c r="CI180" s="37">
        <f ca="1">BX180</f>
        <v>-79.090999999999994</v>
      </c>
      <c r="CJ180" s="37">
        <f ca="1">BY180+CH180</f>
        <v>135.64359999999999</v>
      </c>
      <c r="CK180" s="37">
        <f ca="1">BY180-CH180</f>
        <v>-230.19759999999997</v>
      </c>
      <c r="CL180" s="60"/>
      <c r="CM180" s="8" t="s">
        <v>31</v>
      </c>
      <c r="CN180" s="45">
        <f>($H$2-CN174)*4+1</f>
        <v>17</v>
      </c>
      <c r="CO180" s="8" t="s">
        <v>11</v>
      </c>
      <c r="CP180" s="6">
        <f ca="1">INDEX(CQ$8:CQ$31,CN180,1)</f>
        <v>-63.588000000000001</v>
      </c>
      <c r="CQ180" s="6">
        <f ca="1">INDEX(CR$8:CR$31,CN180,1)</f>
        <v>-38.018000000000001</v>
      </c>
      <c r="CR180" s="6">
        <f ca="1">INDEX(CS$8:CS$31,CN180,1)</f>
        <v>156.24799999999999</v>
      </c>
      <c r="CS180" s="6">
        <f ca="1">INDEX(CT$8:CT$31,CN180,1)</f>
        <v>19.042000000000002</v>
      </c>
      <c r="CT180" s="6">
        <f ca="1">INDEX(CU$8:CU$31,CN180,1)</f>
        <v>2.2869999999999999</v>
      </c>
      <c r="CU180" s="6">
        <f ca="1">INDEX(CV$8:CV$31,CN180,1)</f>
        <v>3.3650000000000002</v>
      </c>
      <c r="CV180" s="21">
        <f ca="1">(ABS(CR180)+ABS(CT180))*SIGN(CR180)</f>
        <v>158.535</v>
      </c>
      <c r="CW180" s="21">
        <f ca="1">(ABS(CS180)+ABS(CU180))*SIGN(CS180)</f>
        <v>22.407000000000004</v>
      </c>
      <c r="CX180" s="21">
        <f ca="1">(ABS(CV180)+0.3*ABS(CW180))*SIGN(CV180)</f>
        <v>165.25710000000001</v>
      </c>
      <c r="CY180" s="21">
        <f t="shared" ref="CY180:CY183" ca="1" si="743">(ABS(CW180)+0.3*ABS(CV180))*SIGN(CW180)</f>
        <v>69.967500000000001</v>
      </c>
      <c r="CZ180" s="21">
        <f ca="1">IF($C$2&lt;=$C$3,CX180,CY180)</f>
        <v>165.25710000000001</v>
      </c>
      <c r="DA180" s="37">
        <f ca="1">CP180</f>
        <v>-63.588000000000001</v>
      </c>
      <c r="DB180" s="37">
        <f ca="1">CQ180+CZ180</f>
        <v>127.23910000000001</v>
      </c>
      <c r="DC180" s="37">
        <f ca="1">CQ180-CZ180</f>
        <v>-203.27510000000001</v>
      </c>
      <c r="DD180" s="60"/>
      <c r="DE180" s="8" t="s">
        <v>31</v>
      </c>
      <c r="DF180" s="45">
        <f>($H$2-DF174)*4+1</f>
        <v>17</v>
      </c>
      <c r="DG180" s="8" t="s">
        <v>11</v>
      </c>
      <c r="DH180" s="6">
        <f ca="1">INDEX(DI$8:DI$31,DF180,1)</f>
        <v>-20.605</v>
      </c>
      <c r="DI180" s="6">
        <f ca="1">INDEX(DJ$8:DJ$31,DF180,1)</f>
        <v>-12.625999999999999</v>
      </c>
      <c r="DJ180" s="6">
        <f ca="1">INDEX(DK$8:DK$31,DF180,1)</f>
        <v>20.213999999999999</v>
      </c>
      <c r="DK180" s="6">
        <f ca="1">INDEX(DL$8:DL$31,DF180,1)</f>
        <v>-3.99</v>
      </c>
      <c r="DL180" s="6">
        <f ca="1">INDEX(DM$8:DM$31,DF180,1)</f>
        <v>-0.55500000000000005</v>
      </c>
      <c r="DM180" s="6">
        <f ca="1">INDEX(DN$8:DN$31,DF180,1)</f>
        <v>-0.81699999999999995</v>
      </c>
      <c r="DN180" s="21">
        <f ca="1">(ABS(DJ180)+ABS(DL180))*SIGN(DJ180)</f>
        <v>20.768999999999998</v>
      </c>
      <c r="DO180" s="21">
        <f ca="1">(ABS(DK180)+ABS(DM180))*SIGN(DK180)</f>
        <v>-4.8070000000000004</v>
      </c>
      <c r="DP180" s="21">
        <f ca="1">(ABS(DN180)+0.3*ABS(DO180))*SIGN(DN180)</f>
        <v>22.211099999999998</v>
      </c>
      <c r="DQ180" s="21">
        <f t="shared" ref="DQ180:DQ183" ca="1" si="744">(ABS(DO180)+0.3*ABS(DN180))*SIGN(DO180)</f>
        <v>-11.037700000000001</v>
      </c>
      <c r="DR180" s="21">
        <f ca="1">IF($C$2&lt;=$C$3,DP180,DQ180)</f>
        <v>22.211099999999998</v>
      </c>
      <c r="DS180" s="37">
        <f ca="1">DH180</f>
        <v>-20.605</v>
      </c>
      <c r="DT180" s="37">
        <f ca="1">DI180+DR180</f>
        <v>9.5850999999999988</v>
      </c>
      <c r="DU180" s="37">
        <f ca="1">DI180-DR180</f>
        <v>-34.8371</v>
      </c>
      <c r="DV180" s="60"/>
    </row>
    <row r="181" spans="1:126">
      <c r="B181" s="45">
        <f>B180+1</f>
        <v>18</v>
      </c>
      <c r="C181" s="8" t="s">
        <v>10</v>
      </c>
      <c r="D181" s="6">
        <f ca="1">INDEX(E$8:E$31,B181,1)</f>
        <v>-22.547999999999998</v>
      </c>
      <c r="E181" s="6">
        <f ca="1">INDEX(F$8:F$31,B181,1)</f>
        <v>-13.817</v>
      </c>
      <c r="F181" s="6">
        <f ca="1">INDEX(G$8:G$31,B181,1)</f>
        <v>-19.353999999999999</v>
      </c>
      <c r="G181" s="6">
        <f ca="1">INDEX(H$8:H$31,B181,1)</f>
        <v>-2.3580000000000001</v>
      </c>
      <c r="H181" s="6">
        <f ca="1">INDEX(I$8:I$31,B181,1)</f>
        <v>-0.28399999999999997</v>
      </c>
      <c r="I181" s="6">
        <f ca="1">INDEX(J$8:J$31,B181,1)</f>
        <v>-0.41799999999999998</v>
      </c>
      <c r="J181" s="21">
        <f t="shared" ref="J181:J183" ca="1" si="745">(ABS(F181)+ABS(H181))*SIGN(F181)</f>
        <v>-19.637999999999998</v>
      </c>
      <c r="K181" s="21">
        <f t="shared" ref="K181:K183" ca="1" si="746">(ABS(G181)+ABS(I181))*SIGN(G181)</f>
        <v>-2.7760000000000002</v>
      </c>
      <c r="L181" s="21">
        <f t="shared" ref="L181:L183" ca="1" si="747">(ABS(J181)+0.3*ABS(K181))*SIGN(J181)</f>
        <v>-20.470799999999997</v>
      </c>
      <c r="M181" s="21">
        <f t="shared" ca="1" si="738"/>
        <v>-8.6673999999999989</v>
      </c>
      <c r="N181" s="21">
        <f ca="1">IF($C$2&lt;=$C$3,L181,M181)</f>
        <v>-20.470799999999997</v>
      </c>
      <c r="O181" s="37">
        <f t="shared" ref="O181:O183" ca="1" si="748">D181</f>
        <v>-22.547999999999998</v>
      </c>
      <c r="P181" s="37">
        <f t="shared" ref="P181:P183" ca="1" si="749">E181+N181</f>
        <v>-34.287799999999997</v>
      </c>
      <c r="Q181" s="37">
        <f t="shared" ref="Q181:Q183" ca="1" si="750">E181-N181</f>
        <v>6.6537999999999968</v>
      </c>
      <c r="R181" s="60"/>
      <c r="T181" s="45">
        <f>T180+1</f>
        <v>18</v>
      </c>
      <c r="U181" s="8" t="s">
        <v>10</v>
      </c>
      <c r="V181" s="6">
        <f ca="1">INDEX(W$8:W$31,T181,1)</f>
        <v>-15.305999999999999</v>
      </c>
      <c r="W181" s="6">
        <f ca="1">INDEX(X$8:X$31,T181,1)</f>
        <v>-9.3580000000000005</v>
      </c>
      <c r="X181" s="6">
        <f ca="1">INDEX(Y$8:Y$31,T181,1)</f>
        <v>-22.265999999999998</v>
      </c>
      <c r="Y181" s="6">
        <f ca="1">INDEX(Z$8:Z$31,T181,1)</f>
        <v>-2.7120000000000002</v>
      </c>
      <c r="Z181" s="6">
        <f ca="1">INDEX(AA$8:AA$31,T181,1)</f>
        <v>-0.32600000000000001</v>
      </c>
      <c r="AA181" s="6">
        <f ca="1">INDEX(AB$8:AB$31,T181,1)</f>
        <v>-0.48</v>
      </c>
      <c r="AB181" s="21">
        <f t="shared" ref="AB181:AB183" ca="1" si="751">(ABS(X181)+ABS(Z181))*SIGN(X181)</f>
        <v>-22.591999999999999</v>
      </c>
      <c r="AC181" s="21">
        <f t="shared" ref="AC181:AC183" ca="1" si="752">(ABS(Y181)+ABS(AA181))*SIGN(Y181)</f>
        <v>-3.1920000000000002</v>
      </c>
      <c r="AD181" s="21">
        <f t="shared" ref="AD181:AD183" ca="1" si="753">(ABS(AB181)+0.3*ABS(AC181))*SIGN(AB181)</f>
        <v>-23.549599999999998</v>
      </c>
      <c r="AE181" s="21">
        <f t="shared" ca="1" si="739"/>
        <v>-9.9695999999999998</v>
      </c>
      <c r="AF181" s="21">
        <f ca="1">IF($C$2&lt;=$C$3,AD181,AE181)</f>
        <v>-23.549599999999998</v>
      </c>
      <c r="AG181" s="37">
        <f t="shared" ref="AG181:AG183" ca="1" si="754">V181</f>
        <v>-15.305999999999999</v>
      </c>
      <c r="AH181" s="37">
        <f t="shared" ref="AH181:AH183" ca="1" si="755">W181+AF181</f>
        <v>-32.907600000000002</v>
      </c>
      <c r="AI181" s="37">
        <f t="shared" ref="AI181:AI183" ca="1" si="756">W181-AF181</f>
        <v>14.191599999999998</v>
      </c>
      <c r="AJ181" s="60"/>
      <c r="AL181" s="45">
        <f>AL180+1</f>
        <v>18</v>
      </c>
      <c r="AM181" s="8" t="s">
        <v>10</v>
      </c>
      <c r="AN181" s="6">
        <f ca="1">INDEX(AO$8:AO$31,AL181,1)</f>
        <v>-28.033000000000001</v>
      </c>
      <c r="AO181" s="6">
        <f ca="1">INDEX(AP$8:AP$31,AL181,1)</f>
        <v>-16.878</v>
      </c>
      <c r="AP181" s="6">
        <f ca="1">INDEX(AQ$8:AQ$31,AL181,1)</f>
        <v>-16.010000000000002</v>
      </c>
      <c r="AQ181" s="6">
        <f ca="1">INDEX(AR$8:AR$31,AL181,1)</f>
        <v>-1.9430000000000001</v>
      </c>
      <c r="AR181" s="6">
        <f ca="1">INDEX(AS$8:AS$31,AL181,1)</f>
        <v>-0.23300000000000001</v>
      </c>
      <c r="AS181" s="6">
        <f ca="1">INDEX(AT$8:AT$31,AL181,1)</f>
        <v>-0.34200000000000003</v>
      </c>
      <c r="AT181" s="21">
        <f t="shared" ref="AT181:AT183" ca="1" si="757">(ABS(AP181)+ABS(AR181))*SIGN(AP181)</f>
        <v>-16.243000000000002</v>
      </c>
      <c r="AU181" s="21">
        <f t="shared" ref="AU181:AU183" ca="1" si="758">(ABS(AQ181)+ABS(AS181))*SIGN(AQ181)</f>
        <v>-2.2850000000000001</v>
      </c>
      <c r="AV181" s="21">
        <f t="shared" ref="AV181:AV183" ca="1" si="759">(ABS(AT181)+0.3*ABS(AU181))*SIGN(AT181)</f>
        <v>-16.928500000000003</v>
      </c>
      <c r="AW181" s="21">
        <f t="shared" ca="1" si="740"/>
        <v>-7.1579000000000006</v>
      </c>
      <c r="AX181" s="21">
        <f ca="1">IF($C$2&lt;=$C$3,AV181,AW181)</f>
        <v>-16.928500000000003</v>
      </c>
      <c r="AY181" s="37">
        <f t="shared" ref="AY181:AY183" ca="1" si="760">AN181</f>
        <v>-28.033000000000001</v>
      </c>
      <c r="AZ181" s="37">
        <f t="shared" ref="AZ181:AZ183" ca="1" si="761">AO181+AX181</f>
        <v>-33.8065</v>
      </c>
      <c r="BA181" s="37">
        <f t="shared" ref="BA181:BA183" ca="1" si="762">AO181-AX181</f>
        <v>5.0500000000003098E-2</v>
      </c>
      <c r="BB181" s="60"/>
      <c r="BD181" s="45">
        <f>BD180+1</f>
        <v>18</v>
      </c>
      <c r="BE181" s="8" t="s">
        <v>10</v>
      </c>
      <c r="BF181" s="6">
        <f ca="1">INDEX(BG$8:BG$31,BD181,1)</f>
        <v>-52.573</v>
      </c>
      <c r="BG181" s="6">
        <f ca="1">INDEX(BH$8:BH$31,BD181,1)</f>
        <v>-31.5</v>
      </c>
      <c r="BH181" s="6">
        <f ca="1">INDEX(BI$8:BI$31,BD181,1)</f>
        <v>-163.66200000000001</v>
      </c>
      <c r="BI181" s="6">
        <f ca="1">INDEX(BJ$8:BJ$31,BD181,1)</f>
        <v>-19.949000000000002</v>
      </c>
      <c r="BJ181" s="6">
        <f ca="1">INDEX(BK$8:BK$31,BD181,1)</f>
        <v>-2.3959999999999999</v>
      </c>
      <c r="BK181" s="6">
        <f ca="1">INDEX(BL$8:BL$31,BD181,1)</f>
        <v>-3.5249999999999999</v>
      </c>
      <c r="BL181" s="21">
        <f t="shared" ref="BL181:BL183" ca="1" si="763">(ABS(BH181)+ABS(BJ181))*SIGN(BH181)</f>
        <v>-166.05799999999999</v>
      </c>
      <c r="BM181" s="21">
        <f t="shared" ref="BM181:BM183" ca="1" si="764">(ABS(BI181)+ABS(BK181))*SIGN(BI181)</f>
        <v>-23.474</v>
      </c>
      <c r="BN181" s="21">
        <f t="shared" ref="BN181:BN183" ca="1" si="765">(ABS(BL181)+0.3*ABS(BM181))*SIGN(BL181)</f>
        <v>-173.1002</v>
      </c>
      <c r="BO181" s="21">
        <f t="shared" ca="1" si="741"/>
        <v>-73.291399999999996</v>
      </c>
      <c r="BP181" s="21">
        <f ca="1">IF($C$2&lt;=$C$3,BN181,BO181)</f>
        <v>-173.1002</v>
      </c>
      <c r="BQ181" s="37">
        <f t="shared" ref="BQ181:BQ183" ca="1" si="766">BF181</f>
        <v>-52.573</v>
      </c>
      <c r="BR181" s="37">
        <f t="shared" ref="BR181:BR183" ca="1" si="767">BG181+BP181</f>
        <v>-204.6002</v>
      </c>
      <c r="BS181" s="37">
        <f t="shared" ref="BS181:BS183" ca="1" si="768">BG181-BP181</f>
        <v>141.6002</v>
      </c>
      <c r="BT181" s="60"/>
      <c r="BV181" s="45">
        <f>BV180+1</f>
        <v>18</v>
      </c>
      <c r="BW181" s="8" t="s">
        <v>10</v>
      </c>
      <c r="BX181" s="6">
        <f ca="1">INDEX(BY$8:BY$31,BV181,1)</f>
        <v>-84.061000000000007</v>
      </c>
      <c r="BY181" s="6">
        <f ca="1">INDEX(BZ$8:BZ$31,BV181,1)</f>
        <v>-50.314</v>
      </c>
      <c r="BZ181" s="6">
        <f ca="1">INDEX(CA$8:CA$31,BV181,1)</f>
        <v>-173.678</v>
      </c>
      <c r="CA181" s="6">
        <f ca="1">INDEX(CB$8:CB$31,BV181,1)</f>
        <v>-21.148</v>
      </c>
      <c r="CB181" s="6">
        <f ca="1">INDEX(CC$8:CC$31,BV181,1)</f>
        <v>-2.5409999999999999</v>
      </c>
      <c r="CC181" s="6">
        <f ca="1">INDEX(CD$8:CD$31,BV181,1)</f>
        <v>-3.738</v>
      </c>
      <c r="CD181" s="21">
        <f t="shared" ref="CD181:CD183" ca="1" si="769">(ABS(BZ181)+ABS(CB181))*SIGN(BZ181)</f>
        <v>-176.21899999999999</v>
      </c>
      <c r="CE181" s="21">
        <f t="shared" ref="CE181:CE183" ca="1" si="770">(ABS(CA181)+ABS(CC181))*SIGN(CA181)</f>
        <v>-24.885999999999999</v>
      </c>
      <c r="CF181" s="21">
        <f t="shared" ref="CF181:CF183" ca="1" si="771">(ABS(CD181)+0.3*ABS(CE181))*SIGN(CD181)</f>
        <v>-183.6848</v>
      </c>
      <c r="CG181" s="21">
        <f t="shared" ca="1" si="742"/>
        <v>-77.7517</v>
      </c>
      <c r="CH181" s="21">
        <f ca="1">IF($C$2&lt;=$C$3,CF181,CG181)</f>
        <v>-183.6848</v>
      </c>
      <c r="CI181" s="37">
        <f t="shared" ref="CI181:CI183" ca="1" si="772">BX181</f>
        <v>-84.061000000000007</v>
      </c>
      <c r="CJ181" s="37">
        <f t="shared" ref="CJ181:CJ183" ca="1" si="773">BY181+CH181</f>
        <v>-233.99879999999999</v>
      </c>
      <c r="CK181" s="37">
        <f t="shared" ref="CK181:CK183" ca="1" si="774">BY181-CH181</f>
        <v>133.3708</v>
      </c>
      <c r="CL181" s="60"/>
      <c r="CN181" s="45">
        <f>CN180+1</f>
        <v>18</v>
      </c>
      <c r="CO181" s="8" t="s">
        <v>10</v>
      </c>
      <c r="CP181" s="6">
        <f ca="1">INDEX(CQ$8:CQ$31,CN181,1)</f>
        <v>-37.804000000000002</v>
      </c>
      <c r="CQ181" s="6">
        <f ca="1">INDEX(CR$8:CR$31,CN181,1)</f>
        <v>-22.629000000000001</v>
      </c>
      <c r="CR181" s="6">
        <f ca="1">INDEX(CS$8:CS$31,CN181,1)</f>
        <v>-117.98099999999999</v>
      </c>
      <c r="CS181" s="6">
        <f ca="1">INDEX(CT$8:CT$31,CN181,1)</f>
        <v>-14.371</v>
      </c>
      <c r="CT181" s="6">
        <f ca="1">INDEX(CU$8:CU$31,CN181,1)</f>
        <v>-1.7230000000000001</v>
      </c>
      <c r="CU181" s="6">
        <f ca="1">INDEX(CV$8:CV$31,CN181,1)</f>
        <v>-2.5339999999999998</v>
      </c>
      <c r="CV181" s="21">
        <f t="shared" ref="CV181:CV183" ca="1" si="775">(ABS(CR181)+ABS(CT181))*SIGN(CR181)</f>
        <v>-119.70399999999999</v>
      </c>
      <c r="CW181" s="21">
        <f t="shared" ref="CW181:CW183" ca="1" si="776">(ABS(CS181)+ABS(CU181))*SIGN(CS181)</f>
        <v>-16.905000000000001</v>
      </c>
      <c r="CX181" s="21">
        <f t="shared" ref="CX181:CX183" ca="1" si="777">(ABS(CV181)+0.3*ABS(CW181))*SIGN(CV181)</f>
        <v>-124.77549999999999</v>
      </c>
      <c r="CY181" s="21">
        <f t="shared" ca="1" si="743"/>
        <v>-52.816199999999995</v>
      </c>
      <c r="CZ181" s="21">
        <f ca="1">IF($C$2&lt;=$C$3,CX181,CY181)</f>
        <v>-124.77549999999999</v>
      </c>
      <c r="DA181" s="37">
        <f t="shared" ref="DA181:DA183" ca="1" si="778">CP181</f>
        <v>-37.804000000000002</v>
      </c>
      <c r="DB181" s="37">
        <f t="shared" ref="DB181:DB183" ca="1" si="779">CQ181+CZ181</f>
        <v>-147.40449999999998</v>
      </c>
      <c r="DC181" s="37">
        <f t="shared" ref="DC181:DC183" ca="1" si="780">CQ181-CZ181</f>
        <v>102.14649999999999</v>
      </c>
      <c r="DD181" s="60"/>
      <c r="DF181" s="45">
        <f>DF180+1</f>
        <v>18</v>
      </c>
      <c r="DG181" s="8" t="s">
        <v>10</v>
      </c>
      <c r="DH181" s="6">
        <f ca="1">INDEX(DI$8:DI$31,DF181,1)</f>
        <v>-22.541</v>
      </c>
      <c r="DI181" s="6">
        <f ca="1">INDEX(DJ$8:DJ$31,DF181,1)</f>
        <v>-13.81</v>
      </c>
      <c r="DJ181" s="6">
        <f ca="1">INDEX(DK$8:DK$31,DF181,1)</f>
        <v>-19.318999999999999</v>
      </c>
      <c r="DK181" s="6">
        <f ca="1">INDEX(DL$8:DL$31,DF181,1)</f>
        <v>3.8149999999999999</v>
      </c>
      <c r="DL181" s="6">
        <f ca="1">INDEX(DM$8:DM$31,DF181,1)</f>
        <v>0.53100000000000003</v>
      </c>
      <c r="DM181" s="6">
        <f ca="1">INDEX(DN$8:DN$31,DF181,1)</f>
        <v>0.78100000000000003</v>
      </c>
      <c r="DN181" s="21">
        <f t="shared" ref="DN181:DN183" ca="1" si="781">(ABS(DJ181)+ABS(DL181))*SIGN(DJ181)</f>
        <v>-19.849999999999998</v>
      </c>
      <c r="DO181" s="21">
        <f t="shared" ref="DO181:DO183" ca="1" si="782">(ABS(DK181)+ABS(DM181))*SIGN(DK181)</f>
        <v>4.5960000000000001</v>
      </c>
      <c r="DP181" s="21">
        <f t="shared" ref="DP181:DP183" ca="1" si="783">(ABS(DN181)+0.3*ABS(DO181))*SIGN(DN181)</f>
        <v>-21.2288</v>
      </c>
      <c r="DQ181" s="21">
        <f t="shared" ca="1" si="744"/>
        <v>10.550999999999998</v>
      </c>
      <c r="DR181" s="21">
        <f ca="1">IF($C$2&lt;=$C$3,DP181,DQ181)</f>
        <v>-21.2288</v>
      </c>
      <c r="DS181" s="37">
        <f t="shared" ref="DS181:DS183" ca="1" si="784">DH181</f>
        <v>-22.541</v>
      </c>
      <c r="DT181" s="37">
        <f t="shared" ref="DT181:DT183" ca="1" si="785">DI181+DR181</f>
        <v>-35.038800000000002</v>
      </c>
      <c r="DU181" s="37">
        <f t="shared" ref="DU181:DU183" ca="1" si="786">DI181-DR181</f>
        <v>7.4187999999999992</v>
      </c>
      <c r="DV181" s="60"/>
    </row>
    <row r="182" spans="1:126">
      <c r="B182" s="45">
        <f t="shared" ref="B182:B183" si="787">B181+1</f>
        <v>19</v>
      </c>
      <c r="C182" s="8" t="s">
        <v>9</v>
      </c>
      <c r="D182" s="6">
        <f ca="1">INDEX(E$8:E$31,B182,1)</f>
        <v>28.041</v>
      </c>
      <c r="E182" s="6">
        <f ca="1">INDEX(F$8:F$31,B182,1)</f>
        <v>17.181000000000001</v>
      </c>
      <c r="F182" s="6">
        <f ca="1">INDEX(G$8:G$31,B182,1)</f>
        <v>-8.4730000000000008</v>
      </c>
      <c r="G182" s="6">
        <f ca="1">INDEX(H$8:H$31,B182,1)</f>
        <v>-1.032</v>
      </c>
      <c r="H182" s="6">
        <f ca="1">INDEX(I$8:I$31,B182,1)</f>
        <v>-0.124</v>
      </c>
      <c r="I182" s="6">
        <f ca="1">INDEX(J$8:J$31,B182,1)</f>
        <v>-0.183</v>
      </c>
      <c r="J182" s="21">
        <f t="shared" ca="1" si="745"/>
        <v>-8.5970000000000013</v>
      </c>
      <c r="K182" s="21">
        <f t="shared" ca="1" si="746"/>
        <v>-1.2150000000000001</v>
      </c>
      <c r="L182" s="21">
        <f t="shared" ca="1" si="747"/>
        <v>-8.9615000000000009</v>
      </c>
      <c r="M182" s="21">
        <f t="shared" ca="1" si="738"/>
        <v>-3.7941000000000003</v>
      </c>
      <c r="N182" s="21">
        <f ca="1">IF($C$2&lt;=$C$3,L182,M182)</f>
        <v>-8.9615000000000009</v>
      </c>
      <c r="O182" s="21">
        <f t="shared" ca="1" si="748"/>
        <v>28.041</v>
      </c>
      <c r="P182" s="21">
        <f t="shared" ca="1" si="749"/>
        <v>8.2195</v>
      </c>
      <c r="Q182" s="21">
        <f t="shared" ca="1" si="750"/>
        <v>26.142500000000002</v>
      </c>
      <c r="R182" s="60"/>
      <c r="T182" s="45">
        <f t="shared" ref="T182:T183" si="788">T181+1</f>
        <v>19</v>
      </c>
      <c r="U182" s="8" t="s">
        <v>9</v>
      </c>
      <c r="V182" s="6">
        <f ca="1">INDEX(W$8:W$31,T182,1)</f>
        <v>22.922000000000001</v>
      </c>
      <c r="W182" s="6">
        <f ca="1">INDEX(X$8:X$31,T182,1)</f>
        <v>14.051</v>
      </c>
      <c r="X182" s="6">
        <f ca="1">INDEX(Y$8:Y$31,T182,1)</f>
        <v>-11.765000000000001</v>
      </c>
      <c r="Y182" s="6">
        <f ca="1">INDEX(Z$8:Z$31,T182,1)</f>
        <v>-1.4330000000000001</v>
      </c>
      <c r="Z182" s="6">
        <f ca="1">INDEX(AA$8:AA$31,T182,1)</f>
        <v>-0.17199999999999999</v>
      </c>
      <c r="AA182" s="6">
        <f ca="1">INDEX(AB$8:AB$31,T182,1)</f>
        <v>-0.254</v>
      </c>
      <c r="AB182" s="21">
        <f t="shared" ca="1" si="751"/>
        <v>-11.937000000000001</v>
      </c>
      <c r="AC182" s="21">
        <f t="shared" ca="1" si="752"/>
        <v>-1.6870000000000001</v>
      </c>
      <c r="AD182" s="21">
        <f t="shared" ca="1" si="753"/>
        <v>-12.443100000000001</v>
      </c>
      <c r="AE182" s="21">
        <f t="shared" ca="1" si="739"/>
        <v>-5.2681000000000004</v>
      </c>
      <c r="AF182" s="21">
        <f ca="1">IF($C$2&lt;=$C$3,AD182,AE182)</f>
        <v>-12.443100000000001</v>
      </c>
      <c r="AG182" s="21">
        <f t="shared" ca="1" si="754"/>
        <v>22.922000000000001</v>
      </c>
      <c r="AH182" s="21">
        <f t="shared" ca="1" si="755"/>
        <v>1.607899999999999</v>
      </c>
      <c r="AI182" s="21">
        <f t="shared" ca="1" si="756"/>
        <v>26.494100000000003</v>
      </c>
      <c r="AJ182" s="60"/>
      <c r="AL182" s="45">
        <f t="shared" ref="AL182:AL183" si="789">AL181+1</f>
        <v>19</v>
      </c>
      <c r="AM182" s="8" t="s">
        <v>9</v>
      </c>
      <c r="AN182" s="6">
        <f ca="1">INDEX(AO$8:AO$31,AL182,1)</f>
        <v>53.051000000000002</v>
      </c>
      <c r="AO182" s="6">
        <f ca="1">INDEX(AP$8:AP$31,AL182,1)</f>
        <v>31.96</v>
      </c>
      <c r="AP182" s="6">
        <f ca="1">INDEX(AQ$8:AQ$31,AL182,1)</f>
        <v>-12.895</v>
      </c>
      <c r="AQ182" s="6">
        <f ca="1">INDEX(AR$8:AR$31,AL182,1)</f>
        <v>-1.5660000000000001</v>
      </c>
      <c r="AR182" s="6">
        <f ca="1">INDEX(AS$8:AS$31,AL182,1)</f>
        <v>-0.188</v>
      </c>
      <c r="AS182" s="6">
        <f ca="1">INDEX(AT$8:AT$31,AL182,1)</f>
        <v>-0.27600000000000002</v>
      </c>
      <c r="AT182" s="21">
        <f t="shared" ca="1" si="757"/>
        <v>-13.083</v>
      </c>
      <c r="AU182" s="21">
        <f t="shared" ca="1" si="758"/>
        <v>-1.8420000000000001</v>
      </c>
      <c r="AV182" s="21">
        <f t="shared" ca="1" si="759"/>
        <v>-13.6356</v>
      </c>
      <c r="AW182" s="21">
        <f t="shared" ca="1" si="740"/>
        <v>-5.7668999999999997</v>
      </c>
      <c r="AX182" s="21">
        <f ca="1">IF($C$2&lt;=$C$3,AV182,AW182)</f>
        <v>-13.6356</v>
      </c>
      <c r="AY182" s="21">
        <f t="shared" ca="1" si="760"/>
        <v>53.051000000000002</v>
      </c>
      <c r="AZ182" s="21">
        <f t="shared" ca="1" si="761"/>
        <v>18.324400000000001</v>
      </c>
      <c r="BA182" s="21">
        <f t="shared" ca="1" si="762"/>
        <v>45.595600000000005</v>
      </c>
      <c r="BB182" s="60"/>
      <c r="BD182" s="45">
        <f t="shared" ref="BD182:BD183" si="790">BD181+1</f>
        <v>19</v>
      </c>
      <c r="BE182" s="8" t="s">
        <v>9</v>
      </c>
      <c r="BF182" s="6">
        <f ca="1">INDEX(BG$8:BG$31,BD182,1)</f>
        <v>87.358000000000004</v>
      </c>
      <c r="BG182" s="6">
        <f ca="1">INDEX(BH$8:BH$31,BD182,1)</f>
        <v>52.238</v>
      </c>
      <c r="BH182" s="6">
        <f ca="1">INDEX(BI$8:BI$31,BD182,1)</f>
        <v>-86.549000000000007</v>
      </c>
      <c r="BI182" s="6">
        <f ca="1">INDEX(BJ$8:BJ$31,BD182,1)</f>
        <v>-10.548</v>
      </c>
      <c r="BJ182" s="6">
        <f ca="1">INDEX(BK$8:BK$31,BD182,1)</f>
        <v>-1.266</v>
      </c>
      <c r="BK182" s="6">
        <f ca="1">INDEX(BL$8:BL$31,BD182,1)</f>
        <v>-1.8620000000000001</v>
      </c>
      <c r="BL182" s="21">
        <f t="shared" ca="1" si="763"/>
        <v>-87.815000000000012</v>
      </c>
      <c r="BM182" s="21">
        <f t="shared" ca="1" si="764"/>
        <v>-12.41</v>
      </c>
      <c r="BN182" s="21">
        <f t="shared" ca="1" si="765"/>
        <v>-91.538000000000011</v>
      </c>
      <c r="BO182" s="21">
        <f t="shared" ca="1" si="741"/>
        <v>-38.754500000000007</v>
      </c>
      <c r="BP182" s="21">
        <f ca="1">IF($C$2&lt;=$C$3,BN182,BO182)</f>
        <v>-91.538000000000011</v>
      </c>
      <c r="BQ182" s="21">
        <f t="shared" ca="1" si="766"/>
        <v>87.358000000000004</v>
      </c>
      <c r="BR182" s="21">
        <f t="shared" ca="1" si="767"/>
        <v>-39.300000000000011</v>
      </c>
      <c r="BS182" s="21">
        <f t="shared" ca="1" si="768"/>
        <v>143.77600000000001</v>
      </c>
      <c r="BT182" s="60"/>
      <c r="BV182" s="45">
        <f t="shared" ref="BV182:BV183" si="791">BV181+1</f>
        <v>19</v>
      </c>
      <c r="BW182" s="8" t="s">
        <v>9</v>
      </c>
      <c r="BX182" s="6">
        <f ca="1">INDEX(BY$8:BY$31,BV182,1)</f>
        <v>118.643</v>
      </c>
      <c r="BY182" s="6">
        <f ca="1">INDEX(BZ$8:BZ$31,BV182,1)</f>
        <v>70.95</v>
      </c>
      <c r="BZ182" s="6">
        <f ca="1">INDEX(CA$8:CA$31,BV182,1)</f>
        <v>-82.531999999999996</v>
      </c>
      <c r="CA182" s="6">
        <f ca="1">INDEX(CB$8:CB$31,BV182,1)</f>
        <v>-10.048999999999999</v>
      </c>
      <c r="CB182" s="6">
        <f ca="1">INDEX(CC$8:CC$31,BV182,1)</f>
        <v>-1.2070000000000001</v>
      </c>
      <c r="CC182" s="6">
        <f ca="1">INDEX(CD$8:CD$31,BV182,1)</f>
        <v>-1.776</v>
      </c>
      <c r="CD182" s="21">
        <f t="shared" ca="1" si="769"/>
        <v>-83.73899999999999</v>
      </c>
      <c r="CE182" s="21">
        <f t="shared" ca="1" si="770"/>
        <v>-11.824999999999999</v>
      </c>
      <c r="CF182" s="21">
        <f t="shared" ca="1" si="771"/>
        <v>-87.28649999999999</v>
      </c>
      <c r="CG182" s="21">
        <f t="shared" ca="1" si="742"/>
        <v>-36.946699999999993</v>
      </c>
      <c r="CH182" s="21">
        <f ca="1">IF($C$2&lt;=$C$3,CF182,CG182)</f>
        <v>-87.28649999999999</v>
      </c>
      <c r="CI182" s="21">
        <f t="shared" ca="1" si="772"/>
        <v>118.643</v>
      </c>
      <c r="CJ182" s="21">
        <f t="shared" ca="1" si="773"/>
        <v>-16.336499999999987</v>
      </c>
      <c r="CK182" s="21">
        <f t="shared" ca="1" si="774"/>
        <v>158.23649999999998</v>
      </c>
      <c r="CL182" s="60"/>
      <c r="CN182" s="45">
        <f t="shared" ref="CN182:CN183" si="792">CN181+1</f>
        <v>19</v>
      </c>
      <c r="CO182" s="8" t="s">
        <v>9</v>
      </c>
      <c r="CP182" s="6">
        <f ca="1">INDEX(CQ$8:CQ$31,CN182,1)</f>
        <v>109.87</v>
      </c>
      <c r="CQ182" s="6">
        <f ca="1">INDEX(CR$8:CR$31,CN182,1)</f>
        <v>65.709000000000003</v>
      </c>
      <c r="CR182" s="6">
        <f ca="1">INDEX(CS$8:CS$31,CN182,1)</f>
        <v>-76.174999999999997</v>
      </c>
      <c r="CS182" s="6">
        <f ca="1">INDEX(CT$8:CT$31,CN182,1)</f>
        <v>-9.2810000000000006</v>
      </c>
      <c r="CT182" s="6">
        <f ca="1">INDEX(CU$8:CU$31,CN182,1)</f>
        <v>-1.1140000000000001</v>
      </c>
      <c r="CU182" s="6">
        <f ca="1">INDEX(CV$8:CV$31,CN182,1)</f>
        <v>-1.639</v>
      </c>
      <c r="CV182" s="21">
        <f t="shared" ca="1" si="775"/>
        <v>-77.289000000000001</v>
      </c>
      <c r="CW182" s="21">
        <f t="shared" ca="1" si="776"/>
        <v>-10.92</v>
      </c>
      <c r="CX182" s="21">
        <f t="shared" ca="1" si="777"/>
        <v>-80.564999999999998</v>
      </c>
      <c r="CY182" s="21">
        <f t="shared" ca="1" si="743"/>
        <v>-34.106699999999996</v>
      </c>
      <c r="CZ182" s="21">
        <f ca="1">IF($C$2&lt;=$C$3,CX182,CY182)</f>
        <v>-80.564999999999998</v>
      </c>
      <c r="DA182" s="21">
        <f t="shared" ca="1" si="778"/>
        <v>109.87</v>
      </c>
      <c r="DB182" s="21">
        <f t="shared" ca="1" si="779"/>
        <v>-14.855999999999995</v>
      </c>
      <c r="DC182" s="21">
        <f t="shared" ca="1" si="780"/>
        <v>146.274</v>
      </c>
      <c r="DD182" s="60"/>
      <c r="DF182" s="45">
        <f t="shared" ref="DF182:DF183" si="793">DF181+1</f>
        <v>19</v>
      </c>
      <c r="DG182" s="8" t="s">
        <v>9</v>
      </c>
      <c r="DH182" s="6">
        <f ca="1">INDEX(DI$8:DI$31,DF182,1)</f>
        <v>28.047000000000001</v>
      </c>
      <c r="DI182" s="6">
        <f ca="1">INDEX(DJ$8:DJ$31,DF182,1)</f>
        <v>17.184999999999999</v>
      </c>
      <c r="DJ182" s="6">
        <f ca="1">INDEX(DK$8:DK$31,DF182,1)</f>
        <v>-8.4109999999999996</v>
      </c>
      <c r="DK182" s="6">
        <f ca="1">INDEX(DL$8:DL$31,DF182,1)</f>
        <v>1.661</v>
      </c>
      <c r="DL182" s="6">
        <f ca="1">INDEX(DM$8:DM$31,DF182,1)</f>
        <v>0.23100000000000001</v>
      </c>
      <c r="DM182" s="6">
        <f ca="1">INDEX(DN$8:DN$31,DF182,1)</f>
        <v>0.34</v>
      </c>
      <c r="DN182" s="21">
        <f t="shared" ca="1" si="781"/>
        <v>-8.6419999999999995</v>
      </c>
      <c r="DO182" s="21">
        <f t="shared" ca="1" si="782"/>
        <v>2.0009999999999999</v>
      </c>
      <c r="DP182" s="21">
        <f t="shared" ca="1" si="783"/>
        <v>-9.2423000000000002</v>
      </c>
      <c r="DQ182" s="21">
        <f t="shared" ca="1" si="744"/>
        <v>4.5935999999999995</v>
      </c>
      <c r="DR182" s="21">
        <f ca="1">IF($C$2&lt;=$C$3,DP182,DQ182)</f>
        <v>-9.2423000000000002</v>
      </c>
      <c r="DS182" s="21">
        <f t="shared" ca="1" si="784"/>
        <v>28.047000000000001</v>
      </c>
      <c r="DT182" s="21">
        <f t="shared" ca="1" si="785"/>
        <v>7.9426999999999985</v>
      </c>
      <c r="DU182" s="21">
        <f t="shared" ca="1" si="786"/>
        <v>26.427299999999999</v>
      </c>
      <c r="DV182" s="60"/>
    </row>
    <row r="183" spans="1:126">
      <c r="B183" s="45">
        <f t="shared" si="787"/>
        <v>20</v>
      </c>
      <c r="C183" s="8" t="s">
        <v>8</v>
      </c>
      <c r="D183" s="6">
        <f ca="1">INDEX(E$8:E$31,B183,1)</f>
        <v>-28.876000000000001</v>
      </c>
      <c r="E183" s="6">
        <f ca="1">INDEX(F$8:F$31,B183,1)</f>
        <v>-17.693000000000001</v>
      </c>
      <c r="F183" s="6">
        <f ca="1">INDEX(G$8:G$31,B183,1)</f>
        <v>-8.4730000000000008</v>
      </c>
      <c r="G183" s="6">
        <f ca="1">INDEX(H$8:H$31,B183,1)</f>
        <v>-1.032</v>
      </c>
      <c r="H183" s="6">
        <f ca="1">INDEX(I$8:I$31,B183,1)</f>
        <v>-0.124</v>
      </c>
      <c r="I183" s="6">
        <f ca="1">INDEX(J$8:J$31,B183,1)</f>
        <v>-0.183</v>
      </c>
      <c r="J183" s="21">
        <f t="shared" ca="1" si="745"/>
        <v>-8.5970000000000013</v>
      </c>
      <c r="K183" s="21">
        <f t="shared" ca="1" si="746"/>
        <v>-1.2150000000000001</v>
      </c>
      <c r="L183" s="21">
        <f t="shared" ca="1" si="747"/>
        <v>-8.9615000000000009</v>
      </c>
      <c r="M183" s="21">
        <f t="shared" ca="1" si="738"/>
        <v>-3.7941000000000003</v>
      </c>
      <c r="N183" s="21">
        <f ca="1">IF($C$2&lt;=$C$3,L183,M183)</f>
        <v>-8.9615000000000009</v>
      </c>
      <c r="O183" s="21">
        <f t="shared" ca="1" si="748"/>
        <v>-28.876000000000001</v>
      </c>
      <c r="P183" s="21">
        <f t="shared" ca="1" si="749"/>
        <v>-26.654500000000002</v>
      </c>
      <c r="Q183" s="21">
        <f t="shared" ca="1" si="750"/>
        <v>-8.7315000000000005</v>
      </c>
      <c r="R183" s="60"/>
      <c r="T183" s="45">
        <f t="shared" si="788"/>
        <v>20</v>
      </c>
      <c r="U183" s="8" t="s">
        <v>8</v>
      </c>
      <c r="V183" s="6">
        <f ca="1">INDEX(W$8:W$31,T183,1)</f>
        <v>-23.096</v>
      </c>
      <c r="W183" s="6">
        <f ca="1">INDEX(X$8:X$31,T183,1)</f>
        <v>-14.145</v>
      </c>
      <c r="X183" s="6">
        <f ca="1">INDEX(Y$8:Y$31,T183,1)</f>
        <v>-11.765000000000001</v>
      </c>
      <c r="Y183" s="6">
        <f ca="1">INDEX(Z$8:Z$31,T183,1)</f>
        <v>-1.4330000000000001</v>
      </c>
      <c r="Z183" s="6">
        <f ca="1">INDEX(AA$8:AA$31,T183,1)</f>
        <v>-0.17199999999999999</v>
      </c>
      <c r="AA183" s="6">
        <f ca="1">INDEX(AB$8:AB$31,T183,1)</f>
        <v>-0.254</v>
      </c>
      <c r="AB183" s="21">
        <f t="shared" ca="1" si="751"/>
        <v>-11.937000000000001</v>
      </c>
      <c r="AC183" s="21">
        <f t="shared" ca="1" si="752"/>
        <v>-1.6870000000000001</v>
      </c>
      <c r="AD183" s="21">
        <f t="shared" ca="1" si="753"/>
        <v>-12.443100000000001</v>
      </c>
      <c r="AE183" s="21">
        <f t="shared" ca="1" si="739"/>
        <v>-5.2681000000000004</v>
      </c>
      <c r="AF183" s="21">
        <f ca="1">IF($C$2&lt;=$C$3,AD183,AE183)</f>
        <v>-12.443100000000001</v>
      </c>
      <c r="AG183" s="21">
        <f t="shared" ca="1" si="754"/>
        <v>-23.096</v>
      </c>
      <c r="AH183" s="21">
        <f t="shared" ca="1" si="755"/>
        <v>-26.588100000000001</v>
      </c>
      <c r="AI183" s="21">
        <f t="shared" ca="1" si="756"/>
        <v>-1.7018999999999984</v>
      </c>
      <c r="AJ183" s="60"/>
      <c r="AL183" s="45">
        <f t="shared" si="789"/>
        <v>20</v>
      </c>
      <c r="AM183" s="8" t="s">
        <v>8</v>
      </c>
      <c r="AN183" s="6">
        <f ca="1">INDEX(AO$8:AO$31,AL183,1)</f>
        <v>-54.529000000000003</v>
      </c>
      <c r="AO183" s="6">
        <f ca="1">INDEX(AP$8:AP$31,AL183,1)</f>
        <v>-32.840000000000003</v>
      </c>
      <c r="AP183" s="6">
        <f ca="1">INDEX(AQ$8:AQ$31,AL183,1)</f>
        <v>-12.895</v>
      </c>
      <c r="AQ183" s="6">
        <f ca="1">INDEX(AR$8:AR$31,AL183,1)</f>
        <v>-1.5660000000000001</v>
      </c>
      <c r="AR183" s="6">
        <f ca="1">INDEX(AS$8:AS$31,AL183,1)</f>
        <v>-0.188</v>
      </c>
      <c r="AS183" s="6">
        <f ca="1">INDEX(AT$8:AT$31,AL183,1)</f>
        <v>-0.27600000000000002</v>
      </c>
      <c r="AT183" s="21">
        <f t="shared" ca="1" si="757"/>
        <v>-13.083</v>
      </c>
      <c r="AU183" s="21">
        <f t="shared" ca="1" si="758"/>
        <v>-1.8420000000000001</v>
      </c>
      <c r="AV183" s="21">
        <f t="shared" ca="1" si="759"/>
        <v>-13.6356</v>
      </c>
      <c r="AW183" s="21">
        <f t="shared" ca="1" si="740"/>
        <v>-5.7668999999999997</v>
      </c>
      <c r="AX183" s="21">
        <f ca="1">IF($C$2&lt;=$C$3,AV183,AW183)</f>
        <v>-13.6356</v>
      </c>
      <c r="AY183" s="21">
        <f t="shared" ca="1" si="760"/>
        <v>-54.529000000000003</v>
      </c>
      <c r="AZ183" s="21">
        <f t="shared" ca="1" si="761"/>
        <v>-46.4756</v>
      </c>
      <c r="BA183" s="21">
        <f t="shared" ca="1" si="762"/>
        <v>-19.204400000000003</v>
      </c>
      <c r="BB183" s="60"/>
      <c r="BD183" s="45">
        <f t="shared" si="790"/>
        <v>20</v>
      </c>
      <c r="BE183" s="8" t="s">
        <v>8</v>
      </c>
      <c r="BF183" s="6">
        <f ca="1">INDEX(BG$8:BG$31,BD183,1)</f>
        <v>-95.233999999999995</v>
      </c>
      <c r="BG183" s="6">
        <f ca="1">INDEX(BH$8:BH$31,BD183,1)</f>
        <v>-56.978000000000002</v>
      </c>
      <c r="BH183" s="6">
        <f ca="1">INDEX(BI$8:BI$31,BD183,1)</f>
        <v>-86.549000000000007</v>
      </c>
      <c r="BI183" s="6">
        <f ca="1">INDEX(BJ$8:BJ$31,BD183,1)</f>
        <v>-10.548</v>
      </c>
      <c r="BJ183" s="6">
        <f ca="1">INDEX(BK$8:BK$31,BD183,1)</f>
        <v>-1.266</v>
      </c>
      <c r="BK183" s="6">
        <f ca="1">INDEX(BL$8:BL$31,BD183,1)</f>
        <v>-1.8620000000000001</v>
      </c>
      <c r="BL183" s="21">
        <f t="shared" ca="1" si="763"/>
        <v>-87.815000000000012</v>
      </c>
      <c r="BM183" s="21">
        <f t="shared" ca="1" si="764"/>
        <v>-12.41</v>
      </c>
      <c r="BN183" s="21">
        <f t="shared" ca="1" si="765"/>
        <v>-91.538000000000011</v>
      </c>
      <c r="BO183" s="21">
        <f t="shared" ca="1" si="741"/>
        <v>-38.754500000000007</v>
      </c>
      <c r="BP183" s="21">
        <f ca="1">IF($C$2&lt;=$C$3,BN183,BO183)</f>
        <v>-91.538000000000011</v>
      </c>
      <c r="BQ183" s="21">
        <f t="shared" ca="1" si="766"/>
        <v>-95.233999999999995</v>
      </c>
      <c r="BR183" s="21">
        <f t="shared" ca="1" si="767"/>
        <v>-148.51600000000002</v>
      </c>
      <c r="BS183" s="21">
        <f t="shared" ca="1" si="768"/>
        <v>34.560000000000009</v>
      </c>
      <c r="BT183" s="60"/>
      <c r="BV183" s="45">
        <f t="shared" si="791"/>
        <v>20</v>
      </c>
      <c r="BW183" s="8" t="s">
        <v>8</v>
      </c>
      <c r="BX183" s="6">
        <f ca="1">INDEX(BY$8:BY$31,BV183,1)</f>
        <v>-121.009</v>
      </c>
      <c r="BY183" s="6">
        <f ca="1">INDEX(BZ$8:BZ$31,BV183,1)</f>
        <v>-72.396000000000001</v>
      </c>
      <c r="BZ183" s="6">
        <f ca="1">INDEX(CA$8:CA$31,BV183,1)</f>
        <v>-82.531999999999996</v>
      </c>
      <c r="CA183" s="6">
        <f ca="1">INDEX(CB$8:CB$31,BV183,1)</f>
        <v>-10.048999999999999</v>
      </c>
      <c r="CB183" s="6">
        <f ca="1">INDEX(CC$8:CC$31,BV183,1)</f>
        <v>-1.2070000000000001</v>
      </c>
      <c r="CC183" s="6">
        <f ca="1">INDEX(CD$8:CD$31,BV183,1)</f>
        <v>-1.776</v>
      </c>
      <c r="CD183" s="21">
        <f t="shared" ca="1" si="769"/>
        <v>-83.73899999999999</v>
      </c>
      <c r="CE183" s="21">
        <f t="shared" ca="1" si="770"/>
        <v>-11.824999999999999</v>
      </c>
      <c r="CF183" s="21">
        <f t="shared" ca="1" si="771"/>
        <v>-87.28649999999999</v>
      </c>
      <c r="CG183" s="21">
        <f t="shared" ca="1" si="742"/>
        <v>-36.946699999999993</v>
      </c>
      <c r="CH183" s="21">
        <f ca="1">IF($C$2&lt;=$C$3,CF183,CG183)</f>
        <v>-87.28649999999999</v>
      </c>
      <c r="CI183" s="21">
        <f t="shared" ca="1" si="772"/>
        <v>-121.009</v>
      </c>
      <c r="CJ183" s="21">
        <f t="shared" ca="1" si="773"/>
        <v>-159.6825</v>
      </c>
      <c r="CK183" s="21">
        <f t="shared" ca="1" si="774"/>
        <v>14.890499999999989</v>
      </c>
      <c r="CL183" s="60"/>
      <c r="CN183" s="45">
        <f t="shared" si="792"/>
        <v>20</v>
      </c>
      <c r="CO183" s="8" t="s">
        <v>8</v>
      </c>
      <c r="CP183" s="6">
        <f ca="1">INDEX(CQ$8:CQ$31,CN183,1)</f>
        <v>-95.546000000000006</v>
      </c>
      <c r="CQ183" s="6">
        <f ca="1">INDEX(CR$8:CR$31,CN183,1)</f>
        <v>-57.158999999999999</v>
      </c>
      <c r="CR183" s="6">
        <f ca="1">INDEX(CS$8:CS$31,CN183,1)</f>
        <v>-76.174999999999997</v>
      </c>
      <c r="CS183" s="6">
        <f ca="1">INDEX(CT$8:CT$31,CN183,1)</f>
        <v>-9.2810000000000006</v>
      </c>
      <c r="CT183" s="6">
        <f ca="1">INDEX(CU$8:CU$31,CN183,1)</f>
        <v>-1.1140000000000001</v>
      </c>
      <c r="CU183" s="6">
        <f ca="1">INDEX(CV$8:CV$31,CN183,1)</f>
        <v>-1.639</v>
      </c>
      <c r="CV183" s="21">
        <f t="shared" ca="1" si="775"/>
        <v>-77.289000000000001</v>
      </c>
      <c r="CW183" s="21">
        <f t="shared" ca="1" si="776"/>
        <v>-10.92</v>
      </c>
      <c r="CX183" s="21">
        <f t="shared" ca="1" si="777"/>
        <v>-80.564999999999998</v>
      </c>
      <c r="CY183" s="21">
        <f t="shared" ca="1" si="743"/>
        <v>-34.106699999999996</v>
      </c>
      <c r="CZ183" s="21">
        <f ca="1">IF($C$2&lt;=$C$3,CX183,CY183)</f>
        <v>-80.564999999999998</v>
      </c>
      <c r="DA183" s="21">
        <f t="shared" ca="1" si="778"/>
        <v>-95.546000000000006</v>
      </c>
      <c r="DB183" s="21">
        <f t="shared" ca="1" si="779"/>
        <v>-137.72399999999999</v>
      </c>
      <c r="DC183" s="21">
        <f t="shared" ca="1" si="780"/>
        <v>23.405999999999999</v>
      </c>
      <c r="DD183" s="60"/>
      <c r="DF183" s="45">
        <f t="shared" si="793"/>
        <v>20</v>
      </c>
      <c r="DG183" s="8" t="s">
        <v>8</v>
      </c>
      <c r="DH183" s="6">
        <f ca="1">INDEX(DI$8:DI$31,DF183,1)</f>
        <v>-28.87</v>
      </c>
      <c r="DI183" s="6">
        <f ca="1">INDEX(DJ$8:DJ$31,DF183,1)</f>
        <v>-17.689</v>
      </c>
      <c r="DJ183" s="6">
        <f ca="1">INDEX(DK$8:DK$31,DF183,1)</f>
        <v>-8.4109999999999996</v>
      </c>
      <c r="DK183" s="6">
        <f ca="1">INDEX(DL$8:DL$31,DF183,1)</f>
        <v>1.661</v>
      </c>
      <c r="DL183" s="6">
        <f ca="1">INDEX(DM$8:DM$31,DF183,1)</f>
        <v>0.23100000000000001</v>
      </c>
      <c r="DM183" s="6">
        <f ca="1">INDEX(DN$8:DN$31,DF183,1)</f>
        <v>0.34</v>
      </c>
      <c r="DN183" s="21">
        <f t="shared" ca="1" si="781"/>
        <v>-8.6419999999999995</v>
      </c>
      <c r="DO183" s="21">
        <f t="shared" ca="1" si="782"/>
        <v>2.0009999999999999</v>
      </c>
      <c r="DP183" s="21">
        <f t="shared" ca="1" si="783"/>
        <v>-9.2423000000000002</v>
      </c>
      <c r="DQ183" s="21">
        <f t="shared" ca="1" si="744"/>
        <v>4.5935999999999995</v>
      </c>
      <c r="DR183" s="21">
        <f ca="1">IF($C$2&lt;=$C$3,DP183,DQ183)</f>
        <v>-9.2423000000000002</v>
      </c>
      <c r="DS183" s="21">
        <f t="shared" ca="1" si="784"/>
        <v>-28.87</v>
      </c>
      <c r="DT183" s="21">
        <f t="shared" ca="1" si="785"/>
        <v>-26.9313</v>
      </c>
      <c r="DU183" s="21">
        <f t="shared" ca="1" si="786"/>
        <v>-8.4466999999999999</v>
      </c>
      <c r="DV183" s="60"/>
    </row>
    <row r="184" spans="1:126">
      <c r="C184" s="8" t="s">
        <v>58</v>
      </c>
      <c r="D184" s="6"/>
      <c r="E184" s="6"/>
      <c r="F184" s="6"/>
      <c r="G184" s="6"/>
      <c r="H184" s="6"/>
      <c r="I184" s="6"/>
      <c r="J184" s="6"/>
      <c r="K184" s="6"/>
      <c r="O184" s="21">
        <f ca="1">MIN(P173,MAX(0,P173/2-(O180-O181)/P174/P173))</f>
        <v>2.315493613507388</v>
      </c>
      <c r="P184" s="21">
        <f ca="1">MIN(P173,MAX(0,P173/2-(P180-P181)/P175/P173))</f>
        <v>1.1077106153581466</v>
      </c>
      <c r="Q184" s="21">
        <f ca="1">MIN(P173,MAX(0,P173/2-(Q180-Q181)/P175/P173))</f>
        <v>3.5231834604576475</v>
      </c>
      <c r="R184" s="60"/>
      <c r="U184" s="8" t="s">
        <v>58</v>
      </c>
      <c r="V184" s="6"/>
      <c r="W184" s="6"/>
      <c r="X184" s="6"/>
      <c r="Y184" s="6"/>
      <c r="Z184" s="6"/>
      <c r="AA184" s="6"/>
      <c r="AB184" s="6"/>
      <c r="AC184" s="6"/>
      <c r="AG184" s="21">
        <f ca="1">MIN(AH173,MAX(0,AH173/2-(AG180-AG181)/AH174/AH173))</f>
        <v>1.8927854317875614</v>
      </c>
      <c r="AH184" s="21">
        <f ca="1">MIN(AH173,MAX(0,AH173/2-(AH180-AH181)/AH175/AH173))</f>
        <v>0.2166867640800112</v>
      </c>
      <c r="AI184" s="21">
        <f ca="1">MIN(AH173,MAX(0,AH173/2-(AI180-AI181)/AH175/AH173))</f>
        <v>3.5706873315363881</v>
      </c>
      <c r="AJ184" s="60"/>
      <c r="AM184" s="8" t="s">
        <v>58</v>
      </c>
      <c r="AN184" s="6"/>
      <c r="AO184" s="6"/>
      <c r="AP184" s="6"/>
      <c r="AQ184" s="6"/>
      <c r="AR184" s="6"/>
      <c r="AS184" s="6"/>
      <c r="AT184" s="6"/>
      <c r="AU184" s="6"/>
      <c r="AY184" s="21">
        <f ca="1">MIN(AZ173,MAX(0,AZ173/2-(AY180-AY181)/AZ174/AZ173))</f>
        <v>1.4793920803123257</v>
      </c>
      <c r="AZ184" s="21">
        <f ca="1">MIN(AZ173,MAX(0,AZ173/2-(AZ180-AZ181)/AZ175/AZ173))</f>
        <v>0.84832716049382717</v>
      </c>
      <c r="BA184" s="21">
        <f ca="1">MIN(AZ173,MAX(0,AZ173/2-(BA180-BA181)/AZ175/AZ173))</f>
        <v>2.1109012345679012</v>
      </c>
      <c r="BB184" s="60"/>
      <c r="BE184" s="8" t="s">
        <v>58</v>
      </c>
      <c r="BF184" s="6"/>
      <c r="BG184" s="6"/>
      <c r="BH184" s="6"/>
      <c r="BI184" s="6"/>
      <c r="BJ184" s="6"/>
      <c r="BK184" s="6"/>
      <c r="BL184" s="6"/>
      <c r="BM184" s="6"/>
      <c r="BQ184" s="21">
        <f ca="1">MIN(BR173,MAX(0,BR173/2-(BQ180-BQ181)/BR174/BR173))</f>
        <v>1.5309827374693306</v>
      </c>
      <c r="BR184" s="21">
        <f ca="1">MIN(BR173,MAX(0,BR173/2-(BR180-BR181)/BR175/BR173))</f>
        <v>0</v>
      </c>
      <c r="BS184" s="21">
        <f ca="1">MIN(BR173,MAX(0,BR173/2-(BS180-BS181)/BR175/BR173))</f>
        <v>3.2</v>
      </c>
      <c r="BT184" s="60"/>
      <c r="BW184" s="8" t="s">
        <v>58</v>
      </c>
      <c r="BX184" s="6"/>
      <c r="BY184" s="6"/>
      <c r="BZ184" s="6"/>
      <c r="CA184" s="6"/>
      <c r="CB184" s="6"/>
      <c r="CC184" s="6"/>
      <c r="CD184" s="6"/>
      <c r="CE184" s="6"/>
      <c r="CI184" s="21">
        <f ca="1">MIN(CJ173,MAX(0,CJ173/2-(CI180-CI181)/CJ174/CJ173))</f>
        <v>2.0792615959808387</v>
      </c>
      <c r="CJ184" s="21">
        <f ca="1">MIN(CJ173,MAX(0,CJ173/2-(CJ180-CJ181)/CJ175/CJ173))</f>
        <v>0</v>
      </c>
      <c r="CK184" s="21">
        <f ca="1">MIN(CJ173,MAX(0,CJ173/2-(CK180-CK181)/CJ175/CJ173))</f>
        <v>4.2</v>
      </c>
      <c r="CL184" s="60"/>
      <c r="CO184" s="8" t="s">
        <v>58</v>
      </c>
      <c r="CP184" s="6"/>
      <c r="CQ184" s="6"/>
      <c r="CR184" s="6"/>
      <c r="CS184" s="6"/>
      <c r="CT184" s="6"/>
      <c r="CU184" s="6"/>
      <c r="CV184" s="6"/>
      <c r="CW184" s="6"/>
      <c r="DA184" s="21">
        <f ca="1">MIN(DB173,MAX(0,DB173/2-(DA180-DA181)/DB174/DB173))</f>
        <v>1.9255208941854578</v>
      </c>
      <c r="DB184" s="21">
        <f ca="1">MIN(DB173,MAX(0,DB173/2-(DB180-DB181)/DB175/DB173))</f>
        <v>0</v>
      </c>
      <c r="DC184" s="21">
        <f ca="1">MIN(DB173,MAX(0,DB173/2-(DC180-DC181)/DB175/DB173))</f>
        <v>3.6</v>
      </c>
      <c r="DD184" s="60"/>
      <c r="DG184" s="8" t="s">
        <v>58</v>
      </c>
      <c r="DH184" s="6"/>
      <c r="DI184" s="6"/>
      <c r="DJ184" s="6"/>
      <c r="DK184" s="6"/>
      <c r="DL184" s="6"/>
      <c r="DM184" s="6"/>
      <c r="DN184" s="6"/>
      <c r="DO184" s="6"/>
      <c r="DS184" s="21">
        <f ca="1">MIN(DT173,MAX(0,DT173/2-(DS180-DS181)/DT174/DT173))</f>
        <v>2.3159855579176698</v>
      </c>
      <c r="DT184" s="21">
        <f ca="1">MIN(DT173,MAX(0,DT173/2-(DT180-DT181)/DT175/DT173))</f>
        <v>1.0704249584217471</v>
      </c>
      <c r="DU184" s="21">
        <f ca="1">MIN(DT173,MAX(0,DT173/2-(DU180-DU181)/DT175/DT173))</f>
        <v>3.5616734530022365</v>
      </c>
      <c r="DV184" s="60"/>
    </row>
    <row r="185" spans="1:126">
      <c r="C185" s="8" t="s">
        <v>64</v>
      </c>
      <c r="O185" s="21">
        <f ca="1">O180+(P174*P173/2-(O180-O181)/P173)*O184-P174*O184^2/2</f>
        <v>11.879947132241647</v>
      </c>
      <c r="P185" s="21">
        <f ca="1">P180+(P175*P173/2-(P180-P181)/P173)*P184-P175*P184^2/2</f>
        <v>13.588054615369131</v>
      </c>
      <c r="Q185" s="21">
        <f ca="1">Q180+(P175*P173/2-(Q180-Q181)/P173)*Q184-P175*Q184^2/2</f>
        <v>11.791768492317033</v>
      </c>
      <c r="R185" s="60"/>
      <c r="U185" s="8" t="s">
        <v>64</v>
      </c>
      <c r="AG185" s="21">
        <f ca="1">AG180+(AH174*AH173/2-(AG180-AG181)/AH173)*AG184-AH174*AG184^2/2</f>
        <v>6.7188651627166465</v>
      </c>
      <c r="AH185" s="21">
        <f ca="1">AH180+(AH175*AH173/2-(AH180-AH181)/AH173)*AH184-AH175*AH184^2/2</f>
        <v>14.7292962003289</v>
      </c>
      <c r="AI185" s="21">
        <f ca="1">AI180+(AH175*AH173/2-(AI180-AI181)/AH173)*AI184-AH175*AI184^2/2</f>
        <v>14.386687752695408</v>
      </c>
      <c r="AJ185" s="60"/>
      <c r="AM185" s="8" t="s">
        <v>64</v>
      </c>
      <c r="AY185" s="21">
        <f ca="1">AY180+(AZ174*AZ173/2-(AY180-AY181)/AZ173)*AY184-AZ174*AY184^2/2</f>
        <v>13.425614626324595</v>
      </c>
      <c r="AZ185" s="21">
        <f ca="1">AZ180+(AZ175*AZ173/2-(AZ180-AZ181)/AZ173)*AZ184-AZ175*AZ184^2/2</f>
        <v>16.194216889300414</v>
      </c>
      <c r="BA185" s="21">
        <f ca="1">BA180+(AZ175*AZ173/2-(BA180-BA181)/AZ173)*BA184-AZ175*BA184^2/2</f>
        <v>8.5878634386831365</v>
      </c>
      <c r="BB185" s="60"/>
      <c r="BE185" s="8" t="s">
        <v>64</v>
      </c>
      <c r="BQ185" s="21">
        <f ca="1">BQ180+(BR174*BR173/2-(BQ180-BQ181)/BR173)*BQ184-BR174*BQ184^2/2</f>
        <v>26.900699303501796</v>
      </c>
      <c r="BR185" s="21">
        <f ca="1">BR180+(BR175*BR173/2-(BR180-BR181)/BR173)*BR184-BR175*BR184^2/2</f>
        <v>95.904399999999995</v>
      </c>
      <c r="BS185" s="21">
        <f ca="1">BS180+(BR175*BR173/2-(BS180-BS181)/BR173)*BS184-BR175*BS184^2/2</f>
        <v>141.6002</v>
      </c>
      <c r="BT185" s="60"/>
      <c r="BW185" s="8" t="s">
        <v>64</v>
      </c>
      <c r="CI185" s="21">
        <f ca="1">CI180+(CJ174*CJ173/2-(CI180-CI181)/CJ173)*CI184-CJ174*CI184^2/2</f>
        <v>44.253570222378002</v>
      </c>
      <c r="CJ185" s="21">
        <f ca="1">CJ180+(CJ175*CJ173/2-(CJ180-CJ181)/CJ173)*CJ184-CJ175*CJ184^2/2</f>
        <v>135.64359999999999</v>
      </c>
      <c r="CK185" s="21">
        <f ca="1">CK180+(CJ175*CJ173/2-(CK180-CK181)/CJ173)*CK184-CJ175*CK184^2/2</f>
        <v>133.37080000000003</v>
      </c>
      <c r="CL185" s="60"/>
      <c r="CO185" s="8" t="s">
        <v>64</v>
      </c>
      <c r="DA185" s="21">
        <f ca="1">DA180+(DB174*DB173/2-(DA180-DA181)/DB173)*DA184-DB174*DA184^2/2</f>
        <v>42.190704268844186</v>
      </c>
      <c r="DB185" s="21">
        <f ca="1">DB180+(DB175*DB173/2-(DB180-DB181)/DB173)*DB184-DB175*DB184^2/2</f>
        <v>127.23910000000001</v>
      </c>
      <c r="DC185" s="21">
        <f ca="1">DC180+(DB175*DB173/2-(DC180-DC181)/DB173)*DC184-DB175*DC184^2/2</f>
        <v>102.14650000000003</v>
      </c>
      <c r="DD185" s="60"/>
      <c r="DG185" s="8" t="s">
        <v>64</v>
      </c>
      <c r="DS185" s="21">
        <f ca="1">DS180+(DT174*DT173/2-(DS180-DS181)/DT173)*DS184-DT174*DS184^2/2</f>
        <v>11.872743027645903</v>
      </c>
      <c r="DT185" s="21">
        <f ca="1">DT180+(DT175*DT173/2-(DT180-DT181)/DT173)*DT184-DT175*DT184^2/2</f>
        <v>13.836053584881256</v>
      </c>
      <c r="DU185" s="21">
        <f ca="1">DU180+(DT175*DT173/2-(DU180-DU181)/DT173)*DU184-DT175*DU184^2/2</f>
        <v>12.226170985395456</v>
      </c>
      <c r="DV185" s="60"/>
    </row>
    <row r="186" spans="1:126">
      <c r="R186" s="60"/>
      <c r="AJ186" s="60"/>
      <c r="BB186" s="60"/>
      <c r="BT186" s="60"/>
      <c r="CL186" s="60"/>
      <c r="DD186" s="60"/>
      <c r="DV186" s="60"/>
    </row>
    <row r="187" spans="1:126" s="18" customFormat="1">
      <c r="D187" s="20" t="s">
        <v>32</v>
      </c>
      <c r="E187" s="20" t="s">
        <v>33</v>
      </c>
      <c r="F187" s="20" t="s">
        <v>34</v>
      </c>
      <c r="G187" s="20" t="s">
        <v>35</v>
      </c>
      <c r="H187" s="20" t="s">
        <v>36</v>
      </c>
      <c r="I187" s="20" t="s">
        <v>37</v>
      </c>
      <c r="J187" s="20" t="s">
        <v>39</v>
      </c>
      <c r="K187" s="20" t="s">
        <v>40</v>
      </c>
      <c r="L187" s="20" t="s">
        <v>41</v>
      </c>
      <c r="M187" s="20" t="s">
        <v>42</v>
      </c>
      <c r="N187" s="20" t="s">
        <v>53</v>
      </c>
      <c r="O187" s="17" t="s">
        <v>32</v>
      </c>
      <c r="P187" s="20" t="s">
        <v>51</v>
      </c>
      <c r="Q187" s="20" t="s">
        <v>52</v>
      </c>
      <c r="R187" s="61"/>
      <c r="V187" s="20" t="s">
        <v>32</v>
      </c>
      <c r="W187" s="20" t="s">
        <v>33</v>
      </c>
      <c r="X187" s="20" t="s">
        <v>34</v>
      </c>
      <c r="Y187" s="20" t="s">
        <v>35</v>
      </c>
      <c r="Z187" s="20" t="s">
        <v>36</v>
      </c>
      <c r="AA187" s="20" t="s">
        <v>37</v>
      </c>
      <c r="AB187" s="20" t="s">
        <v>39</v>
      </c>
      <c r="AC187" s="20" t="s">
        <v>40</v>
      </c>
      <c r="AD187" s="20" t="s">
        <v>41</v>
      </c>
      <c r="AE187" s="20" t="s">
        <v>42</v>
      </c>
      <c r="AF187" s="20" t="s">
        <v>53</v>
      </c>
      <c r="AG187" s="17" t="s">
        <v>32</v>
      </c>
      <c r="AH187" s="20" t="s">
        <v>51</v>
      </c>
      <c r="AI187" s="20" t="s">
        <v>52</v>
      </c>
      <c r="AJ187" s="61"/>
      <c r="AN187" s="20" t="s">
        <v>32</v>
      </c>
      <c r="AO187" s="20" t="s">
        <v>33</v>
      </c>
      <c r="AP187" s="20" t="s">
        <v>34</v>
      </c>
      <c r="AQ187" s="20" t="s">
        <v>35</v>
      </c>
      <c r="AR187" s="20" t="s">
        <v>36</v>
      </c>
      <c r="AS187" s="20" t="s">
        <v>37</v>
      </c>
      <c r="AT187" s="20" t="s">
        <v>39</v>
      </c>
      <c r="AU187" s="20" t="s">
        <v>40</v>
      </c>
      <c r="AV187" s="20" t="s">
        <v>41</v>
      </c>
      <c r="AW187" s="20" t="s">
        <v>42</v>
      </c>
      <c r="AX187" s="20" t="s">
        <v>53</v>
      </c>
      <c r="AY187" s="17" t="s">
        <v>32</v>
      </c>
      <c r="AZ187" s="20" t="s">
        <v>51</v>
      </c>
      <c r="BA187" s="20" t="s">
        <v>52</v>
      </c>
      <c r="BB187" s="61"/>
      <c r="BF187" s="20" t="s">
        <v>32</v>
      </c>
      <c r="BG187" s="20" t="s">
        <v>33</v>
      </c>
      <c r="BH187" s="20" t="s">
        <v>34</v>
      </c>
      <c r="BI187" s="20" t="s">
        <v>35</v>
      </c>
      <c r="BJ187" s="20" t="s">
        <v>36</v>
      </c>
      <c r="BK187" s="20" t="s">
        <v>37</v>
      </c>
      <c r="BL187" s="20" t="s">
        <v>39</v>
      </c>
      <c r="BM187" s="20" t="s">
        <v>40</v>
      </c>
      <c r="BN187" s="20" t="s">
        <v>41</v>
      </c>
      <c r="BO187" s="20" t="s">
        <v>42</v>
      </c>
      <c r="BP187" s="20" t="s">
        <v>53</v>
      </c>
      <c r="BQ187" s="17" t="s">
        <v>32</v>
      </c>
      <c r="BR187" s="20" t="s">
        <v>51</v>
      </c>
      <c r="BS187" s="20" t="s">
        <v>52</v>
      </c>
      <c r="BT187" s="61"/>
      <c r="BX187" s="20" t="s">
        <v>32</v>
      </c>
      <c r="BY187" s="20" t="s">
        <v>33</v>
      </c>
      <c r="BZ187" s="20" t="s">
        <v>34</v>
      </c>
      <c r="CA187" s="20" t="s">
        <v>35</v>
      </c>
      <c r="CB187" s="20" t="s">
        <v>36</v>
      </c>
      <c r="CC187" s="20" t="s">
        <v>37</v>
      </c>
      <c r="CD187" s="20" t="s">
        <v>39</v>
      </c>
      <c r="CE187" s="20" t="s">
        <v>40</v>
      </c>
      <c r="CF187" s="20" t="s">
        <v>41</v>
      </c>
      <c r="CG187" s="20" t="s">
        <v>42</v>
      </c>
      <c r="CH187" s="20" t="s">
        <v>53</v>
      </c>
      <c r="CI187" s="17" t="s">
        <v>32</v>
      </c>
      <c r="CJ187" s="20" t="s">
        <v>51</v>
      </c>
      <c r="CK187" s="20" t="s">
        <v>52</v>
      </c>
      <c r="CL187" s="61"/>
      <c r="CP187" s="20" t="s">
        <v>32</v>
      </c>
      <c r="CQ187" s="20" t="s">
        <v>33</v>
      </c>
      <c r="CR187" s="20" t="s">
        <v>34</v>
      </c>
      <c r="CS187" s="20" t="s">
        <v>35</v>
      </c>
      <c r="CT187" s="20" t="s">
        <v>36</v>
      </c>
      <c r="CU187" s="20" t="s">
        <v>37</v>
      </c>
      <c r="CV187" s="20" t="s">
        <v>39</v>
      </c>
      <c r="CW187" s="20" t="s">
        <v>40</v>
      </c>
      <c r="CX187" s="20" t="s">
        <v>41</v>
      </c>
      <c r="CY187" s="20" t="s">
        <v>42</v>
      </c>
      <c r="CZ187" s="20" t="s">
        <v>53</v>
      </c>
      <c r="DA187" s="17" t="s">
        <v>32</v>
      </c>
      <c r="DB187" s="20" t="s">
        <v>51</v>
      </c>
      <c r="DC187" s="20" t="s">
        <v>52</v>
      </c>
      <c r="DD187" s="61"/>
      <c r="DH187" s="20" t="s">
        <v>32</v>
      </c>
      <c r="DI187" s="20" t="s">
        <v>33</v>
      </c>
      <c r="DJ187" s="20" t="s">
        <v>34</v>
      </c>
      <c r="DK187" s="20" t="s">
        <v>35</v>
      </c>
      <c r="DL187" s="20" t="s">
        <v>36</v>
      </c>
      <c r="DM187" s="20" t="s">
        <v>37</v>
      </c>
      <c r="DN187" s="20" t="s">
        <v>39</v>
      </c>
      <c r="DO187" s="20" t="s">
        <v>40</v>
      </c>
      <c r="DP187" s="20" t="s">
        <v>41</v>
      </c>
      <c r="DQ187" s="20" t="s">
        <v>42</v>
      </c>
      <c r="DR187" s="20" t="s">
        <v>53</v>
      </c>
      <c r="DS187" s="17" t="s">
        <v>32</v>
      </c>
      <c r="DT187" s="20" t="s">
        <v>51</v>
      </c>
      <c r="DU187" s="20" t="s">
        <v>52</v>
      </c>
      <c r="DV187" s="61"/>
    </row>
    <row r="188" spans="1:126" s="18" customFormat="1">
      <c r="A188" s="19" t="s">
        <v>38</v>
      </c>
      <c r="C188" s="8" t="s">
        <v>11</v>
      </c>
      <c r="D188" s="21">
        <f ca="1">D180+D182*F176/100-P174*F176^2/20000</f>
        <v>-20.584</v>
      </c>
      <c r="E188" s="21">
        <f ca="1">E180+E182*F176/100-P175*F176^2/20000</f>
        <v>-12.612</v>
      </c>
      <c r="F188" s="21">
        <f ca="1">F180-(F180-F181)/P173*F176/100</f>
        <v>20.466999999999999</v>
      </c>
      <c r="G188" s="21">
        <f ca="1">G180-(G180-G181)/P173*F176/100</f>
        <v>2.4940000000000002</v>
      </c>
      <c r="H188" s="21">
        <f ca="1">H180-(H180-H181)/P173*F176/100</f>
        <v>0.3</v>
      </c>
      <c r="I188" s="21">
        <f ca="1">I180-(I180-I181)/P173*F176/100</f>
        <v>0.442</v>
      </c>
      <c r="J188" s="21">
        <f ca="1">(ABS(F188)+ABS(H188))*SIGN(F188)</f>
        <v>20.766999999999999</v>
      </c>
      <c r="K188" s="21">
        <f ca="1">(ABS(G188)+ABS(I188))*SIGN(G188)</f>
        <v>2.9360000000000004</v>
      </c>
      <c r="L188" s="21">
        <f ca="1">(ABS(J188)+0.3*ABS(K188))*SIGN(J188)</f>
        <v>21.6478</v>
      </c>
      <c r="M188" s="21">
        <f t="shared" ref="M188:M191" ca="1" si="794">(ABS(K188)+0.3*ABS(J188))*SIGN(K188)</f>
        <v>9.1661000000000001</v>
      </c>
      <c r="N188" s="21">
        <f ca="1">IF($C$2&lt;=$C$3,L188,M188)</f>
        <v>21.6478</v>
      </c>
      <c r="O188" s="21">
        <f ca="1">D188</f>
        <v>-20.584</v>
      </c>
      <c r="P188" s="21">
        <f ca="1">E188+N188</f>
        <v>9.0358000000000001</v>
      </c>
      <c r="Q188" s="21">
        <f ca="1">E188-N188</f>
        <v>-34.259799999999998</v>
      </c>
      <c r="R188" s="61"/>
      <c r="S188" s="19" t="s">
        <v>38</v>
      </c>
      <c r="U188" s="8" t="s">
        <v>11</v>
      </c>
      <c r="V188" s="21">
        <f ca="1">V180+V182*X176/100-AH174*X176^2/20000</f>
        <v>-14.974</v>
      </c>
      <c r="W188" s="21">
        <f ca="1">W180+W182*X176/100-AH175*X176^2/20000</f>
        <v>-9.18</v>
      </c>
      <c r="X188" s="21">
        <f ca="1">X180-(X180-X181)/AH173*X176/100</f>
        <v>22.440999999999999</v>
      </c>
      <c r="Y188" s="21">
        <f ca="1">Y180-(Y180-Y181)/AH173*X176/100</f>
        <v>2.7330000000000001</v>
      </c>
      <c r="Z188" s="21">
        <f ca="1">Z180-(Z180-Z181)/AH173*X176/100</f>
        <v>0.32900000000000001</v>
      </c>
      <c r="AA188" s="21">
        <f ca="1">AA180-(AA180-AA181)/AH173*X176/100</f>
        <v>0.48399999999999999</v>
      </c>
      <c r="AB188" s="21">
        <f ca="1">(ABS(X188)+ABS(Z188))*SIGN(X188)</f>
        <v>22.77</v>
      </c>
      <c r="AC188" s="21">
        <f ca="1">(ABS(Y188)+ABS(AA188))*SIGN(Y188)</f>
        <v>3.2170000000000001</v>
      </c>
      <c r="AD188" s="21">
        <f ca="1">(ABS(AB188)+0.3*ABS(AC188))*SIGN(AB188)</f>
        <v>23.735099999999999</v>
      </c>
      <c r="AE188" s="21">
        <f t="shared" ref="AE188:AE191" ca="1" si="795">(ABS(AC188)+0.3*ABS(AB188))*SIGN(AC188)</f>
        <v>10.048</v>
      </c>
      <c r="AF188" s="21">
        <f ca="1">IF($C$2&lt;=$C$3,AD188,AE188)</f>
        <v>23.735099999999999</v>
      </c>
      <c r="AG188" s="21">
        <f ca="1">V188</f>
        <v>-14.974</v>
      </c>
      <c r="AH188" s="21">
        <f ca="1">W188+AF188</f>
        <v>14.555099999999999</v>
      </c>
      <c r="AI188" s="21">
        <f ca="1">W188-AF188</f>
        <v>-32.915099999999995</v>
      </c>
      <c r="AJ188" s="61"/>
      <c r="AK188" s="19" t="s">
        <v>38</v>
      </c>
      <c r="AM188" s="8" t="s">
        <v>11</v>
      </c>
      <c r="AN188" s="21">
        <f ca="1">AN180+AN182*AP176/100-AZ174*AP176^2/20000</f>
        <v>-25.815999999999999</v>
      </c>
      <c r="AO188" s="21">
        <f ca="1">AO180+AO182*AP176/100-AZ175*AP176^2/20000</f>
        <v>-15.557</v>
      </c>
      <c r="AP188" s="21">
        <f ca="1">AP180-(AP180-AP181)/AZ173*AP176/100</f>
        <v>22.675000000000001</v>
      </c>
      <c r="AQ188" s="21">
        <f ca="1">AQ180-(AQ180-AQ181)/AZ173*AP176/100</f>
        <v>2.7559999999999998</v>
      </c>
      <c r="AR188" s="21">
        <f ca="1">AR180-(AR180-AR181)/AZ173*AP176/100</f>
        <v>0.33100000000000002</v>
      </c>
      <c r="AS188" s="21">
        <f ca="1">AS180-(AS180-AS181)/AZ173*AP176/100</f>
        <v>0.48699999999999999</v>
      </c>
      <c r="AT188" s="21">
        <f ca="1">(ABS(AP188)+ABS(AR188))*SIGN(AP188)</f>
        <v>23.006</v>
      </c>
      <c r="AU188" s="21">
        <f ca="1">(ABS(AQ188)+ABS(AS188))*SIGN(AQ188)</f>
        <v>3.2429999999999999</v>
      </c>
      <c r="AV188" s="21">
        <f ca="1">(ABS(AT188)+0.3*ABS(AU188))*SIGN(AT188)</f>
        <v>23.978899999999999</v>
      </c>
      <c r="AW188" s="21">
        <f t="shared" ref="AW188:AW191" ca="1" si="796">(ABS(AU188)+0.3*ABS(AT188))*SIGN(AU188)</f>
        <v>10.1448</v>
      </c>
      <c r="AX188" s="21">
        <f ca="1">IF($C$2&lt;=$C$3,AV188,AW188)</f>
        <v>23.978899999999999</v>
      </c>
      <c r="AY188" s="21">
        <f ca="1">AN188</f>
        <v>-25.815999999999999</v>
      </c>
      <c r="AZ188" s="21">
        <f ca="1">AO188+AX188</f>
        <v>8.4218999999999991</v>
      </c>
      <c r="BA188" s="21">
        <f ca="1">AO188-AX188</f>
        <v>-39.535899999999998</v>
      </c>
      <c r="BB188" s="61"/>
      <c r="BC188" s="19" t="s">
        <v>38</v>
      </c>
      <c r="BE188" s="8" t="s">
        <v>11</v>
      </c>
      <c r="BF188" s="21">
        <f ca="1">BF180+BF182*BH176/100-BR174*BH176^2/20000</f>
        <v>-39.970999999999997</v>
      </c>
      <c r="BG188" s="21">
        <f ca="1">BG180+BG182*BH176/100-BR175*BH176^2/20000</f>
        <v>-23.917000000000002</v>
      </c>
      <c r="BH188" s="21">
        <f ca="1">BH180-(BH180-BH181)/BR173*BH176/100</f>
        <v>113.29600000000001</v>
      </c>
      <c r="BI188" s="21">
        <f ca="1">BI180-(BI180-BI181)/BR173*BH176/100</f>
        <v>13.804</v>
      </c>
      <c r="BJ188" s="21">
        <f ca="1">BJ180-(BJ180-BJ181)/BR173*BH176/100</f>
        <v>1.6539999999999999</v>
      </c>
      <c r="BK188" s="21">
        <f ca="1">BK180-(BK180-BK181)/BR173*BH176/100</f>
        <v>2.4340000000000002</v>
      </c>
      <c r="BL188" s="21">
        <f ca="1">(ABS(BH188)+ABS(BJ188))*SIGN(BH188)</f>
        <v>114.95</v>
      </c>
      <c r="BM188" s="21">
        <f ca="1">(ABS(BI188)+ABS(BK188))*SIGN(BI188)</f>
        <v>16.238</v>
      </c>
      <c r="BN188" s="21">
        <f ca="1">(ABS(BL188)+0.3*ABS(BM188))*SIGN(BL188)</f>
        <v>119.8214</v>
      </c>
      <c r="BO188" s="21">
        <f t="shared" ref="BO188:BO191" ca="1" si="797">(ABS(BM188)+0.3*ABS(BL188))*SIGN(BM188)</f>
        <v>50.722999999999999</v>
      </c>
      <c r="BP188" s="21">
        <f ca="1">IF($C$2&lt;=$C$3,BN188,BO188)</f>
        <v>119.8214</v>
      </c>
      <c r="BQ188" s="21">
        <f ca="1">BF188</f>
        <v>-39.970999999999997</v>
      </c>
      <c r="BR188" s="21">
        <f ca="1">BG188+BP188</f>
        <v>95.904399999999995</v>
      </c>
      <c r="BS188" s="21">
        <f ca="1">BG188-BP188</f>
        <v>-143.73840000000001</v>
      </c>
      <c r="BT188" s="61"/>
      <c r="BU188" s="19" t="s">
        <v>38</v>
      </c>
      <c r="BW188" s="8" t="s">
        <v>11</v>
      </c>
      <c r="BX188" s="21">
        <f ca="1">BX180+BX182*BZ176/100-CJ174*BZ176^2/20000</f>
        <v>-79.090999999999994</v>
      </c>
      <c r="BY188" s="21">
        <f ca="1">BY180+BY182*BZ176/100-CJ175*BZ176^2/20000</f>
        <v>-47.277000000000001</v>
      </c>
      <c r="BZ188" s="21">
        <f ca="1">BZ180-(BZ180-BZ181)/CJ173*BZ176/100</f>
        <v>172.95599999999999</v>
      </c>
      <c r="CA188" s="21">
        <f ca="1">CA180-(CA180-CA181)/CJ173*BZ176/100</f>
        <v>21.059000000000001</v>
      </c>
      <c r="CB188" s="21">
        <f ca="1">CB180-(CB180-CB181)/CJ173*BZ176/100</f>
        <v>2.5299999999999998</v>
      </c>
      <c r="CC188" s="21">
        <f ca="1">CC180-(CC180-CC181)/CJ173*BZ176/100</f>
        <v>3.7229999999999999</v>
      </c>
      <c r="CD188" s="21">
        <f ca="1">(ABS(BZ188)+ABS(CB188))*SIGN(BZ188)</f>
        <v>175.48599999999999</v>
      </c>
      <c r="CE188" s="21">
        <f ca="1">(ABS(CA188)+ABS(CC188))*SIGN(CA188)</f>
        <v>24.782</v>
      </c>
      <c r="CF188" s="21">
        <f ca="1">(ABS(CD188)+0.3*ABS(CE188))*SIGN(CD188)</f>
        <v>182.92059999999998</v>
      </c>
      <c r="CG188" s="21">
        <f t="shared" ref="CG188:CG191" ca="1" si="798">(ABS(CE188)+0.3*ABS(CD188))*SIGN(CE188)</f>
        <v>77.427799999999991</v>
      </c>
      <c r="CH188" s="21">
        <f ca="1">IF($C$2&lt;=$C$3,CF188,CG188)</f>
        <v>182.92059999999998</v>
      </c>
      <c r="CI188" s="21">
        <f ca="1">BX188</f>
        <v>-79.090999999999994</v>
      </c>
      <c r="CJ188" s="21">
        <f ca="1">BY188+CH188</f>
        <v>135.64359999999999</v>
      </c>
      <c r="CK188" s="21">
        <f ca="1">BY188-CH188</f>
        <v>-230.19759999999997</v>
      </c>
      <c r="CL188" s="61"/>
      <c r="CM188" s="19" t="s">
        <v>38</v>
      </c>
      <c r="CO188" s="8" t="s">
        <v>11</v>
      </c>
      <c r="CP188" s="21">
        <f ca="1">CP180+CP182*CR176/100-DB174*CR176^2/20000</f>
        <v>-63.588000000000001</v>
      </c>
      <c r="CQ188" s="21">
        <f ca="1">CQ180+CQ182*CR176/100-DB175*CR176^2/20000</f>
        <v>-38.018000000000001</v>
      </c>
      <c r="CR188" s="21">
        <f ca="1">CR180-(CR180-CR181)/DB173*CR176/100</f>
        <v>156.24799999999999</v>
      </c>
      <c r="CS188" s="21">
        <f ca="1">CS180-(CS180-CS181)/DB173*CR176/100</f>
        <v>19.042000000000002</v>
      </c>
      <c r="CT188" s="21">
        <f ca="1">CT180-(CT180-CT181)/DB173*CR176/100</f>
        <v>2.2869999999999999</v>
      </c>
      <c r="CU188" s="21">
        <f ca="1">CU180-(CU180-CU181)/DB173*CR176/100</f>
        <v>3.3650000000000002</v>
      </c>
      <c r="CV188" s="21">
        <f ca="1">(ABS(CR188)+ABS(CT188))*SIGN(CR188)</f>
        <v>158.535</v>
      </c>
      <c r="CW188" s="21">
        <f ca="1">(ABS(CS188)+ABS(CU188))*SIGN(CS188)</f>
        <v>22.407000000000004</v>
      </c>
      <c r="CX188" s="21">
        <f ca="1">(ABS(CV188)+0.3*ABS(CW188))*SIGN(CV188)</f>
        <v>165.25710000000001</v>
      </c>
      <c r="CY188" s="21">
        <f t="shared" ref="CY188:CY191" ca="1" si="799">(ABS(CW188)+0.3*ABS(CV188))*SIGN(CW188)</f>
        <v>69.967500000000001</v>
      </c>
      <c r="CZ188" s="21">
        <f ca="1">IF($C$2&lt;=$C$3,CX188,CY188)</f>
        <v>165.25710000000001</v>
      </c>
      <c r="DA188" s="21">
        <f ca="1">CP188</f>
        <v>-63.588000000000001</v>
      </c>
      <c r="DB188" s="21">
        <f ca="1">CQ188+CZ188</f>
        <v>127.23910000000001</v>
      </c>
      <c r="DC188" s="21">
        <f ca="1">CQ188-CZ188</f>
        <v>-203.27510000000001</v>
      </c>
      <c r="DD188" s="61"/>
      <c r="DE188" s="19" t="s">
        <v>38</v>
      </c>
      <c r="DG188" s="8" t="s">
        <v>11</v>
      </c>
      <c r="DH188" s="21">
        <f ca="1">DH180+DH182*DJ176/100-DT174*DJ176^2/20000</f>
        <v>-20.605</v>
      </c>
      <c r="DI188" s="21">
        <f ca="1">DI180+DI182*DJ176/100-DT175*DJ176^2/20000</f>
        <v>-12.625999999999999</v>
      </c>
      <c r="DJ188" s="21">
        <f ca="1">DJ180-(DJ180-DJ181)/DT173*DJ176/100</f>
        <v>20.213999999999999</v>
      </c>
      <c r="DK188" s="21">
        <f ca="1">DK180-(DK180-DK181)/DT173*DJ176/100</f>
        <v>-3.99</v>
      </c>
      <c r="DL188" s="21">
        <f ca="1">DL180-(DL180-DL181)/DT173*DJ176/100</f>
        <v>-0.55500000000000005</v>
      </c>
      <c r="DM188" s="21">
        <f ca="1">DM180-(DM180-DM181)/DT173*DJ176/100</f>
        <v>-0.81699999999999995</v>
      </c>
      <c r="DN188" s="21">
        <f ca="1">(ABS(DJ188)+ABS(DL188))*SIGN(DJ188)</f>
        <v>20.768999999999998</v>
      </c>
      <c r="DO188" s="21">
        <f ca="1">(ABS(DK188)+ABS(DM188))*SIGN(DK188)</f>
        <v>-4.8070000000000004</v>
      </c>
      <c r="DP188" s="21">
        <f ca="1">(ABS(DN188)+0.3*ABS(DO188))*SIGN(DN188)</f>
        <v>22.211099999999998</v>
      </c>
      <c r="DQ188" s="21">
        <f t="shared" ref="DQ188:DQ191" ca="1" si="800">(ABS(DO188)+0.3*ABS(DN188))*SIGN(DO188)</f>
        <v>-11.037700000000001</v>
      </c>
      <c r="DR188" s="21">
        <f ca="1">IF($C$2&lt;=$C$3,DP188,DQ188)</f>
        <v>22.211099999999998</v>
      </c>
      <c r="DS188" s="21">
        <f ca="1">DH188</f>
        <v>-20.605</v>
      </c>
      <c r="DT188" s="21">
        <f ca="1">DI188+DR188</f>
        <v>9.5850999999999988</v>
      </c>
      <c r="DU188" s="21">
        <f ca="1">DI188-DR188</f>
        <v>-34.8371</v>
      </c>
      <c r="DV188" s="61"/>
    </row>
    <row r="189" spans="1:126" s="18" customFormat="1">
      <c r="C189" s="8" t="s">
        <v>10</v>
      </c>
      <c r="D189" s="21">
        <f ca="1">D181-D183*F177/100-P174*F177^2/20000</f>
        <v>-22.547999999999998</v>
      </c>
      <c r="E189" s="21">
        <f ca="1">E181-E183*F177/100-P175*F177^2/20000</f>
        <v>-13.817</v>
      </c>
      <c r="F189" s="21">
        <f ca="1">F181-(F181-F180)/P173*F177/100</f>
        <v>-19.353999999999999</v>
      </c>
      <c r="G189" s="21">
        <f ca="1">G181-(G181-G180)/P173*F177/100</f>
        <v>-2.3580000000000001</v>
      </c>
      <c r="H189" s="21">
        <f ca="1">H181-(H181-H180)/P173*F177/100</f>
        <v>-0.28399999999999997</v>
      </c>
      <c r="I189" s="21">
        <f ca="1">I181-(I181-I180)/P173*F177/100</f>
        <v>-0.41799999999999998</v>
      </c>
      <c r="J189" s="21">
        <f t="shared" ref="J189:J191" ca="1" si="801">(ABS(F189)+ABS(H189))*SIGN(F189)</f>
        <v>-19.637999999999998</v>
      </c>
      <c r="K189" s="21">
        <f t="shared" ref="K189:K191" ca="1" si="802">(ABS(G189)+ABS(I189))*SIGN(G189)</f>
        <v>-2.7760000000000002</v>
      </c>
      <c r="L189" s="21">
        <f t="shared" ref="L189:L191" ca="1" si="803">(ABS(J189)+0.3*ABS(K189))*SIGN(J189)</f>
        <v>-20.470799999999997</v>
      </c>
      <c r="M189" s="21">
        <f t="shared" ca="1" si="794"/>
        <v>-8.6673999999999989</v>
      </c>
      <c r="N189" s="21">
        <f ca="1">IF($C$2&lt;=$C$3,L189,M189)</f>
        <v>-20.470799999999997</v>
      </c>
      <c r="O189" s="21">
        <f t="shared" ref="O189:O191" ca="1" si="804">D189</f>
        <v>-22.547999999999998</v>
      </c>
      <c r="P189" s="21">
        <f t="shared" ref="P189:P191" ca="1" si="805">E189+N189</f>
        <v>-34.287799999999997</v>
      </c>
      <c r="Q189" s="21">
        <f t="shared" ref="Q189:Q191" ca="1" si="806">E189-N189</f>
        <v>6.6537999999999968</v>
      </c>
      <c r="R189" s="61"/>
      <c r="U189" s="8" t="s">
        <v>10</v>
      </c>
      <c r="V189" s="21">
        <f ca="1">V181-V183*X177/100-AH174*X177^2/20000</f>
        <v>-15.305999999999999</v>
      </c>
      <c r="W189" s="21">
        <f ca="1">W181-W183*X177/100-AH175*X177^2/20000</f>
        <v>-9.3580000000000005</v>
      </c>
      <c r="X189" s="21">
        <f ca="1">X181-(X181-X180)/AH173*X177/100</f>
        <v>-22.265999999999998</v>
      </c>
      <c r="Y189" s="21">
        <f ca="1">Y181-(Y181-Y180)/AH173*X177/100</f>
        <v>-2.7120000000000002</v>
      </c>
      <c r="Z189" s="21">
        <f ca="1">Z181-(Z181-Z180)/AH173*X177/100</f>
        <v>-0.32600000000000001</v>
      </c>
      <c r="AA189" s="21">
        <f ca="1">AA181-(AA181-AA180)/AH173*X177/100</f>
        <v>-0.48</v>
      </c>
      <c r="AB189" s="21">
        <f t="shared" ref="AB189:AB191" ca="1" si="807">(ABS(X189)+ABS(Z189))*SIGN(X189)</f>
        <v>-22.591999999999999</v>
      </c>
      <c r="AC189" s="21">
        <f t="shared" ref="AC189:AC191" ca="1" si="808">(ABS(Y189)+ABS(AA189))*SIGN(Y189)</f>
        <v>-3.1920000000000002</v>
      </c>
      <c r="AD189" s="21">
        <f t="shared" ref="AD189:AD191" ca="1" si="809">(ABS(AB189)+0.3*ABS(AC189))*SIGN(AB189)</f>
        <v>-23.549599999999998</v>
      </c>
      <c r="AE189" s="21">
        <f t="shared" ca="1" si="795"/>
        <v>-9.9695999999999998</v>
      </c>
      <c r="AF189" s="21">
        <f ca="1">IF($C$2&lt;=$C$3,AD189,AE189)</f>
        <v>-23.549599999999998</v>
      </c>
      <c r="AG189" s="21">
        <f t="shared" ref="AG189:AG191" ca="1" si="810">V189</f>
        <v>-15.305999999999999</v>
      </c>
      <c r="AH189" s="21">
        <f t="shared" ref="AH189:AH191" ca="1" si="811">W189+AF189</f>
        <v>-32.907600000000002</v>
      </c>
      <c r="AI189" s="21">
        <f t="shared" ref="AI189:AI191" ca="1" si="812">W189-AF189</f>
        <v>14.191599999999998</v>
      </c>
      <c r="AJ189" s="61"/>
      <c r="AM189" s="8" t="s">
        <v>10</v>
      </c>
      <c r="AN189" s="21">
        <f ca="1">AN181-AN183*AP177/100-AZ174*AP177^2/20000</f>
        <v>-28.033000000000001</v>
      </c>
      <c r="AO189" s="21">
        <f ca="1">AO181-AO183*AP177/100-AZ175*AP177^2/20000</f>
        <v>-16.878</v>
      </c>
      <c r="AP189" s="21">
        <f ca="1">AP181-(AP181-AP180)/AZ173*AP177/100</f>
        <v>-16.010000000000002</v>
      </c>
      <c r="AQ189" s="21">
        <f ca="1">AQ181-(AQ181-AQ180)/AZ173*AP177/100</f>
        <v>-1.9430000000000001</v>
      </c>
      <c r="AR189" s="21">
        <f ca="1">AR181-(AR181-AR180)/AZ173*AP177/100</f>
        <v>-0.23300000000000001</v>
      </c>
      <c r="AS189" s="21">
        <f ca="1">AS181-(AS181-AS180)/AZ173*AP177/100</f>
        <v>-0.34200000000000003</v>
      </c>
      <c r="AT189" s="21">
        <f t="shared" ref="AT189:AT191" ca="1" si="813">(ABS(AP189)+ABS(AR189))*SIGN(AP189)</f>
        <v>-16.243000000000002</v>
      </c>
      <c r="AU189" s="21">
        <f t="shared" ref="AU189:AU191" ca="1" si="814">(ABS(AQ189)+ABS(AS189))*SIGN(AQ189)</f>
        <v>-2.2850000000000001</v>
      </c>
      <c r="AV189" s="21">
        <f t="shared" ref="AV189:AV191" ca="1" si="815">(ABS(AT189)+0.3*ABS(AU189))*SIGN(AT189)</f>
        <v>-16.928500000000003</v>
      </c>
      <c r="AW189" s="21">
        <f t="shared" ca="1" si="796"/>
        <v>-7.1579000000000006</v>
      </c>
      <c r="AX189" s="21">
        <f ca="1">IF($C$2&lt;=$C$3,AV189,AW189)</f>
        <v>-16.928500000000003</v>
      </c>
      <c r="AY189" s="21">
        <f t="shared" ref="AY189:AY191" ca="1" si="816">AN189</f>
        <v>-28.033000000000001</v>
      </c>
      <c r="AZ189" s="21">
        <f t="shared" ref="AZ189:AZ191" ca="1" si="817">AO189+AX189</f>
        <v>-33.8065</v>
      </c>
      <c r="BA189" s="21">
        <f t="shared" ref="BA189:BA191" ca="1" si="818">AO189-AX189</f>
        <v>5.0500000000003098E-2</v>
      </c>
      <c r="BB189" s="61"/>
      <c r="BE189" s="8" t="s">
        <v>10</v>
      </c>
      <c r="BF189" s="21">
        <f ca="1">BF181-BF183*BH177/100-BR174*BH177^2/20000</f>
        <v>-52.573</v>
      </c>
      <c r="BG189" s="21">
        <f ca="1">BG181-BG183*BH177/100-BR175*BH177^2/20000</f>
        <v>-31.5</v>
      </c>
      <c r="BH189" s="21">
        <f ca="1">BH181-(BH181-BH180)/BR173*BH177/100</f>
        <v>-163.66200000000001</v>
      </c>
      <c r="BI189" s="21">
        <f ca="1">BI181-(BI181-BI180)/BR173*BH177/100</f>
        <v>-19.949000000000002</v>
      </c>
      <c r="BJ189" s="21">
        <f ca="1">BJ181-(BJ181-BJ180)/BR173*BH177/100</f>
        <v>-2.3959999999999999</v>
      </c>
      <c r="BK189" s="21">
        <f ca="1">BK181-(BK181-BK180)/BR173*BH177/100</f>
        <v>-3.5249999999999999</v>
      </c>
      <c r="BL189" s="21">
        <f t="shared" ref="BL189:BL191" ca="1" si="819">(ABS(BH189)+ABS(BJ189))*SIGN(BH189)</f>
        <v>-166.05799999999999</v>
      </c>
      <c r="BM189" s="21">
        <f t="shared" ref="BM189:BM191" ca="1" si="820">(ABS(BI189)+ABS(BK189))*SIGN(BI189)</f>
        <v>-23.474</v>
      </c>
      <c r="BN189" s="21">
        <f t="shared" ref="BN189:BN191" ca="1" si="821">(ABS(BL189)+0.3*ABS(BM189))*SIGN(BL189)</f>
        <v>-173.1002</v>
      </c>
      <c r="BO189" s="21">
        <f t="shared" ca="1" si="797"/>
        <v>-73.291399999999996</v>
      </c>
      <c r="BP189" s="21">
        <f ca="1">IF($C$2&lt;=$C$3,BN189,BO189)</f>
        <v>-173.1002</v>
      </c>
      <c r="BQ189" s="21">
        <f t="shared" ref="BQ189:BQ191" ca="1" si="822">BF189</f>
        <v>-52.573</v>
      </c>
      <c r="BR189" s="21">
        <f t="shared" ref="BR189:BR191" ca="1" si="823">BG189+BP189</f>
        <v>-204.6002</v>
      </c>
      <c r="BS189" s="21">
        <f t="shared" ref="BS189:BS191" ca="1" si="824">BG189-BP189</f>
        <v>141.6002</v>
      </c>
      <c r="BT189" s="61"/>
      <c r="BW189" s="8" t="s">
        <v>10</v>
      </c>
      <c r="BX189" s="21">
        <f ca="1">BX181-BX183*BZ177/100-CJ174*BZ177^2/20000</f>
        <v>-84.061000000000007</v>
      </c>
      <c r="BY189" s="21">
        <f ca="1">BY181-BY183*BZ177/100-CJ175*BZ177^2/20000</f>
        <v>-50.314</v>
      </c>
      <c r="BZ189" s="21">
        <f ca="1">BZ181-(BZ181-BZ180)/CJ173*BZ177/100</f>
        <v>-173.678</v>
      </c>
      <c r="CA189" s="21">
        <f ca="1">CA181-(CA181-CA180)/CJ173*BZ177/100</f>
        <v>-21.148</v>
      </c>
      <c r="CB189" s="21">
        <f ca="1">CB181-(CB181-CB180)/CJ173*BZ177/100</f>
        <v>-2.5409999999999999</v>
      </c>
      <c r="CC189" s="21">
        <f ca="1">CC181-(CC181-CC180)/CJ173*BZ177/100</f>
        <v>-3.738</v>
      </c>
      <c r="CD189" s="21">
        <f t="shared" ref="CD189:CD191" ca="1" si="825">(ABS(BZ189)+ABS(CB189))*SIGN(BZ189)</f>
        <v>-176.21899999999999</v>
      </c>
      <c r="CE189" s="21">
        <f t="shared" ref="CE189:CE191" ca="1" si="826">(ABS(CA189)+ABS(CC189))*SIGN(CA189)</f>
        <v>-24.885999999999999</v>
      </c>
      <c r="CF189" s="21">
        <f t="shared" ref="CF189:CF191" ca="1" si="827">(ABS(CD189)+0.3*ABS(CE189))*SIGN(CD189)</f>
        <v>-183.6848</v>
      </c>
      <c r="CG189" s="21">
        <f t="shared" ca="1" si="798"/>
        <v>-77.7517</v>
      </c>
      <c r="CH189" s="21">
        <f ca="1">IF($C$2&lt;=$C$3,CF189,CG189)</f>
        <v>-183.6848</v>
      </c>
      <c r="CI189" s="21">
        <f t="shared" ref="CI189:CI191" ca="1" si="828">BX189</f>
        <v>-84.061000000000007</v>
      </c>
      <c r="CJ189" s="21">
        <f t="shared" ref="CJ189:CJ191" ca="1" si="829">BY189+CH189</f>
        <v>-233.99879999999999</v>
      </c>
      <c r="CK189" s="21">
        <f t="shared" ref="CK189:CK191" ca="1" si="830">BY189-CH189</f>
        <v>133.3708</v>
      </c>
      <c r="CL189" s="61"/>
      <c r="CO189" s="8" t="s">
        <v>10</v>
      </c>
      <c r="CP189" s="21">
        <f ca="1">CP181-CP183*CR177/100-DB174*CR177^2/20000</f>
        <v>-37.804000000000002</v>
      </c>
      <c r="CQ189" s="21">
        <f ca="1">CQ181-CQ183*CR177/100-DB175*CR177^2/20000</f>
        <v>-22.629000000000001</v>
      </c>
      <c r="CR189" s="21">
        <f ca="1">CR181-(CR181-CR180)/DB173*CR177/100</f>
        <v>-117.98099999999999</v>
      </c>
      <c r="CS189" s="21">
        <f ca="1">CS181-(CS181-CS180)/DB173*CR177/100</f>
        <v>-14.371</v>
      </c>
      <c r="CT189" s="21">
        <f ca="1">CT181-(CT181-CT180)/DB173*CR177/100</f>
        <v>-1.7230000000000001</v>
      </c>
      <c r="CU189" s="21">
        <f ca="1">CU181-(CU181-CU180)/DB173*CR177/100</f>
        <v>-2.5339999999999998</v>
      </c>
      <c r="CV189" s="21">
        <f t="shared" ref="CV189:CV191" ca="1" si="831">(ABS(CR189)+ABS(CT189))*SIGN(CR189)</f>
        <v>-119.70399999999999</v>
      </c>
      <c r="CW189" s="21">
        <f t="shared" ref="CW189:CW191" ca="1" si="832">(ABS(CS189)+ABS(CU189))*SIGN(CS189)</f>
        <v>-16.905000000000001</v>
      </c>
      <c r="CX189" s="21">
        <f t="shared" ref="CX189:CX191" ca="1" si="833">(ABS(CV189)+0.3*ABS(CW189))*SIGN(CV189)</f>
        <v>-124.77549999999999</v>
      </c>
      <c r="CY189" s="21">
        <f t="shared" ca="1" si="799"/>
        <v>-52.816199999999995</v>
      </c>
      <c r="CZ189" s="21">
        <f ca="1">IF($C$2&lt;=$C$3,CX189,CY189)</f>
        <v>-124.77549999999999</v>
      </c>
      <c r="DA189" s="21">
        <f t="shared" ref="DA189:DA191" ca="1" si="834">CP189</f>
        <v>-37.804000000000002</v>
      </c>
      <c r="DB189" s="21">
        <f t="shared" ref="DB189:DB191" ca="1" si="835">CQ189+CZ189</f>
        <v>-147.40449999999998</v>
      </c>
      <c r="DC189" s="21">
        <f t="shared" ref="DC189:DC191" ca="1" si="836">CQ189-CZ189</f>
        <v>102.14649999999999</v>
      </c>
      <c r="DD189" s="61"/>
      <c r="DG189" s="8" t="s">
        <v>10</v>
      </c>
      <c r="DH189" s="21">
        <f ca="1">DH181-DH183*DJ177/100-DT174*DJ177^2/20000</f>
        <v>-22.541</v>
      </c>
      <c r="DI189" s="21">
        <f ca="1">DI181-DI183*DJ177/100-DT175*DJ177^2/20000</f>
        <v>-13.81</v>
      </c>
      <c r="DJ189" s="21">
        <f ca="1">DJ181-(DJ181-DJ180)/DT173*DJ177/100</f>
        <v>-19.318999999999999</v>
      </c>
      <c r="DK189" s="21">
        <f ca="1">DK181-(DK181-DK180)/DT173*DJ177/100</f>
        <v>3.8149999999999999</v>
      </c>
      <c r="DL189" s="21">
        <f ca="1">DL181-(DL181-DL180)/DT173*DJ177/100</f>
        <v>0.53100000000000003</v>
      </c>
      <c r="DM189" s="21">
        <f ca="1">DM181-(DM181-DM180)/DT173*DJ177/100</f>
        <v>0.78100000000000003</v>
      </c>
      <c r="DN189" s="21">
        <f t="shared" ref="DN189:DN191" ca="1" si="837">(ABS(DJ189)+ABS(DL189))*SIGN(DJ189)</f>
        <v>-19.849999999999998</v>
      </c>
      <c r="DO189" s="21">
        <f t="shared" ref="DO189:DO191" ca="1" si="838">(ABS(DK189)+ABS(DM189))*SIGN(DK189)</f>
        <v>4.5960000000000001</v>
      </c>
      <c r="DP189" s="21">
        <f t="shared" ref="DP189:DP191" ca="1" si="839">(ABS(DN189)+0.3*ABS(DO189))*SIGN(DN189)</f>
        <v>-21.2288</v>
      </c>
      <c r="DQ189" s="21">
        <f t="shared" ca="1" si="800"/>
        <v>10.550999999999998</v>
      </c>
      <c r="DR189" s="21">
        <f ca="1">IF($C$2&lt;=$C$3,DP189,DQ189)</f>
        <v>-21.2288</v>
      </c>
      <c r="DS189" s="21">
        <f t="shared" ref="DS189:DS191" ca="1" si="840">DH189</f>
        <v>-22.541</v>
      </c>
      <c r="DT189" s="21">
        <f t="shared" ref="DT189:DT191" ca="1" si="841">DI189+DR189</f>
        <v>-35.038800000000002</v>
      </c>
      <c r="DU189" s="21">
        <f t="shared" ref="DU189:DU191" ca="1" si="842">DI189-DR189</f>
        <v>7.4187999999999992</v>
      </c>
      <c r="DV189" s="61"/>
    </row>
    <row r="190" spans="1:126" s="18" customFormat="1">
      <c r="C190" s="8" t="s">
        <v>9</v>
      </c>
      <c r="D190" s="21">
        <f ca="1">D182-P174*F176/100</f>
        <v>28.041</v>
      </c>
      <c r="E190" s="21">
        <f ca="1">E182-P175*F176/100</f>
        <v>17.181000000000001</v>
      </c>
      <c r="F190" s="21">
        <f t="shared" ref="F190:I190" ca="1" si="843">F182</f>
        <v>-8.4730000000000008</v>
      </c>
      <c r="G190" s="21">
        <f t="shared" ca="1" si="843"/>
        <v>-1.032</v>
      </c>
      <c r="H190" s="21">
        <f t="shared" ca="1" si="843"/>
        <v>-0.124</v>
      </c>
      <c r="I190" s="21">
        <f t="shared" ca="1" si="843"/>
        <v>-0.183</v>
      </c>
      <c r="J190" s="21">
        <f t="shared" ca="1" si="801"/>
        <v>-8.5970000000000013</v>
      </c>
      <c r="K190" s="21">
        <f t="shared" ca="1" si="802"/>
        <v>-1.2150000000000001</v>
      </c>
      <c r="L190" s="21">
        <f t="shared" ca="1" si="803"/>
        <v>-8.9615000000000009</v>
      </c>
      <c r="M190" s="21">
        <f t="shared" ca="1" si="794"/>
        <v>-3.7941000000000003</v>
      </c>
      <c r="N190" s="21">
        <f ca="1">IF($C$2&lt;=$C$3,L190,M190)</f>
        <v>-8.9615000000000009</v>
      </c>
      <c r="O190" s="21">
        <f t="shared" ca="1" si="804"/>
        <v>28.041</v>
      </c>
      <c r="P190" s="21">
        <f t="shared" ca="1" si="805"/>
        <v>8.2195</v>
      </c>
      <c r="Q190" s="21">
        <f t="shared" ca="1" si="806"/>
        <v>26.142500000000002</v>
      </c>
      <c r="R190" s="61"/>
      <c r="U190" s="8" t="s">
        <v>9</v>
      </c>
      <c r="V190" s="21">
        <f ca="1">V182-AH174*X176/100</f>
        <v>22.922000000000001</v>
      </c>
      <c r="W190" s="21">
        <f ca="1">W182-AH175*X176/100</f>
        <v>14.051</v>
      </c>
      <c r="X190" s="21">
        <f t="shared" ref="X190:AA190" ca="1" si="844">X182</f>
        <v>-11.765000000000001</v>
      </c>
      <c r="Y190" s="21">
        <f t="shared" ca="1" si="844"/>
        <v>-1.4330000000000001</v>
      </c>
      <c r="Z190" s="21">
        <f t="shared" ca="1" si="844"/>
        <v>-0.17199999999999999</v>
      </c>
      <c r="AA190" s="21">
        <f t="shared" ca="1" si="844"/>
        <v>-0.254</v>
      </c>
      <c r="AB190" s="21">
        <f t="shared" ca="1" si="807"/>
        <v>-11.937000000000001</v>
      </c>
      <c r="AC190" s="21">
        <f t="shared" ca="1" si="808"/>
        <v>-1.6870000000000001</v>
      </c>
      <c r="AD190" s="21">
        <f t="shared" ca="1" si="809"/>
        <v>-12.443100000000001</v>
      </c>
      <c r="AE190" s="21">
        <f t="shared" ca="1" si="795"/>
        <v>-5.2681000000000004</v>
      </c>
      <c r="AF190" s="21">
        <f ca="1">IF($C$2&lt;=$C$3,AD190,AE190)</f>
        <v>-12.443100000000001</v>
      </c>
      <c r="AG190" s="21">
        <f t="shared" ca="1" si="810"/>
        <v>22.922000000000001</v>
      </c>
      <c r="AH190" s="21">
        <f t="shared" ca="1" si="811"/>
        <v>1.607899999999999</v>
      </c>
      <c r="AI190" s="21">
        <f t="shared" ca="1" si="812"/>
        <v>26.494100000000003</v>
      </c>
      <c r="AJ190" s="61"/>
      <c r="AM190" s="8" t="s">
        <v>9</v>
      </c>
      <c r="AN190" s="21">
        <f ca="1">AN182-AZ174*AP176/100</f>
        <v>53.051000000000002</v>
      </c>
      <c r="AO190" s="21">
        <f ca="1">AO182-AZ175*AP176/100</f>
        <v>31.96</v>
      </c>
      <c r="AP190" s="21">
        <f t="shared" ref="AP190:AS190" ca="1" si="845">AP182</f>
        <v>-12.895</v>
      </c>
      <c r="AQ190" s="21">
        <f t="shared" ca="1" si="845"/>
        <v>-1.5660000000000001</v>
      </c>
      <c r="AR190" s="21">
        <f t="shared" ca="1" si="845"/>
        <v>-0.188</v>
      </c>
      <c r="AS190" s="21">
        <f t="shared" ca="1" si="845"/>
        <v>-0.27600000000000002</v>
      </c>
      <c r="AT190" s="21">
        <f t="shared" ca="1" si="813"/>
        <v>-13.083</v>
      </c>
      <c r="AU190" s="21">
        <f t="shared" ca="1" si="814"/>
        <v>-1.8420000000000001</v>
      </c>
      <c r="AV190" s="21">
        <f t="shared" ca="1" si="815"/>
        <v>-13.6356</v>
      </c>
      <c r="AW190" s="21">
        <f t="shared" ca="1" si="796"/>
        <v>-5.7668999999999997</v>
      </c>
      <c r="AX190" s="21">
        <f ca="1">IF($C$2&lt;=$C$3,AV190,AW190)</f>
        <v>-13.6356</v>
      </c>
      <c r="AY190" s="21">
        <f t="shared" ca="1" si="816"/>
        <v>53.051000000000002</v>
      </c>
      <c r="AZ190" s="21">
        <f t="shared" ca="1" si="817"/>
        <v>18.324400000000001</v>
      </c>
      <c r="BA190" s="21">
        <f t="shared" ca="1" si="818"/>
        <v>45.595600000000005</v>
      </c>
      <c r="BB190" s="61"/>
      <c r="BE190" s="8" t="s">
        <v>9</v>
      </c>
      <c r="BF190" s="21">
        <f ca="1">BF182-BR174*BH176/100</f>
        <v>87.358000000000004</v>
      </c>
      <c r="BG190" s="21">
        <f ca="1">BG182-BR175*BH176/100</f>
        <v>52.238</v>
      </c>
      <c r="BH190" s="21">
        <f t="shared" ref="BH190:BK190" ca="1" si="846">BH182</f>
        <v>-86.549000000000007</v>
      </c>
      <c r="BI190" s="21">
        <f t="shared" ca="1" si="846"/>
        <v>-10.548</v>
      </c>
      <c r="BJ190" s="21">
        <f t="shared" ca="1" si="846"/>
        <v>-1.266</v>
      </c>
      <c r="BK190" s="21">
        <f t="shared" ca="1" si="846"/>
        <v>-1.8620000000000001</v>
      </c>
      <c r="BL190" s="21">
        <f t="shared" ca="1" si="819"/>
        <v>-87.815000000000012</v>
      </c>
      <c r="BM190" s="21">
        <f t="shared" ca="1" si="820"/>
        <v>-12.41</v>
      </c>
      <c r="BN190" s="21">
        <f t="shared" ca="1" si="821"/>
        <v>-91.538000000000011</v>
      </c>
      <c r="BO190" s="21">
        <f t="shared" ca="1" si="797"/>
        <v>-38.754500000000007</v>
      </c>
      <c r="BP190" s="21">
        <f ca="1">IF($C$2&lt;=$C$3,BN190,BO190)</f>
        <v>-91.538000000000011</v>
      </c>
      <c r="BQ190" s="21">
        <f t="shared" ca="1" si="822"/>
        <v>87.358000000000004</v>
      </c>
      <c r="BR190" s="21">
        <f t="shared" ca="1" si="823"/>
        <v>-39.300000000000011</v>
      </c>
      <c r="BS190" s="21">
        <f t="shared" ca="1" si="824"/>
        <v>143.77600000000001</v>
      </c>
      <c r="BT190" s="61"/>
      <c r="BW190" s="8" t="s">
        <v>9</v>
      </c>
      <c r="BX190" s="21">
        <f ca="1">BX182-CJ174*BZ176/100</f>
        <v>118.643</v>
      </c>
      <c r="BY190" s="21">
        <f ca="1">BY182-CJ175*BZ176/100</f>
        <v>70.95</v>
      </c>
      <c r="BZ190" s="21">
        <f t="shared" ref="BZ190:CC190" ca="1" si="847">BZ182</f>
        <v>-82.531999999999996</v>
      </c>
      <c r="CA190" s="21">
        <f t="shared" ca="1" si="847"/>
        <v>-10.048999999999999</v>
      </c>
      <c r="CB190" s="21">
        <f t="shared" ca="1" si="847"/>
        <v>-1.2070000000000001</v>
      </c>
      <c r="CC190" s="21">
        <f t="shared" ca="1" si="847"/>
        <v>-1.776</v>
      </c>
      <c r="CD190" s="21">
        <f t="shared" ca="1" si="825"/>
        <v>-83.73899999999999</v>
      </c>
      <c r="CE190" s="21">
        <f t="shared" ca="1" si="826"/>
        <v>-11.824999999999999</v>
      </c>
      <c r="CF190" s="21">
        <f t="shared" ca="1" si="827"/>
        <v>-87.28649999999999</v>
      </c>
      <c r="CG190" s="21">
        <f t="shared" ca="1" si="798"/>
        <v>-36.946699999999993</v>
      </c>
      <c r="CH190" s="21">
        <f ca="1">IF($C$2&lt;=$C$3,CF190,CG190)</f>
        <v>-87.28649999999999</v>
      </c>
      <c r="CI190" s="21">
        <f t="shared" ca="1" si="828"/>
        <v>118.643</v>
      </c>
      <c r="CJ190" s="21">
        <f t="shared" ca="1" si="829"/>
        <v>-16.336499999999987</v>
      </c>
      <c r="CK190" s="21">
        <f t="shared" ca="1" si="830"/>
        <v>158.23649999999998</v>
      </c>
      <c r="CL190" s="61"/>
      <c r="CO190" s="8" t="s">
        <v>9</v>
      </c>
      <c r="CP190" s="21">
        <f ca="1">CP182-DB174*CR176/100</f>
        <v>109.87</v>
      </c>
      <c r="CQ190" s="21">
        <f ca="1">CQ182-DB175*CR176/100</f>
        <v>65.709000000000003</v>
      </c>
      <c r="CR190" s="21">
        <f t="shared" ref="CR190:CU190" ca="1" si="848">CR182</f>
        <v>-76.174999999999997</v>
      </c>
      <c r="CS190" s="21">
        <f t="shared" ca="1" si="848"/>
        <v>-9.2810000000000006</v>
      </c>
      <c r="CT190" s="21">
        <f t="shared" ca="1" si="848"/>
        <v>-1.1140000000000001</v>
      </c>
      <c r="CU190" s="21">
        <f t="shared" ca="1" si="848"/>
        <v>-1.639</v>
      </c>
      <c r="CV190" s="21">
        <f t="shared" ca="1" si="831"/>
        <v>-77.289000000000001</v>
      </c>
      <c r="CW190" s="21">
        <f t="shared" ca="1" si="832"/>
        <v>-10.92</v>
      </c>
      <c r="CX190" s="21">
        <f t="shared" ca="1" si="833"/>
        <v>-80.564999999999998</v>
      </c>
      <c r="CY190" s="21">
        <f t="shared" ca="1" si="799"/>
        <v>-34.106699999999996</v>
      </c>
      <c r="CZ190" s="21">
        <f ca="1">IF($C$2&lt;=$C$3,CX190,CY190)</f>
        <v>-80.564999999999998</v>
      </c>
      <c r="DA190" s="21">
        <f t="shared" ca="1" si="834"/>
        <v>109.87</v>
      </c>
      <c r="DB190" s="21">
        <f t="shared" ca="1" si="835"/>
        <v>-14.855999999999995</v>
      </c>
      <c r="DC190" s="21">
        <f t="shared" ca="1" si="836"/>
        <v>146.274</v>
      </c>
      <c r="DD190" s="61"/>
      <c r="DG190" s="8" t="s">
        <v>9</v>
      </c>
      <c r="DH190" s="21">
        <f ca="1">DH182-DT174*DJ176/100</f>
        <v>28.047000000000001</v>
      </c>
      <c r="DI190" s="21">
        <f ca="1">DI182-DT175*DJ176/100</f>
        <v>17.184999999999999</v>
      </c>
      <c r="DJ190" s="21">
        <f t="shared" ref="DJ190:DM190" ca="1" si="849">DJ182</f>
        <v>-8.4109999999999996</v>
      </c>
      <c r="DK190" s="21">
        <f t="shared" ca="1" si="849"/>
        <v>1.661</v>
      </c>
      <c r="DL190" s="21">
        <f t="shared" ca="1" si="849"/>
        <v>0.23100000000000001</v>
      </c>
      <c r="DM190" s="21">
        <f t="shared" ca="1" si="849"/>
        <v>0.34</v>
      </c>
      <c r="DN190" s="21">
        <f t="shared" ca="1" si="837"/>
        <v>-8.6419999999999995</v>
      </c>
      <c r="DO190" s="21">
        <f t="shared" ca="1" si="838"/>
        <v>2.0009999999999999</v>
      </c>
      <c r="DP190" s="21">
        <f t="shared" ca="1" si="839"/>
        <v>-9.2423000000000002</v>
      </c>
      <c r="DQ190" s="21">
        <f t="shared" ca="1" si="800"/>
        <v>4.5935999999999995</v>
      </c>
      <c r="DR190" s="21">
        <f ca="1">IF($C$2&lt;=$C$3,DP190,DQ190)</f>
        <v>-9.2423000000000002</v>
      </c>
      <c r="DS190" s="21">
        <f t="shared" ca="1" si="840"/>
        <v>28.047000000000001</v>
      </c>
      <c r="DT190" s="21">
        <f t="shared" ca="1" si="841"/>
        <v>7.9426999999999985</v>
      </c>
      <c r="DU190" s="21">
        <f t="shared" ca="1" si="842"/>
        <v>26.427299999999999</v>
      </c>
      <c r="DV190" s="61"/>
    </row>
    <row r="191" spans="1:126" s="18" customFormat="1">
      <c r="C191" s="8" t="s">
        <v>8</v>
      </c>
      <c r="D191" s="21">
        <f ca="1">D183+P174*F177/100</f>
        <v>-28.876000000000001</v>
      </c>
      <c r="E191" s="21">
        <f ca="1">E183+P175*F177/100</f>
        <v>-17.693000000000001</v>
      </c>
      <c r="F191" s="21">
        <f t="shared" ref="F191:I191" ca="1" si="850">F183</f>
        <v>-8.4730000000000008</v>
      </c>
      <c r="G191" s="21">
        <f t="shared" ca="1" si="850"/>
        <v>-1.032</v>
      </c>
      <c r="H191" s="21">
        <f t="shared" ca="1" si="850"/>
        <v>-0.124</v>
      </c>
      <c r="I191" s="21">
        <f t="shared" ca="1" si="850"/>
        <v>-0.183</v>
      </c>
      <c r="J191" s="21">
        <f t="shared" ca="1" si="801"/>
        <v>-8.5970000000000013</v>
      </c>
      <c r="K191" s="21">
        <f t="shared" ca="1" si="802"/>
        <v>-1.2150000000000001</v>
      </c>
      <c r="L191" s="21">
        <f t="shared" ca="1" si="803"/>
        <v>-8.9615000000000009</v>
      </c>
      <c r="M191" s="21">
        <f t="shared" ca="1" si="794"/>
        <v>-3.7941000000000003</v>
      </c>
      <c r="N191" s="21">
        <f ca="1">IF($C$2&lt;=$C$3,L191,M191)</f>
        <v>-8.9615000000000009</v>
      </c>
      <c r="O191" s="21">
        <f t="shared" ca="1" si="804"/>
        <v>-28.876000000000001</v>
      </c>
      <c r="P191" s="21">
        <f t="shared" ca="1" si="805"/>
        <v>-26.654500000000002</v>
      </c>
      <c r="Q191" s="21">
        <f t="shared" ca="1" si="806"/>
        <v>-8.7315000000000005</v>
      </c>
      <c r="R191" s="61"/>
      <c r="U191" s="8" t="s">
        <v>8</v>
      </c>
      <c r="V191" s="21">
        <f ca="1">V183+AH174*X177/100</f>
        <v>-23.096</v>
      </c>
      <c r="W191" s="21">
        <f ca="1">W183+AH175*X177/100</f>
        <v>-14.145</v>
      </c>
      <c r="X191" s="21">
        <f t="shared" ref="X191:AA191" ca="1" si="851">X183</f>
        <v>-11.765000000000001</v>
      </c>
      <c r="Y191" s="21">
        <f t="shared" ca="1" si="851"/>
        <v>-1.4330000000000001</v>
      </c>
      <c r="Z191" s="21">
        <f t="shared" ca="1" si="851"/>
        <v>-0.17199999999999999</v>
      </c>
      <c r="AA191" s="21">
        <f t="shared" ca="1" si="851"/>
        <v>-0.254</v>
      </c>
      <c r="AB191" s="21">
        <f t="shared" ca="1" si="807"/>
        <v>-11.937000000000001</v>
      </c>
      <c r="AC191" s="21">
        <f t="shared" ca="1" si="808"/>
        <v>-1.6870000000000001</v>
      </c>
      <c r="AD191" s="21">
        <f t="shared" ca="1" si="809"/>
        <v>-12.443100000000001</v>
      </c>
      <c r="AE191" s="21">
        <f t="shared" ca="1" si="795"/>
        <v>-5.2681000000000004</v>
      </c>
      <c r="AF191" s="21">
        <f ca="1">IF($C$2&lt;=$C$3,AD191,AE191)</f>
        <v>-12.443100000000001</v>
      </c>
      <c r="AG191" s="21">
        <f t="shared" ca="1" si="810"/>
        <v>-23.096</v>
      </c>
      <c r="AH191" s="21">
        <f t="shared" ca="1" si="811"/>
        <v>-26.588100000000001</v>
      </c>
      <c r="AI191" s="21">
        <f t="shared" ca="1" si="812"/>
        <v>-1.7018999999999984</v>
      </c>
      <c r="AJ191" s="61"/>
      <c r="AM191" s="8" t="s">
        <v>8</v>
      </c>
      <c r="AN191" s="21">
        <f ca="1">AN183+AZ174*AP177/100</f>
        <v>-54.529000000000003</v>
      </c>
      <c r="AO191" s="21">
        <f ca="1">AO183+AZ175*AP177/100</f>
        <v>-32.840000000000003</v>
      </c>
      <c r="AP191" s="21">
        <f t="shared" ref="AP191:AS191" ca="1" si="852">AP183</f>
        <v>-12.895</v>
      </c>
      <c r="AQ191" s="21">
        <f t="shared" ca="1" si="852"/>
        <v>-1.5660000000000001</v>
      </c>
      <c r="AR191" s="21">
        <f t="shared" ca="1" si="852"/>
        <v>-0.188</v>
      </c>
      <c r="AS191" s="21">
        <f t="shared" ca="1" si="852"/>
        <v>-0.27600000000000002</v>
      </c>
      <c r="AT191" s="21">
        <f t="shared" ca="1" si="813"/>
        <v>-13.083</v>
      </c>
      <c r="AU191" s="21">
        <f t="shared" ca="1" si="814"/>
        <v>-1.8420000000000001</v>
      </c>
      <c r="AV191" s="21">
        <f t="shared" ca="1" si="815"/>
        <v>-13.6356</v>
      </c>
      <c r="AW191" s="21">
        <f t="shared" ca="1" si="796"/>
        <v>-5.7668999999999997</v>
      </c>
      <c r="AX191" s="21">
        <f ca="1">IF($C$2&lt;=$C$3,AV191,AW191)</f>
        <v>-13.6356</v>
      </c>
      <c r="AY191" s="21">
        <f t="shared" ca="1" si="816"/>
        <v>-54.529000000000003</v>
      </c>
      <c r="AZ191" s="21">
        <f t="shared" ca="1" si="817"/>
        <v>-46.4756</v>
      </c>
      <c r="BA191" s="21">
        <f t="shared" ca="1" si="818"/>
        <v>-19.204400000000003</v>
      </c>
      <c r="BB191" s="61"/>
      <c r="BE191" s="8" t="s">
        <v>8</v>
      </c>
      <c r="BF191" s="21">
        <f ca="1">BF183+BR174*BH177/100</f>
        <v>-95.233999999999995</v>
      </c>
      <c r="BG191" s="21">
        <f ca="1">BG183+BR175*BH177/100</f>
        <v>-56.978000000000002</v>
      </c>
      <c r="BH191" s="21">
        <f t="shared" ref="BH191:BK191" ca="1" si="853">BH183</f>
        <v>-86.549000000000007</v>
      </c>
      <c r="BI191" s="21">
        <f t="shared" ca="1" si="853"/>
        <v>-10.548</v>
      </c>
      <c r="BJ191" s="21">
        <f t="shared" ca="1" si="853"/>
        <v>-1.266</v>
      </c>
      <c r="BK191" s="21">
        <f t="shared" ca="1" si="853"/>
        <v>-1.8620000000000001</v>
      </c>
      <c r="BL191" s="21">
        <f t="shared" ca="1" si="819"/>
        <v>-87.815000000000012</v>
      </c>
      <c r="BM191" s="21">
        <f t="shared" ca="1" si="820"/>
        <v>-12.41</v>
      </c>
      <c r="BN191" s="21">
        <f t="shared" ca="1" si="821"/>
        <v>-91.538000000000011</v>
      </c>
      <c r="BO191" s="21">
        <f t="shared" ca="1" si="797"/>
        <v>-38.754500000000007</v>
      </c>
      <c r="BP191" s="21">
        <f ca="1">IF($C$2&lt;=$C$3,BN191,BO191)</f>
        <v>-91.538000000000011</v>
      </c>
      <c r="BQ191" s="21">
        <f t="shared" ca="1" si="822"/>
        <v>-95.233999999999995</v>
      </c>
      <c r="BR191" s="21">
        <f t="shared" ca="1" si="823"/>
        <v>-148.51600000000002</v>
      </c>
      <c r="BS191" s="21">
        <f t="shared" ca="1" si="824"/>
        <v>34.560000000000009</v>
      </c>
      <c r="BT191" s="61"/>
      <c r="BW191" s="8" t="s">
        <v>8</v>
      </c>
      <c r="BX191" s="21">
        <f ca="1">BX183+CJ174*BZ177/100</f>
        <v>-121.009</v>
      </c>
      <c r="BY191" s="21">
        <f ca="1">BY183+CJ175*BZ177/100</f>
        <v>-72.396000000000001</v>
      </c>
      <c r="BZ191" s="21">
        <f t="shared" ref="BZ191:CC191" ca="1" si="854">BZ183</f>
        <v>-82.531999999999996</v>
      </c>
      <c r="CA191" s="21">
        <f t="shared" ca="1" si="854"/>
        <v>-10.048999999999999</v>
      </c>
      <c r="CB191" s="21">
        <f t="shared" ca="1" si="854"/>
        <v>-1.2070000000000001</v>
      </c>
      <c r="CC191" s="21">
        <f t="shared" ca="1" si="854"/>
        <v>-1.776</v>
      </c>
      <c r="CD191" s="21">
        <f t="shared" ca="1" si="825"/>
        <v>-83.73899999999999</v>
      </c>
      <c r="CE191" s="21">
        <f t="shared" ca="1" si="826"/>
        <v>-11.824999999999999</v>
      </c>
      <c r="CF191" s="21">
        <f t="shared" ca="1" si="827"/>
        <v>-87.28649999999999</v>
      </c>
      <c r="CG191" s="21">
        <f t="shared" ca="1" si="798"/>
        <v>-36.946699999999993</v>
      </c>
      <c r="CH191" s="21">
        <f ca="1">IF($C$2&lt;=$C$3,CF191,CG191)</f>
        <v>-87.28649999999999</v>
      </c>
      <c r="CI191" s="21">
        <f t="shared" ca="1" si="828"/>
        <v>-121.009</v>
      </c>
      <c r="CJ191" s="21">
        <f t="shared" ca="1" si="829"/>
        <v>-159.6825</v>
      </c>
      <c r="CK191" s="21">
        <f t="shared" ca="1" si="830"/>
        <v>14.890499999999989</v>
      </c>
      <c r="CL191" s="61"/>
      <c r="CO191" s="8" t="s">
        <v>8</v>
      </c>
      <c r="CP191" s="21">
        <f ca="1">CP183+DB174*CR177/100</f>
        <v>-95.546000000000006</v>
      </c>
      <c r="CQ191" s="21">
        <f ca="1">CQ183+DB175*CR177/100</f>
        <v>-57.158999999999999</v>
      </c>
      <c r="CR191" s="21">
        <f t="shared" ref="CR191:CU191" ca="1" si="855">CR183</f>
        <v>-76.174999999999997</v>
      </c>
      <c r="CS191" s="21">
        <f t="shared" ca="1" si="855"/>
        <v>-9.2810000000000006</v>
      </c>
      <c r="CT191" s="21">
        <f t="shared" ca="1" si="855"/>
        <v>-1.1140000000000001</v>
      </c>
      <c r="CU191" s="21">
        <f t="shared" ca="1" si="855"/>
        <v>-1.639</v>
      </c>
      <c r="CV191" s="21">
        <f t="shared" ca="1" si="831"/>
        <v>-77.289000000000001</v>
      </c>
      <c r="CW191" s="21">
        <f t="shared" ca="1" si="832"/>
        <v>-10.92</v>
      </c>
      <c r="CX191" s="21">
        <f t="shared" ca="1" si="833"/>
        <v>-80.564999999999998</v>
      </c>
      <c r="CY191" s="21">
        <f t="shared" ca="1" si="799"/>
        <v>-34.106699999999996</v>
      </c>
      <c r="CZ191" s="21">
        <f ca="1">IF($C$2&lt;=$C$3,CX191,CY191)</f>
        <v>-80.564999999999998</v>
      </c>
      <c r="DA191" s="21">
        <f t="shared" ca="1" si="834"/>
        <v>-95.546000000000006</v>
      </c>
      <c r="DB191" s="21">
        <f t="shared" ca="1" si="835"/>
        <v>-137.72399999999999</v>
      </c>
      <c r="DC191" s="21">
        <f t="shared" ca="1" si="836"/>
        <v>23.405999999999999</v>
      </c>
      <c r="DD191" s="61"/>
      <c r="DG191" s="8" t="s">
        <v>8</v>
      </c>
      <c r="DH191" s="21">
        <f ca="1">DH183+DT174*DJ177/100</f>
        <v>-28.87</v>
      </c>
      <c r="DI191" s="21">
        <f ca="1">DI183+DT175*DJ177/100</f>
        <v>-17.689</v>
      </c>
      <c r="DJ191" s="21">
        <f t="shared" ref="DJ191:DM191" ca="1" si="856">DJ183</f>
        <v>-8.4109999999999996</v>
      </c>
      <c r="DK191" s="21">
        <f t="shared" ca="1" si="856"/>
        <v>1.661</v>
      </c>
      <c r="DL191" s="21">
        <f t="shared" ca="1" si="856"/>
        <v>0.23100000000000001</v>
      </c>
      <c r="DM191" s="21">
        <f t="shared" ca="1" si="856"/>
        <v>0.34</v>
      </c>
      <c r="DN191" s="21">
        <f t="shared" ca="1" si="837"/>
        <v>-8.6419999999999995</v>
      </c>
      <c r="DO191" s="21">
        <f t="shared" ca="1" si="838"/>
        <v>2.0009999999999999</v>
      </c>
      <c r="DP191" s="21">
        <f t="shared" ca="1" si="839"/>
        <v>-9.2423000000000002</v>
      </c>
      <c r="DQ191" s="21">
        <f t="shared" ca="1" si="800"/>
        <v>4.5935999999999995</v>
      </c>
      <c r="DR191" s="21">
        <f ca="1">IF($C$2&lt;=$C$3,DP191,DQ191)</f>
        <v>-9.2423000000000002</v>
      </c>
      <c r="DS191" s="21">
        <f t="shared" ca="1" si="840"/>
        <v>-28.87</v>
      </c>
      <c r="DT191" s="21">
        <f t="shared" ca="1" si="841"/>
        <v>-26.9313</v>
      </c>
      <c r="DU191" s="21">
        <f t="shared" ca="1" si="842"/>
        <v>-8.4466999999999999</v>
      </c>
      <c r="DV191" s="61"/>
    </row>
    <row r="192" spans="1:126" s="18" customFormat="1">
      <c r="C192" s="8" t="s">
        <v>58</v>
      </c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>
        <f ca="1">MIN(P173-F177/100,MAX(F176/100,O184))</f>
        <v>2.315493613507388</v>
      </c>
      <c r="P192" s="21">
        <f ca="1">MIN(P173-F177/100,MAX(F176/100,P184))</f>
        <v>1.1077106153581466</v>
      </c>
      <c r="Q192" s="21">
        <f ca="1">MIN(P173-F177/100,MAX(F176/100,Q184))</f>
        <v>3.5231834604576475</v>
      </c>
      <c r="R192" s="61"/>
      <c r="U192" s="8" t="s">
        <v>58</v>
      </c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>
        <f ca="1">MIN(AH173-X177/100,MAX(X176/100,AG184))</f>
        <v>1.8927854317875614</v>
      </c>
      <c r="AH192" s="21">
        <f ca="1">MIN(AH173-X177/100,MAX(X176/100,AH184))</f>
        <v>0.2166867640800112</v>
      </c>
      <c r="AI192" s="21">
        <f ca="1">MIN(AH173-X177/100,MAX(X176/100,AI184))</f>
        <v>3.5706873315363881</v>
      </c>
      <c r="AJ192" s="61"/>
      <c r="AM192" s="8" t="s">
        <v>58</v>
      </c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>
        <f ca="1">MIN(AZ173-AP177/100,MAX(AP176/100,AY184))</f>
        <v>1.4793920803123257</v>
      </c>
      <c r="AZ192" s="21">
        <f ca="1">MIN(AZ173-AP177/100,MAX(AP176/100,AZ184))</f>
        <v>0.84832716049382717</v>
      </c>
      <c r="BA192" s="21">
        <f ca="1">MIN(AZ173-AP177/100,MAX(AP176/100,BA184))</f>
        <v>2.1109012345679012</v>
      </c>
      <c r="BB192" s="61"/>
      <c r="BE192" s="8" t="s">
        <v>58</v>
      </c>
      <c r="BF192" s="21"/>
      <c r="BG192" s="21"/>
      <c r="BH192" s="21"/>
      <c r="BI192" s="21"/>
      <c r="BJ192" s="21"/>
      <c r="BK192" s="21"/>
      <c r="BL192" s="21"/>
      <c r="BM192" s="21"/>
      <c r="BN192" s="21"/>
      <c r="BO192" s="21"/>
      <c r="BP192" s="21"/>
      <c r="BQ192" s="21">
        <f ca="1">MIN(BR173-BH177/100,MAX(BH176/100,BQ184))</f>
        <v>1.5309827374693306</v>
      </c>
      <c r="BR192" s="21">
        <f ca="1">MIN(BR173-BH177/100,MAX(BH176/100,BR184))</f>
        <v>0</v>
      </c>
      <c r="BS192" s="21">
        <f ca="1">MIN(BR173-BH177/100,MAX(BH176/100,BS184))</f>
        <v>3.2</v>
      </c>
      <c r="BT192" s="61"/>
      <c r="BW192" s="8" t="s">
        <v>58</v>
      </c>
      <c r="BX192" s="21"/>
      <c r="BY192" s="21"/>
      <c r="BZ192" s="21"/>
      <c r="CA192" s="21"/>
      <c r="CB192" s="21"/>
      <c r="CC192" s="21"/>
      <c r="CD192" s="21"/>
      <c r="CE192" s="21"/>
      <c r="CF192" s="21"/>
      <c r="CG192" s="21"/>
      <c r="CH192" s="21"/>
      <c r="CI192" s="21">
        <f ca="1">MIN(CJ173-BZ177/100,MAX(BZ176/100,CI184))</f>
        <v>2.0792615959808387</v>
      </c>
      <c r="CJ192" s="21">
        <f ca="1">MIN(CJ173-BZ177/100,MAX(BZ176/100,CJ184))</f>
        <v>0</v>
      </c>
      <c r="CK192" s="21">
        <f ca="1">MIN(CJ173-BZ177/100,MAX(BZ176/100,CK184))</f>
        <v>4.2</v>
      </c>
      <c r="CL192" s="61"/>
      <c r="CO192" s="8" t="s">
        <v>58</v>
      </c>
      <c r="CP192" s="21"/>
      <c r="CQ192" s="21"/>
      <c r="CR192" s="21"/>
      <c r="CS192" s="21"/>
      <c r="CT192" s="21"/>
      <c r="CU192" s="21"/>
      <c r="CV192" s="21"/>
      <c r="CW192" s="21"/>
      <c r="CX192" s="21"/>
      <c r="CY192" s="21"/>
      <c r="CZ192" s="21"/>
      <c r="DA192" s="21">
        <f ca="1">MIN(DB173-CR177/100,MAX(CR176/100,DA184))</f>
        <v>1.9255208941854578</v>
      </c>
      <c r="DB192" s="21">
        <f ca="1">MIN(DB173-CR177/100,MAX(CR176/100,DB184))</f>
        <v>0</v>
      </c>
      <c r="DC192" s="21">
        <f ca="1">MIN(DB173-CR177/100,MAX(CR176/100,DC184))</f>
        <v>3.6</v>
      </c>
      <c r="DD192" s="61"/>
      <c r="DG192" s="8" t="s">
        <v>58</v>
      </c>
      <c r="DH192" s="21"/>
      <c r="DI192" s="21"/>
      <c r="DJ192" s="21"/>
      <c r="DK192" s="21"/>
      <c r="DL192" s="21"/>
      <c r="DM192" s="21"/>
      <c r="DN192" s="21"/>
      <c r="DO192" s="21"/>
      <c r="DP192" s="21"/>
      <c r="DQ192" s="21"/>
      <c r="DR192" s="21"/>
      <c r="DS192" s="21">
        <f ca="1">MIN(DT173-DJ177/100,MAX(DJ176/100,DS184))</f>
        <v>2.3159855579176698</v>
      </c>
      <c r="DT192" s="21">
        <f ca="1">MIN(DT173-DJ177/100,MAX(DJ176/100,DT184))</f>
        <v>1.0704249584217471</v>
      </c>
      <c r="DU192" s="21">
        <f ca="1">MIN(DT173-DJ177/100,MAX(DJ176/100,DU184))</f>
        <v>3.5616734530022365</v>
      </c>
      <c r="DV192" s="61"/>
    </row>
    <row r="193" spans="1:126" s="18" customFormat="1">
      <c r="C193" s="8" t="s">
        <v>59</v>
      </c>
      <c r="O193" s="21">
        <f ca="1">O180+(P174*P173/2-(O180-O181)/P173)*O192-P174*O192^2/2</f>
        <v>11.879947132241647</v>
      </c>
      <c r="P193" s="21">
        <f ca="1">P180+(P175*P173/2-(P180-P181)/P173)*P192-P175*P192^2/2</f>
        <v>13.588054615369131</v>
      </c>
      <c r="Q193" s="21">
        <f ca="1">Q180+(P175*P173/2-(Q180-Q181)/P173)*Q192-P175*Q192^2/2</f>
        <v>11.791768492317033</v>
      </c>
      <c r="R193" s="61"/>
      <c r="U193" s="8" t="s">
        <v>59</v>
      </c>
      <c r="AG193" s="21">
        <f ca="1">AG180+(AH174*AH173/2-(AG180-AG181)/AH173)*AG192-AH174*AG192^2/2</f>
        <v>6.7188651627166465</v>
      </c>
      <c r="AH193" s="21">
        <f ca="1">AH180+(AH175*AH173/2-(AH180-AH181)/AH173)*AH192-AH175*AH192^2/2</f>
        <v>14.7292962003289</v>
      </c>
      <c r="AI193" s="21">
        <f ca="1">AI180+(AH175*AH173/2-(AI180-AI181)/AH173)*AI192-AH175*AI192^2/2</f>
        <v>14.386687752695408</v>
      </c>
      <c r="AJ193" s="61"/>
      <c r="AM193" s="8" t="s">
        <v>59</v>
      </c>
      <c r="AY193" s="21">
        <f ca="1">AY180+(AZ174*AZ173/2-(AY180-AY181)/AZ173)*AY192-AZ174*AY192^2/2</f>
        <v>13.425614626324595</v>
      </c>
      <c r="AZ193" s="21">
        <f ca="1">AZ180+(AZ175*AZ173/2-(AZ180-AZ181)/AZ173)*AZ192-AZ175*AZ192^2/2</f>
        <v>16.194216889300414</v>
      </c>
      <c r="BA193" s="21">
        <f ca="1">BA180+(AZ175*AZ173/2-(BA180-BA181)/AZ173)*BA192-AZ175*BA192^2/2</f>
        <v>8.5878634386831365</v>
      </c>
      <c r="BB193" s="61"/>
      <c r="BE193" s="8" t="s">
        <v>59</v>
      </c>
      <c r="BQ193" s="21">
        <f ca="1">BQ180+(BR174*BR173/2-(BQ180-BQ181)/BR173)*BQ192-BR174*BQ192^2/2</f>
        <v>26.900699303501796</v>
      </c>
      <c r="BR193" s="21">
        <f ca="1">BR180+(BR175*BR173/2-(BR180-BR181)/BR173)*BR192-BR175*BR192^2/2</f>
        <v>95.904399999999995</v>
      </c>
      <c r="BS193" s="21">
        <f ca="1">BS180+(BR175*BR173/2-(BS180-BS181)/BR173)*BS192-BR175*BS192^2/2</f>
        <v>141.6002</v>
      </c>
      <c r="BT193" s="61"/>
      <c r="BW193" s="8" t="s">
        <v>59</v>
      </c>
      <c r="CI193" s="21">
        <f ca="1">CI180+(CJ174*CJ173/2-(CI180-CI181)/CJ173)*CI192-CJ174*CI192^2/2</f>
        <v>44.253570222378002</v>
      </c>
      <c r="CJ193" s="21">
        <f ca="1">CJ180+(CJ175*CJ173/2-(CJ180-CJ181)/CJ173)*CJ192-CJ175*CJ192^2/2</f>
        <v>135.64359999999999</v>
      </c>
      <c r="CK193" s="21">
        <f ca="1">CK180+(CJ175*CJ173/2-(CK180-CK181)/CJ173)*CK192-CJ175*CK192^2/2</f>
        <v>133.37080000000003</v>
      </c>
      <c r="CL193" s="61"/>
      <c r="CO193" s="8" t="s">
        <v>59</v>
      </c>
      <c r="DA193" s="21">
        <f ca="1">DA180+(DB174*DB173/2-(DA180-DA181)/DB173)*DA192-DB174*DA192^2/2</f>
        <v>42.190704268844186</v>
      </c>
      <c r="DB193" s="21">
        <f ca="1">DB180+(DB175*DB173/2-(DB180-DB181)/DB173)*DB192-DB175*DB192^2/2</f>
        <v>127.23910000000001</v>
      </c>
      <c r="DC193" s="21">
        <f ca="1">DC180+(DB175*DB173/2-(DC180-DC181)/DB173)*DC192-DB175*DC192^2/2</f>
        <v>102.14650000000003</v>
      </c>
      <c r="DD193" s="61"/>
      <c r="DG193" s="8" t="s">
        <v>59</v>
      </c>
      <c r="DS193" s="21">
        <f ca="1">DS180+(DT174*DT173/2-(DS180-DS181)/DT173)*DS192-DT174*DS192^2/2</f>
        <v>11.872743027645903</v>
      </c>
      <c r="DT193" s="21">
        <f ca="1">DT180+(DT175*DT173/2-(DT180-DT181)/DT173)*DT192-DT175*DT192^2/2</f>
        <v>13.836053584881256</v>
      </c>
      <c r="DU193" s="21">
        <f ca="1">DU180+(DT175*DT173/2-(DU180-DU181)/DT173)*DU192-DT175*DU192^2/2</f>
        <v>12.226170985395456</v>
      </c>
      <c r="DV193" s="61"/>
    </row>
    <row r="194" spans="1:126" s="18" customFormat="1">
      <c r="A194" s="19" t="s">
        <v>38</v>
      </c>
      <c r="I194" s="41" t="s">
        <v>84</v>
      </c>
      <c r="J194" s="41"/>
      <c r="K194" s="41" t="s">
        <v>85</v>
      </c>
      <c r="L194" s="41"/>
      <c r="M194" s="41" t="s">
        <v>86</v>
      </c>
      <c r="N194" s="41"/>
      <c r="R194" s="61"/>
      <c r="S194" s="19" t="s">
        <v>38</v>
      </c>
      <c r="AA194" s="41" t="s">
        <v>84</v>
      </c>
      <c r="AB194" s="41"/>
      <c r="AC194" s="41" t="s">
        <v>85</v>
      </c>
      <c r="AD194" s="41"/>
      <c r="AE194" s="41" t="s">
        <v>86</v>
      </c>
      <c r="AF194" s="41"/>
      <c r="AJ194" s="61"/>
      <c r="AK194" s="19" t="s">
        <v>38</v>
      </c>
      <c r="AS194" s="41" t="s">
        <v>84</v>
      </c>
      <c r="AT194" s="41"/>
      <c r="AU194" s="41" t="s">
        <v>85</v>
      </c>
      <c r="AV194" s="41"/>
      <c r="AW194" s="41" t="s">
        <v>86</v>
      </c>
      <c r="AX194" s="41"/>
      <c r="BB194" s="61"/>
      <c r="BC194" s="19" t="s">
        <v>38</v>
      </c>
      <c r="BK194" s="41" t="s">
        <v>84</v>
      </c>
      <c r="BL194" s="41"/>
      <c r="BM194" s="41" t="s">
        <v>85</v>
      </c>
      <c r="BN194" s="41"/>
      <c r="BO194" s="41" t="s">
        <v>86</v>
      </c>
      <c r="BP194" s="41"/>
      <c r="BT194" s="61"/>
      <c r="BU194" s="19" t="s">
        <v>38</v>
      </c>
      <c r="CC194" s="41" t="s">
        <v>84</v>
      </c>
      <c r="CD194" s="41"/>
      <c r="CE194" s="41" t="s">
        <v>85</v>
      </c>
      <c r="CF194" s="41"/>
      <c r="CG194" s="41" t="s">
        <v>86</v>
      </c>
      <c r="CH194" s="41"/>
      <c r="CL194" s="61"/>
      <c r="CM194" s="19" t="s">
        <v>38</v>
      </c>
      <c r="CU194" s="41" t="s">
        <v>84</v>
      </c>
      <c r="CV194" s="41"/>
      <c r="CW194" s="41" t="s">
        <v>85</v>
      </c>
      <c r="CX194" s="41"/>
      <c r="CY194" s="41" t="s">
        <v>86</v>
      </c>
      <c r="CZ194" s="41"/>
      <c r="DD194" s="61"/>
      <c r="DE194" s="19" t="s">
        <v>38</v>
      </c>
      <c r="DM194" s="41" t="s">
        <v>84</v>
      </c>
      <c r="DN194" s="41"/>
      <c r="DO194" s="41" t="s">
        <v>85</v>
      </c>
      <c r="DP194" s="41"/>
      <c r="DQ194" s="41" t="s">
        <v>86</v>
      </c>
      <c r="DR194" s="41"/>
      <c r="DV194" s="61"/>
    </row>
    <row r="195" spans="1:126" s="18" customFormat="1">
      <c r="A195" s="8" t="s">
        <v>44</v>
      </c>
      <c r="D195" s="20" t="s">
        <v>32</v>
      </c>
      <c r="E195" s="20" t="s">
        <v>51</v>
      </c>
      <c r="F195" s="20" t="s">
        <v>52</v>
      </c>
      <c r="G195" s="20" t="s">
        <v>60</v>
      </c>
      <c r="H195" s="20" t="s">
        <v>61</v>
      </c>
      <c r="I195" s="20" t="s">
        <v>62</v>
      </c>
      <c r="J195" s="20" t="s">
        <v>63</v>
      </c>
      <c r="K195" s="20" t="s">
        <v>62</v>
      </c>
      <c r="L195" s="20" t="s">
        <v>63</v>
      </c>
      <c r="M195" s="20" t="s">
        <v>87</v>
      </c>
      <c r="N195" s="20" t="s">
        <v>88</v>
      </c>
      <c r="O195" s="20"/>
      <c r="P195" s="65" t="s">
        <v>93</v>
      </c>
      <c r="Q195" s="65" t="s">
        <v>93</v>
      </c>
      <c r="R195" s="62"/>
      <c r="S195" s="8" t="s">
        <v>44</v>
      </c>
      <c r="V195" s="20" t="s">
        <v>32</v>
      </c>
      <c r="W195" s="20" t="s">
        <v>51</v>
      </c>
      <c r="X195" s="20" t="s">
        <v>52</v>
      </c>
      <c r="Y195" s="20" t="s">
        <v>60</v>
      </c>
      <c r="Z195" s="20" t="s">
        <v>61</v>
      </c>
      <c r="AA195" s="20" t="s">
        <v>62</v>
      </c>
      <c r="AB195" s="20" t="s">
        <v>63</v>
      </c>
      <c r="AC195" s="20" t="s">
        <v>62</v>
      </c>
      <c r="AD195" s="20" t="s">
        <v>63</v>
      </c>
      <c r="AE195" s="20" t="s">
        <v>87</v>
      </c>
      <c r="AF195" s="20" t="s">
        <v>88</v>
      </c>
      <c r="AG195" s="20"/>
      <c r="AI195" s="65" t="s">
        <v>93</v>
      </c>
      <c r="AJ195" s="62"/>
      <c r="AK195" s="8" t="s">
        <v>44</v>
      </c>
      <c r="AN195" s="20" t="s">
        <v>32</v>
      </c>
      <c r="AO195" s="20" t="s">
        <v>51</v>
      </c>
      <c r="AP195" s="20" t="s">
        <v>52</v>
      </c>
      <c r="AQ195" s="20" t="s">
        <v>60</v>
      </c>
      <c r="AR195" s="20" t="s">
        <v>61</v>
      </c>
      <c r="AS195" s="20" t="s">
        <v>62</v>
      </c>
      <c r="AT195" s="20" t="s">
        <v>63</v>
      </c>
      <c r="AU195" s="20" t="s">
        <v>62</v>
      </c>
      <c r="AV195" s="20" t="s">
        <v>63</v>
      </c>
      <c r="AW195" s="20" t="s">
        <v>87</v>
      </c>
      <c r="AX195" s="20" t="s">
        <v>88</v>
      </c>
      <c r="AY195" s="20"/>
      <c r="BA195" s="65" t="s">
        <v>93</v>
      </c>
      <c r="BB195" s="62"/>
      <c r="BC195" s="8" t="s">
        <v>44</v>
      </c>
      <c r="BF195" s="20" t="s">
        <v>32</v>
      </c>
      <c r="BG195" s="20" t="s">
        <v>51</v>
      </c>
      <c r="BH195" s="20" t="s">
        <v>52</v>
      </c>
      <c r="BI195" s="20" t="s">
        <v>60</v>
      </c>
      <c r="BJ195" s="20" t="s">
        <v>61</v>
      </c>
      <c r="BK195" s="20" t="s">
        <v>62</v>
      </c>
      <c r="BL195" s="20" t="s">
        <v>63</v>
      </c>
      <c r="BM195" s="20" t="s">
        <v>62</v>
      </c>
      <c r="BN195" s="20" t="s">
        <v>63</v>
      </c>
      <c r="BO195" s="20" t="s">
        <v>87</v>
      </c>
      <c r="BP195" s="20" t="s">
        <v>88</v>
      </c>
      <c r="BQ195" s="20"/>
      <c r="BS195" s="65" t="s">
        <v>93</v>
      </c>
      <c r="BT195" s="62"/>
      <c r="BU195" s="8" t="s">
        <v>44</v>
      </c>
      <c r="BX195" s="20" t="s">
        <v>32</v>
      </c>
      <c r="BY195" s="20" t="s">
        <v>51</v>
      </c>
      <c r="BZ195" s="20" t="s">
        <v>52</v>
      </c>
      <c r="CA195" s="20" t="s">
        <v>60</v>
      </c>
      <c r="CB195" s="20" t="s">
        <v>61</v>
      </c>
      <c r="CC195" s="20" t="s">
        <v>62</v>
      </c>
      <c r="CD195" s="20" t="s">
        <v>63</v>
      </c>
      <c r="CE195" s="20" t="s">
        <v>62</v>
      </c>
      <c r="CF195" s="20" t="s">
        <v>63</v>
      </c>
      <c r="CG195" s="20" t="s">
        <v>87</v>
      </c>
      <c r="CH195" s="20" t="s">
        <v>88</v>
      </c>
      <c r="CI195" s="20"/>
      <c r="CK195" s="65" t="s">
        <v>93</v>
      </c>
      <c r="CL195" s="62"/>
      <c r="CM195" s="8" t="s">
        <v>44</v>
      </c>
      <c r="CP195" s="20" t="s">
        <v>32</v>
      </c>
      <c r="CQ195" s="20" t="s">
        <v>51</v>
      </c>
      <c r="CR195" s="20" t="s">
        <v>52</v>
      </c>
      <c r="CS195" s="20" t="s">
        <v>60</v>
      </c>
      <c r="CT195" s="20" t="s">
        <v>61</v>
      </c>
      <c r="CU195" s="20" t="s">
        <v>62</v>
      </c>
      <c r="CV195" s="20" t="s">
        <v>63</v>
      </c>
      <c r="CW195" s="20" t="s">
        <v>62</v>
      </c>
      <c r="CX195" s="20" t="s">
        <v>63</v>
      </c>
      <c r="CY195" s="20" t="s">
        <v>87</v>
      </c>
      <c r="CZ195" s="20" t="s">
        <v>88</v>
      </c>
      <c r="DA195" s="20"/>
      <c r="DC195" s="65" t="s">
        <v>93</v>
      </c>
      <c r="DD195" s="62"/>
      <c r="DE195" s="8" t="s">
        <v>44</v>
      </c>
      <c r="DH195" s="20" t="s">
        <v>32</v>
      </c>
      <c r="DI195" s="20" t="s">
        <v>51</v>
      </c>
      <c r="DJ195" s="20" t="s">
        <v>52</v>
      </c>
      <c r="DK195" s="20" t="s">
        <v>60</v>
      </c>
      <c r="DL195" s="20" t="s">
        <v>61</v>
      </c>
      <c r="DM195" s="20" t="s">
        <v>62</v>
      </c>
      <c r="DN195" s="20" t="s">
        <v>63</v>
      </c>
      <c r="DO195" s="20" t="s">
        <v>62</v>
      </c>
      <c r="DP195" s="20" t="s">
        <v>63</v>
      </c>
      <c r="DQ195" s="20" t="s">
        <v>87</v>
      </c>
      <c r="DR195" s="20" t="s">
        <v>88</v>
      </c>
      <c r="DS195" s="20"/>
      <c r="DU195" s="65" t="s">
        <v>93</v>
      </c>
      <c r="DV195" s="62"/>
    </row>
    <row r="196" spans="1:126">
      <c r="A196" s="8" t="str">
        <f ca="1">B173</f>
        <v>14-15</v>
      </c>
      <c r="C196" s="8" t="s">
        <v>11</v>
      </c>
      <c r="D196" s="26">
        <f ca="1">O188</f>
        <v>-20.584</v>
      </c>
      <c r="E196" s="26">
        <f t="shared" ref="E196:E197" ca="1" si="857">P188</f>
        <v>9.0358000000000001</v>
      </c>
      <c r="F196" s="26">
        <f t="shared" ref="F196" ca="1" si="858">Q188</f>
        <v>-34.259799999999998</v>
      </c>
      <c r="G196" s="26">
        <f ca="1">MIN(D196:F196)</f>
        <v>-34.259799999999998</v>
      </c>
      <c r="H196" s="26">
        <f ca="1">MAX(D196:F196,0)</f>
        <v>9.0358000000000001</v>
      </c>
      <c r="I196" s="28">
        <f ca="1">MAX(0,-G196/0.9/(F174-F175)/$N$3*1000)</f>
        <v>0</v>
      </c>
      <c r="J196" s="28">
        <f ca="1">MAX(0,H196/0.9/(F174-F175)/$N$3*1000)</f>
        <v>0</v>
      </c>
      <c r="K196" s="42"/>
      <c r="L196" s="42"/>
      <c r="M196" s="43">
        <f ca="1">IF(B173="-","",K196*0.9*(F174-$N$4)*$N$3/1000)</f>
        <v>0</v>
      </c>
      <c r="N196" s="43">
        <f ca="1">IF(B173="-","",L196*0.9*(F174-$N$4)*$N$3/1000)</f>
        <v>0</v>
      </c>
      <c r="O196" s="26"/>
      <c r="P196" s="26" t="str">
        <f ca="1">CONCATENATE("nodo ",B$5)</f>
        <v>nodo 14</v>
      </c>
      <c r="Q196" s="26" t="str">
        <f ca="1">CONCATENATE("nodo ",C$5)</f>
        <v>nodo 15</v>
      </c>
      <c r="R196" s="63"/>
      <c r="S196" s="8" t="str">
        <f ca="1">T173</f>
        <v>15-16</v>
      </c>
      <c r="U196" s="8" t="s">
        <v>11</v>
      </c>
      <c r="V196" s="26">
        <f ca="1">AG188</f>
        <v>-14.974</v>
      </c>
      <c r="W196" s="26">
        <f t="shared" ref="W196:W197" ca="1" si="859">AH188</f>
        <v>14.555099999999999</v>
      </c>
      <c r="X196" s="26">
        <f t="shared" ref="X196" ca="1" si="860">AI188</f>
        <v>-32.915099999999995</v>
      </c>
      <c r="Y196" s="26">
        <f ca="1">MIN(V196:X196)</f>
        <v>-32.915099999999995</v>
      </c>
      <c r="Z196" s="26">
        <f ca="1">MAX(V196:X196,0)</f>
        <v>14.555099999999999</v>
      </c>
      <c r="AA196" s="28">
        <f ca="1">MAX(0,-Y196/0.9/(X174-X175)/$N$3*1000)</f>
        <v>0</v>
      </c>
      <c r="AB196" s="28">
        <f ca="1">MAX(0,Z196/0.9/(X174-X175)/$N$3*1000)</f>
        <v>0</v>
      </c>
      <c r="AC196" s="42"/>
      <c r="AD196" s="42"/>
      <c r="AE196" s="43">
        <f ca="1">IF(T173="-",0,AC196*0.9*(X174-$N$4)*$N$3/1000)</f>
        <v>0</v>
      </c>
      <c r="AF196" s="43">
        <f ca="1">IF(T173="-",0,AD196*0.9*(X174-$N$4)*$N$3/1000)</f>
        <v>0</v>
      </c>
      <c r="AG196" s="26"/>
      <c r="AH196" s="18"/>
      <c r="AI196" s="26" t="str">
        <f ca="1">CONCATENATE("nodo ",U$5)</f>
        <v>nodo 16</v>
      </c>
      <c r="AJ196" s="63"/>
      <c r="AK196" s="8" t="str">
        <f ca="1">AL173</f>
        <v>16-17</v>
      </c>
      <c r="AM196" s="8" t="s">
        <v>11</v>
      </c>
      <c r="AN196" s="26">
        <f ca="1">AY188</f>
        <v>-25.815999999999999</v>
      </c>
      <c r="AO196" s="26">
        <f t="shared" ref="AO196:AO197" ca="1" si="861">AZ188</f>
        <v>8.4218999999999991</v>
      </c>
      <c r="AP196" s="26">
        <f t="shared" ref="AP196" ca="1" si="862">BA188</f>
        <v>-39.535899999999998</v>
      </c>
      <c r="AQ196" s="26">
        <f ca="1">MIN(AN196:AP196)</f>
        <v>-39.535899999999998</v>
      </c>
      <c r="AR196" s="26">
        <f ca="1">MAX(AN196:AP196,0)</f>
        <v>8.4218999999999991</v>
      </c>
      <c r="AS196" s="28">
        <f ca="1">MAX(0,-AQ196/0.9/(AP174-AP175)/$N$3*1000)</f>
        <v>0</v>
      </c>
      <c r="AT196" s="28">
        <f ca="1">MAX(0,AR196/0.9/(AP174-AP175)/$N$3*1000)</f>
        <v>0</v>
      </c>
      <c r="AU196" s="42"/>
      <c r="AV196" s="42"/>
      <c r="AW196" s="43">
        <f ca="1">IF(AL173="-",0,AU196*0.9*(AP174-$N$4)*$N$3/1000)</f>
        <v>0</v>
      </c>
      <c r="AX196" s="43">
        <f ca="1">IF(AL173="-",0,AV196*0.9*(AP174-$N$4)*$N$3/1000)</f>
        <v>0</v>
      </c>
      <c r="AY196" s="26"/>
      <c r="AZ196" s="18"/>
      <c r="BA196" s="26" t="str">
        <f ca="1">CONCATENATE("nodo ",AM$5)</f>
        <v>nodo 17</v>
      </c>
      <c r="BB196" s="63"/>
      <c r="BC196" s="8" t="str">
        <f ca="1">BD173</f>
        <v>17-18</v>
      </c>
      <c r="BE196" s="8" t="s">
        <v>11</v>
      </c>
      <c r="BF196" s="26">
        <f ca="1">BQ188</f>
        <v>-39.970999999999997</v>
      </c>
      <c r="BG196" s="26">
        <f t="shared" ref="BG196:BG197" ca="1" si="863">BR188</f>
        <v>95.904399999999995</v>
      </c>
      <c r="BH196" s="26">
        <f t="shared" ref="BH196" ca="1" si="864">BS188</f>
        <v>-143.73840000000001</v>
      </c>
      <c r="BI196" s="26">
        <f ca="1">MIN(BF196:BH196)</f>
        <v>-143.73840000000001</v>
      </c>
      <c r="BJ196" s="26">
        <f ca="1">MAX(BF196:BH196,0)</f>
        <v>95.904399999999995</v>
      </c>
      <c r="BK196" s="28">
        <f ca="1">MAX(0,-BI196/0.9/(BH174-BH175)/$N$3*1000)</f>
        <v>0</v>
      </c>
      <c r="BL196" s="28">
        <f ca="1">MAX(0,BJ196/0.9/(BH174-BH175)/$N$3*1000)</f>
        <v>0</v>
      </c>
      <c r="BM196" s="42"/>
      <c r="BN196" s="42"/>
      <c r="BO196" s="43">
        <f ca="1">IF(BD173="-",0,BM196*0.9*(BH174-$N$4)*$N$3/1000)</f>
        <v>0</v>
      </c>
      <c r="BP196" s="43">
        <f ca="1">IF(BD173="-",0,BN196*0.9*(BH174-$N$4)*$N$3/1000)</f>
        <v>0</v>
      </c>
      <c r="BQ196" s="26"/>
      <c r="BR196" s="18"/>
      <c r="BS196" s="26" t="str">
        <f ca="1">CONCATENATE("nodo ",BE$5)</f>
        <v>nodo 18</v>
      </c>
      <c r="BT196" s="63"/>
      <c r="BU196" s="8" t="str">
        <f ca="1">BV173</f>
        <v>18-19</v>
      </c>
      <c r="BW196" s="8" t="s">
        <v>11</v>
      </c>
      <c r="BX196" s="26">
        <f ca="1">CI188</f>
        <v>-79.090999999999994</v>
      </c>
      <c r="BY196" s="26">
        <f t="shared" ref="BY196:BY197" ca="1" si="865">CJ188</f>
        <v>135.64359999999999</v>
      </c>
      <c r="BZ196" s="26">
        <f t="shared" ref="BZ196" ca="1" si="866">CK188</f>
        <v>-230.19759999999997</v>
      </c>
      <c r="CA196" s="26">
        <f ca="1">MIN(BX196:BZ196)</f>
        <v>-230.19759999999997</v>
      </c>
      <c r="CB196" s="26">
        <f ca="1">MAX(BX196:BZ196,0)</f>
        <v>135.64359999999999</v>
      </c>
      <c r="CC196" s="28">
        <f ca="1">MAX(0,-CA196/0.9/(BZ174-BZ175)/$N$3*1000)</f>
        <v>0</v>
      </c>
      <c r="CD196" s="28">
        <f ca="1">MAX(0,CB196/0.9/(BZ174-BZ175)/$N$3*1000)</f>
        <v>0</v>
      </c>
      <c r="CE196" s="42"/>
      <c r="CF196" s="42"/>
      <c r="CG196" s="43">
        <f ca="1">IF(BV173="-",0,CE196*0.9*(BZ174-$N$4)*$N$3/1000)</f>
        <v>0</v>
      </c>
      <c r="CH196" s="43">
        <f ca="1">IF(BV173="-",0,CF196*0.9*(BZ174-$N$4)*$N$3/1000)</f>
        <v>0</v>
      </c>
      <c r="CI196" s="26"/>
      <c r="CJ196" s="18"/>
      <c r="CK196" s="26" t="str">
        <f ca="1">CONCATENATE("nodo ",BW$5)</f>
        <v>nodo 19</v>
      </c>
      <c r="CL196" s="63"/>
      <c r="CM196" s="8" t="str">
        <f ca="1">CN173</f>
        <v>19-20</v>
      </c>
      <c r="CO196" s="8" t="s">
        <v>11</v>
      </c>
      <c r="CP196" s="26">
        <f ca="1">DA188</f>
        <v>-63.588000000000001</v>
      </c>
      <c r="CQ196" s="26">
        <f t="shared" ref="CQ196:CQ197" ca="1" si="867">DB188</f>
        <v>127.23910000000001</v>
      </c>
      <c r="CR196" s="26">
        <f t="shared" ref="CR196" ca="1" si="868">DC188</f>
        <v>-203.27510000000001</v>
      </c>
      <c r="CS196" s="26">
        <f ca="1">MIN(CP196:CR196)</f>
        <v>-203.27510000000001</v>
      </c>
      <c r="CT196" s="26">
        <f ca="1">MAX(CP196:CR196,0)</f>
        <v>127.23910000000001</v>
      </c>
      <c r="CU196" s="28">
        <f ca="1">MAX(0,-CS196/0.9/(CR174-CR175)/$N$3*1000)</f>
        <v>0</v>
      </c>
      <c r="CV196" s="28">
        <f ca="1">MAX(0,CT196/0.9/(CR174-CR175)/$N$3*1000)</f>
        <v>0</v>
      </c>
      <c r="CW196" s="42"/>
      <c r="CX196" s="42"/>
      <c r="CY196" s="43">
        <f ca="1">IF(CN173="-",0,CW196*0.9*(CR174-$N$4)*$N$3/1000)</f>
        <v>0</v>
      </c>
      <c r="CZ196" s="43">
        <f ca="1">IF(CN173="-",0,CX196*0.9*(CR174-$N$4)*$N$3/1000)</f>
        <v>0</v>
      </c>
      <c r="DA196" s="26"/>
      <c r="DB196" s="18"/>
      <c r="DC196" s="26" t="str">
        <f ca="1">CONCATENATE("nodo ",CO$5)</f>
        <v>nodo 20</v>
      </c>
      <c r="DD196" s="63"/>
      <c r="DE196" s="8" t="str">
        <f ca="1">DF173</f>
        <v>-</v>
      </c>
      <c r="DG196" s="8" t="s">
        <v>11</v>
      </c>
      <c r="DH196" s="26">
        <f ca="1">DS188</f>
        <v>-20.605</v>
      </c>
      <c r="DI196" s="26">
        <f t="shared" ref="DI196:DI197" ca="1" si="869">DT188</f>
        <v>9.5850999999999988</v>
      </c>
      <c r="DJ196" s="26">
        <f t="shared" ref="DJ196" ca="1" si="870">DU188</f>
        <v>-34.8371</v>
      </c>
      <c r="DK196" s="26">
        <f ca="1">MIN(DH196:DJ196)</f>
        <v>-34.8371</v>
      </c>
      <c r="DL196" s="26">
        <f ca="1">MAX(DH196:DJ196,0)</f>
        <v>9.5850999999999988</v>
      </c>
      <c r="DM196" s="28">
        <f ca="1">MAX(0,-DK196/0.9/(DJ174-DJ175)/$N$3*1000)</f>
        <v>0</v>
      </c>
      <c r="DN196" s="28">
        <f ca="1">MAX(0,DL196/0.9/(DJ174-DJ175)/$N$3*1000)</f>
        <v>0</v>
      </c>
      <c r="DO196" s="42"/>
      <c r="DP196" s="42"/>
      <c r="DQ196" s="43">
        <f ca="1">IF(DF173="-",0,DO196*0.9*(DJ174-$N$4)*$N$3/1000)</f>
        <v>0</v>
      </c>
      <c r="DR196" s="43">
        <f ca="1">IF(DF173="-",0,DP196*0.9*(DJ174-$N$4)*$N$3/1000)</f>
        <v>0</v>
      </c>
      <c r="DS196" s="26"/>
      <c r="DT196" s="18"/>
      <c r="DU196" s="26" t="str">
        <f ca="1">CONCATENATE("nodo ",DG$5)</f>
        <v xml:space="preserve">nodo </v>
      </c>
      <c r="DV196" s="63"/>
    </row>
    <row r="197" spans="1:126">
      <c r="A197" s="19" t="s">
        <v>23</v>
      </c>
      <c r="C197" s="8" t="s">
        <v>10</v>
      </c>
      <c r="D197" s="26">
        <f ca="1">O189</f>
        <v>-22.547999999999998</v>
      </c>
      <c r="E197" s="26">
        <f t="shared" ca="1" si="857"/>
        <v>-34.287799999999997</v>
      </c>
      <c r="F197" s="26">
        <f ca="1">Q189</f>
        <v>6.6537999999999968</v>
      </c>
      <c r="G197" s="26">
        <f ca="1">MIN(D197:F197)</f>
        <v>-34.287799999999997</v>
      </c>
      <c r="H197" s="26">
        <f ca="1">MAX(D197:F197,0)</f>
        <v>6.6537999999999968</v>
      </c>
      <c r="I197" s="28">
        <f ca="1">MAX(0,-G197/0.9/(F174-F175)/$N$3*1000)</f>
        <v>0</v>
      </c>
      <c r="J197" s="28">
        <f ca="1">MAX(0,H197/0.9/(F174-F175)/$N$3*1000)</f>
        <v>0</v>
      </c>
      <c r="K197" s="42"/>
      <c r="L197" s="42"/>
      <c r="M197" s="43">
        <f ca="1">IF(B173="-","",K197*0.9*(F174-$N$4)*$N$3/1000)</f>
        <v>0</v>
      </c>
      <c r="N197" s="43">
        <f ca="1">IF(B173="-","",L197*0.9*(F174-$N$4)*$N$3/1000)</f>
        <v>0</v>
      </c>
      <c r="O197" s="26"/>
      <c r="P197" s="43">
        <f ca="1">MAX(M196,N196)</f>
        <v>0</v>
      </c>
      <c r="Q197" s="43">
        <f ca="1">MAX(M197+AF196,AE196+N197)</f>
        <v>0</v>
      </c>
      <c r="R197" s="63"/>
      <c r="S197" s="19" t="s">
        <v>23</v>
      </c>
      <c r="U197" s="8" t="s">
        <v>10</v>
      </c>
      <c r="V197" s="26">
        <f ca="1">AG189</f>
        <v>-15.305999999999999</v>
      </c>
      <c r="W197" s="26">
        <f t="shared" ca="1" si="859"/>
        <v>-32.907600000000002</v>
      </c>
      <c r="X197" s="26">
        <f ca="1">AI189</f>
        <v>14.191599999999998</v>
      </c>
      <c r="Y197" s="26">
        <f ca="1">MIN(V197:X197)</f>
        <v>-32.907600000000002</v>
      </c>
      <c r="Z197" s="26">
        <f ca="1">MAX(V197:X197,0)</f>
        <v>14.191599999999998</v>
      </c>
      <c r="AA197" s="28">
        <f ca="1">MAX(0,-Y197/0.9/(X174-X175)/$N$3*1000)</f>
        <v>0</v>
      </c>
      <c r="AB197" s="28">
        <f ca="1">MAX(0,Z197/0.9/(X174-X175)/$N$3*1000)</f>
        <v>0</v>
      </c>
      <c r="AC197" s="42"/>
      <c r="AD197" s="42"/>
      <c r="AE197" s="43">
        <f ca="1">IF(T173="-",0,AC197*0.9*(X174-$N$4)*$N$3/1000)</f>
        <v>0</v>
      </c>
      <c r="AF197" s="43">
        <f ca="1">IF(T173="-",0,AD197*0.9*(X174-$N$4)*$N$3/1000)</f>
        <v>0</v>
      </c>
      <c r="AG197" s="26"/>
      <c r="AH197" s="18"/>
      <c r="AI197" s="43">
        <f ca="1">MAX(AE197+AX196,AW196+AF197)</f>
        <v>0</v>
      </c>
      <c r="AJ197" s="63"/>
      <c r="AK197" s="19" t="s">
        <v>23</v>
      </c>
      <c r="AM197" s="8" t="s">
        <v>10</v>
      </c>
      <c r="AN197" s="26">
        <f ca="1">AY189</f>
        <v>-28.033000000000001</v>
      </c>
      <c r="AO197" s="26">
        <f t="shared" ca="1" si="861"/>
        <v>-33.8065</v>
      </c>
      <c r="AP197" s="26">
        <f ca="1">BA189</f>
        <v>5.0500000000003098E-2</v>
      </c>
      <c r="AQ197" s="26">
        <f ca="1">MIN(AN197:AP197)</f>
        <v>-33.8065</v>
      </c>
      <c r="AR197" s="26">
        <f ca="1">MAX(AN197:AP197,0)</f>
        <v>5.0500000000003098E-2</v>
      </c>
      <c r="AS197" s="28">
        <f ca="1">MAX(0,-AQ197/0.9/(AP174-AP175)/$N$3*1000)</f>
        <v>0</v>
      </c>
      <c r="AT197" s="28">
        <f ca="1">MAX(0,AR197/0.9/(AP174-AP175)/$N$3*1000)</f>
        <v>0</v>
      </c>
      <c r="AU197" s="42"/>
      <c r="AV197" s="42"/>
      <c r="AW197" s="43">
        <f ca="1">IF(AL173="-",0,AU197*0.9*(AP174-$N$4)*$N$3/1000)</f>
        <v>0</v>
      </c>
      <c r="AX197" s="43">
        <f ca="1">IF(AL173="-",0,AV197*0.9*(AP174-$N$4)*$N$3/1000)</f>
        <v>0</v>
      </c>
      <c r="AY197" s="26"/>
      <c r="AZ197" s="18"/>
      <c r="BA197" s="43">
        <f ca="1">MAX(AW197+BP196,BO196+AX197)</f>
        <v>0</v>
      </c>
      <c r="BB197" s="63"/>
      <c r="BC197" s="19" t="s">
        <v>23</v>
      </c>
      <c r="BE197" s="8" t="s">
        <v>10</v>
      </c>
      <c r="BF197" s="26">
        <f ca="1">BQ189</f>
        <v>-52.573</v>
      </c>
      <c r="BG197" s="26">
        <f t="shared" ca="1" si="863"/>
        <v>-204.6002</v>
      </c>
      <c r="BH197" s="26">
        <f ca="1">BS189</f>
        <v>141.6002</v>
      </c>
      <c r="BI197" s="26">
        <f ca="1">MIN(BF197:BH197)</f>
        <v>-204.6002</v>
      </c>
      <c r="BJ197" s="26">
        <f ca="1">MAX(BF197:BH197,0)</f>
        <v>141.6002</v>
      </c>
      <c r="BK197" s="28">
        <f ca="1">MAX(0,-BI197/0.9/(BH174-BH175)/$N$3*1000)</f>
        <v>0</v>
      </c>
      <c r="BL197" s="28">
        <f ca="1">MAX(0,BJ197/0.9/(BH174-BH175)/$N$3*1000)</f>
        <v>0</v>
      </c>
      <c r="BM197" s="42"/>
      <c r="BN197" s="42"/>
      <c r="BO197" s="43">
        <f ca="1">IF(BD173="-",0,BM197*0.9*(BH174-$N$4)*$N$3/1000)</f>
        <v>0</v>
      </c>
      <c r="BP197" s="43">
        <f ca="1">IF(BD173="-",0,BN197*0.9*(BH174-$N$4)*$N$3/1000)</f>
        <v>0</v>
      </c>
      <c r="BQ197" s="26"/>
      <c r="BR197" s="18"/>
      <c r="BS197" s="43">
        <f ca="1">MAX(BO197+CH196,CG196+BP197)</f>
        <v>0</v>
      </c>
      <c r="BT197" s="63"/>
      <c r="BU197" s="19" t="s">
        <v>23</v>
      </c>
      <c r="BW197" s="8" t="s">
        <v>10</v>
      </c>
      <c r="BX197" s="26">
        <f ca="1">CI189</f>
        <v>-84.061000000000007</v>
      </c>
      <c r="BY197" s="26">
        <f t="shared" ca="1" si="865"/>
        <v>-233.99879999999999</v>
      </c>
      <c r="BZ197" s="26">
        <f ca="1">CK189</f>
        <v>133.3708</v>
      </c>
      <c r="CA197" s="26">
        <f ca="1">MIN(BX197:BZ197)</f>
        <v>-233.99879999999999</v>
      </c>
      <c r="CB197" s="26">
        <f ca="1">MAX(BX197:BZ197,0)</f>
        <v>133.3708</v>
      </c>
      <c r="CC197" s="28">
        <f ca="1">MAX(0,-CA197/0.9/(BZ174-BZ175)/$N$3*1000)</f>
        <v>0</v>
      </c>
      <c r="CD197" s="28">
        <f ca="1">MAX(0,CB197/0.9/(BZ174-BZ175)/$N$3*1000)</f>
        <v>0</v>
      </c>
      <c r="CE197" s="42"/>
      <c r="CF197" s="42"/>
      <c r="CG197" s="43">
        <f ca="1">IF(BV173="-",0,CE197*0.9*(BZ174-$N$4)*$N$3/1000)</f>
        <v>0</v>
      </c>
      <c r="CH197" s="43">
        <f ca="1">IF(BV173="-",0,CF197*0.9*(BZ174-$N$4)*$N$3/1000)</f>
        <v>0</v>
      </c>
      <c r="CI197" s="26"/>
      <c r="CJ197" s="18"/>
      <c r="CK197" s="43">
        <f ca="1">MAX(CG197+CZ196,CY196+CH197)</f>
        <v>0</v>
      </c>
      <c r="CL197" s="63"/>
      <c r="CM197" s="19" t="s">
        <v>23</v>
      </c>
      <c r="CO197" s="8" t="s">
        <v>10</v>
      </c>
      <c r="CP197" s="26">
        <f ca="1">DA189</f>
        <v>-37.804000000000002</v>
      </c>
      <c r="CQ197" s="26">
        <f t="shared" ca="1" si="867"/>
        <v>-147.40449999999998</v>
      </c>
      <c r="CR197" s="26">
        <f ca="1">DC189</f>
        <v>102.14649999999999</v>
      </c>
      <c r="CS197" s="26">
        <f ca="1">MIN(CP197:CR197)</f>
        <v>-147.40449999999998</v>
      </c>
      <c r="CT197" s="26">
        <f ca="1">MAX(CP197:CR197,0)</f>
        <v>102.14649999999999</v>
      </c>
      <c r="CU197" s="28">
        <f ca="1">MAX(0,-CS197/0.9/(CR174-CR175)/$N$3*1000)</f>
        <v>0</v>
      </c>
      <c r="CV197" s="28">
        <f ca="1">MAX(0,CT197/0.9/(CR174-CR175)/$N$3*1000)</f>
        <v>0</v>
      </c>
      <c r="CW197" s="42"/>
      <c r="CX197" s="42"/>
      <c r="CY197" s="43">
        <f ca="1">IF(CN173="-",0,CW197*0.9*(CR174-$N$4)*$N$3/1000)</f>
        <v>0</v>
      </c>
      <c r="CZ197" s="43">
        <f ca="1">IF(CN173="-",0,CX197*0.9*(CR174-$N$4)*$N$3/1000)</f>
        <v>0</v>
      </c>
      <c r="DA197" s="26"/>
      <c r="DB197" s="18"/>
      <c r="DC197" s="43">
        <f ca="1">MAX(CY197+DR196,DQ196+CZ197)</f>
        <v>0</v>
      </c>
      <c r="DD197" s="63"/>
      <c r="DE197" s="19" t="s">
        <v>23</v>
      </c>
      <c r="DG197" s="8" t="s">
        <v>10</v>
      </c>
      <c r="DH197" s="26">
        <f ca="1">DS189</f>
        <v>-22.541</v>
      </c>
      <c r="DI197" s="26">
        <f t="shared" ca="1" si="869"/>
        <v>-35.038800000000002</v>
      </c>
      <c r="DJ197" s="26">
        <f ca="1">DU189</f>
        <v>7.4187999999999992</v>
      </c>
      <c r="DK197" s="26">
        <f ca="1">MIN(DH197:DJ197)</f>
        <v>-35.038800000000002</v>
      </c>
      <c r="DL197" s="26">
        <f ca="1">MAX(DH197:DJ197,0)</f>
        <v>7.4187999999999992</v>
      </c>
      <c r="DM197" s="28">
        <f ca="1">MAX(0,-DK197/0.9/(DJ174-DJ175)/$N$3*1000)</f>
        <v>0</v>
      </c>
      <c r="DN197" s="28">
        <f ca="1">MAX(0,DL197/0.9/(DJ174-DJ175)/$N$3*1000)</f>
        <v>0</v>
      </c>
      <c r="DO197" s="42"/>
      <c r="DP197" s="42"/>
      <c r="DQ197" s="43">
        <f ca="1">IF(DF173="-",0,DO197*0.9*(DJ174-$N$4)*$N$3/1000)</f>
        <v>0</v>
      </c>
      <c r="DR197" s="43">
        <f ca="1">IF(DF173="-",0,DP197*0.9*(DJ174-$N$4)*$N$3/1000)</f>
        <v>0</v>
      </c>
      <c r="DS197" s="26"/>
      <c r="DT197" s="18"/>
      <c r="DU197" s="43">
        <f ca="1">MAX(DQ197+EJ196,EI196+DR197)</f>
        <v>0</v>
      </c>
      <c r="DV197" s="63"/>
    </row>
    <row r="198" spans="1:126">
      <c r="A198" s="8">
        <f>B174</f>
        <v>1</v>
      </c>
      <c r="C198" s="8" t="s">
        <v>64</v>
      </c>
      <c r="D198" s="26">
        <f ca="1">O193</f>
        <v>11.879947132241647</v>
      </c>
      <c r="E198" s="26">
        <f t="shared" ref="E198" ca="1" si="871">P193</f>
        <v>13.588054615369131</v>
      </c>
      <c r="F198" s="26">
        <f t="shared" ref="F198" ca="1" si="872">Q193</f>
        <v>11.791768492317033</v>
      </c>
      <c r="G198" s="53" t="str">
        <f ca="1">IF(H198=MAX(H196:H197),"estremo","campata")</f>
        <v>campata</v>
      </c>
      <c r="H198" s="26">
        <f ca="1">MAX(D198:F198)</f>
        <v>13.588054615369131</v>
      </c>
      <c r="I198" s="27"/>
      <c r="J198" s="28">
        <f ca="1">MAX(0,H198/0.9/(F174-F175)/$N$3*1000)</f>
        <v>0</v>
      </c>
      <c r="K198" s="26"/>
      <c r="L198" s="18"/>
      <c r="M198" s="26"/>
      <c r="N198" s="26"/>
      <c r="O198" s="26"/>
      <c r="P198" s="26"/>
      <c r="Q198" s="26"/>
      <c r="R198" s="63"/>
      <c r="S198" s="8">
        <f>T174</f>
        <v>1</v>
      </c>
      <c r="U198" s="8" t="s">
        <v>64</v>
      </c>
      <c r="V198" s="26">
        <f ca="1">AG193</f>
        <v>6.7188651627166465</v>
      </c>
      <c r="W198" s="26">
        <f t="shared" ref="W198" ca="1" si="873">AH193</f>
        <v>14.7292962003289</v>
      </c>
      <c r="X198" s="26">
        <f t="shared" ref="X198" ca="1" si="874">AI193</f>
        <v>14.386687752695408</v>
      </c>
      <c r="Y198" s="53" t="str">
        <f ca="1">IF(Z198=MAX(Z196:Z197),"estremo","campata")</f>
        <v>campata</v>
      </c>
      <c r="Z198" s="26">
        <f ca="1">MAX(V198:X198)</f>
        <v>14.7292962003289</v>
      </c>
      <c r="AA198" s="27"/>
      <c r="AB198" s="28">
        <f ca="1">MAX(0,Z198/0.9/(X174-X175)/$N$3*1000)</f>
        <v>0</v>
      </c>
      <c r="AC198" s="26"/>
      <c r="AD198" s="18"/>
      <c r="AE198" s="26"/>
      <c r="AF198" s="26"/>
      <c r="AG198" s="26"/>
      <c r="AH198" s="18"/>
      <c r="AI198" s="26"/>
      <c r="AJ198" s="63"/>
      <c r="AK198" s="8">
        <f>AL174</f>
        <v>1</v>
      </c>
      <c r="AM198" s="8" t="s">
        <v>64</v>
      </c>
      <c r="AN198" s="26">
        <f ca="1">AY193</f>
        <v>13.425614626324595</v>
      </c>
      <c r="AO198" s="26">
        <f t="shared" ref="AO198" ca="1" si="875">AZ193</f>
        <v>16.194216889300414</v>
      </c>
      <c r="AP198" s="26">
        <f t="shared" ref="AP198" ca="1" si="876">BA193</f>
        <v>8.5878634386831365</v>
      </c>
      <c r="AQ198" s="53" t="str">
        <f ca="1">IF(AR198=MAX(AR196:AR197),"estremo","campata")</f>
        <v>campata</v>
      </c>
      <c r="AR198" s="26">
        <f ca="1">MAX(AN198:AP198)</f>
        <v>16.194216889300414</v>
      </c>
      <c r="AS198" s="27"/>
      <c r="AT198" s="28">
        <f ca="1">MAX(0,AR198/0.9/(AP174-AP175)/$N$3*1000)</f>
        <v>0</v>
      </c>
      <c r="AU198" s="26"/>
      <c r="AV198" s="18"/>
      <c r="AW198" s="26"/>
      <c r="AX198" s="26"/>
      <c r="AY198" s="26"/>
      <c r="AZ198" s="18"/>
      <c r="BA198" s="26"/>
      <c r="BB198" s="63"/>
      <c r="BC198" s="8">
        <f>BD174</f>
        <v>1</v>
      </c>
      <c r="BE198" s="8" t="s">
        <v>64</v>
      </c>
      <c r="BF198" s="26">
        <f ca="1">BQ193</f>
        <v>26.900699303501796</v>
      </c>
      <c r="BG198" s="26">
        <f t="shared" ref="BG198" ca="1" si="877">BR193</f>
        <v>95.904399999999995</v>
      </c>
      <c r="BH198" s="26">
        <f t="shared" ref="BH198" ca="1" si="878">BS193</f>
        <v>141.6002</v>
      </c>
      <c r="BI198" s="53" t="str">
        <f ca="1">IF(BJ198=MAX(BJ196:BJ197),"estremo","campata")</f>
        <v>estremo</v>
      </c>
      <c r="BJ198" s="26">
        <f ca="1">MAX(BF198:BH198)</f>
        <v>141.6002</v>
      </c>
      <c r="BK198" s="27"/>
      <c r="BL198" s="28">
        <f ca="1">MAX(0,BJ198/0.9/(BH174-BH175)/$N$3*1000)</f>
        <v>0</v>
      </c>
      <c r="BM198" s="26"/>
      <c r="BN198" s="18"/>
      <c r="BO198" s="26"/>
      <c r="BP198" s="26"/>
      <c r="BQ198" s="26"/>
      <c r="BR198" s="18"/>
      <c r="BS198" s="26"/>
      <c r="BT198" s="63"/>
      <c r="BU198" s="8">
        <f>BV174</f>
        <v>1</v>
      </c>
      <c r="BW198" s="8" t="s">
        <v>64</v>
      </c>
      <c r="BX198" s="26">
        <f ca="1">CI193</f>
        <v>44.253570222378002</v>
      </c>
      <c r="BY198" s="26">
        <f t="shared" ref="BY198" ca="1" si="879">CJ193</f>
        <v>135.64359999999999</v>
      </c>
      <c r="BZ198" s="26">
        <f t="shared" ref="BZ198" ca="1" si="880">CK193</f>
        <v>133.37080000000003</v>
      </c>
      <c r="CA198" s="53" t="str">
        <f ca="1">IF(CB198=MAX(CB196:CB197),"estremo","campata")</f>
        <v>estremo</v>
      </c>
      <c r="CB198" s="26">
        <f ca="1">MAX(BX198:BZ198)</f>
        <v>135.64359999999999</v>
      </c>
      <c r="CC198" s="27"/>
      <c r="CD198" s="28">
        <f ca="1">MAX(0,CB198/0.9/(BZ174-BZ175)/$N$3*1000)</f>
        <v>0</v>
      </c>
      <c r="CE198" s="26"/>
      <c r="CF198" s="18"/>
      <c r="CG198" s="26"/>
      <c r="CH198" s="26"/>
      <c r="CI198" s="26"/>
      <c r="CJ198" s="18"/>
      <c r="CK198" s="26"/>
      <c r="CL198" s="63"/>
      <c r="CM198" s="8">
        <f>CN174</f>
        <v>1</v>
      </c>
      <c r="CO198" s="8" t="s">
        <v>64</v>
      </c>
      <c r="CP198" s="26">
        <f ca="1">DA193</f>
        <v>42.190704268844186</v>
      </c>
      <c r="CQ198" s="26">
        <f t="shared" ref="CQ198" ca="1" si="881">DB193</f>
        <v>127.23910000000001</v>
      </c>
      <c r="CR198" s="26">
        <f t="shared" ref="CR198" ca="1" si="882">DC193</f>
        <v>102.14650000000003</v>
      </c>
      <c r="CS198" s="53" t="str">
        <f ca="1">IF(CT198=MAX(CT196:CT197),"estremo","campata")</f>
        <v>estremo</v>
      </c>
      <c r="CT198" s="26">
        <f ca="1">MAX(CP198:CR198)</f>
        <v>127.23910000000001</v>
      </c>
      <c r="CU198" s="27"/>
      <c r="CV198" s="28">
        <f ca="1">MAX(0,CT198/0.9/(CR174-CR175)/$N$3*1000)</f>
        <v>0</v>
      </c>
      <c r="CW198" s="26"/>
      <c r="CX198" s="18"/>
      <c r="CY198" s="26"/>
      <c r="CZ198" s="26"/>
      <c r="DA198" s="26"/>
      <c r="DB198" s="18"/>
      <c r="DC198" s="26"/>
      <c r="DD198" s="63"/>
      <c r="DE198" s="8">
        <f>DF174</f>
        <v>1</v>
      </c>
      <c r="DG198" s="8" t="s">
        <v>64</v>
      </c>
      <c r="DH198" s="26">
        <f ca="1">DS193</f>
        <v>11.872743027645903</v>
      </c>
      <c r="DI198" s="26">
        <f t="shared" ref="DI198" ca="1" si="883">DT193</f>
        <v>13.836053584881256</v>
      </c>
      <c r="DJ198" s="26">
        <f t="shared" ref="DJ198" ca="1" si="884">DU193</f>
        <v>12.226170985395456</v>
      </c>
      <c r="DK198" s="53" t="str">
        <f ca="1">IF(DL198=MAX(DL196:DL197),"estremo","campata")</f>
        <v>campata</v>
      </c>
      <c r="DL198" s="26">
        <f ca="1">MAX(DH198:DJ198)</f>
        <v>13.836053584881256</v>
      </c>
      <c r="DM198" s="27"/>
      <c r="DN198" s="28">
        <f ca="1">MAX(0,DL198/0.9/(DJ174-DJ175)/$N$3*1000)</f>
        <v>0</v>
      </c>
      <c r="DO198" s="26"/>
      <c r="DP198" s="18"/>
      <c r="DQ198" s="26"/>
      <c r="DR198" s="26"/>
      <c r="DS198" s="26"/>
      <c r="DT198" s="18"/>
      <c r="DU198" s="26"/>
      <c r="DV198" s="63"/>
    </row>
    <row r="199" spans="1:126">
      <c r="A199" s="15"/>
      <c r="B199" s="15"/>
      <c r="C199" s="15"/>
      <c r="D199" s="15"/>
      <c r="E199" s="15"/>
      <c r="F199" s="15"/>
      <c r="G199" s="15"/>
      <c r="H199" s="15"/>
      <c r="I199" s="15" t="s">
        <v>83</v>
      </c>
      <c r="J199" s="15"/>
      <c r="K199" s="15"/>
      <c r="L199" s="15"/>
      <c r="M199" s="15"/>
      <c r="N199" s="15"/>
      <c r="O199" s="15"/>
      <c r="P199" s="15"/>
      <c r="Q199" s="15"/>
      <c r="R199" s="64"/>
      <c r="S199" s="15"/>
      <c r="T199" s="15"/>
      <c r="U199" s="15"/>
      <c r="V199" s="15"/>
      <c r="W199" s="15"/>
      <c r="X199" s="15"/>
      <c r="Y199" s="15"/>
      <c r="Z199" s="15"/>
      <c r="AA199" s="15" t="s">
        <v>83</v>
      </c>
      <c r="AB199" s="15"/>
      <c r="AC199" s="15"/>
      <c r="AD199" s="15"/>
      <c r="AE199" s="15"/>
      <c r="AF199" s="15"/>
      <c r="AG199" s="15"/>
      <c r="AH199" s="15"/>
      <c r="AI199" s="15"/>
      <c r="AJ199" s="64"/>
      <c r="AK199" s="15"/>
      <c r="AL199" s="15"/>
      <c r="AM199" s="15"/>
      <c r="AN199" s="15"/>
      <c r="AO199" s="15"/>
      <c r="AP199" s="15"/>
      <c r="AQ199" s="15"/>
      <c r="AR199" s="15"/>
      <c r="AS199" s="15" t="s">
        <v>83</v>
      </c>
      <c r="AT199" s="15"/>
      <c r="AU199" s="15"/>
      <c r="AV199" s="15"/>
      <c r="AW199" s="15"/>
      <c r="AX199" s="15"/>
      <c r="AY199" s="15"/>
      <c r="AZ199" s="15"/>
      <c r="BA199" s="15"/>
      <c r="BB199" s="64"/>
      <c r="BC199" s="15"/>
      <c r="BD199" s="15"/>
      <c r="BE199" s="15"/>
      <c r="BF199" s="15"/>
      <c r="BG199" s="15"/>
      <c r="BH199" s="15"/>
      <c r="BI199" s="15"/>
      <c r="BJ199" s="15"/>
      <c r="BK199" s="15" t="s">
        <v>83</v>
      </c>
      <c r="BL199" s="15"/>
      <c r="BM199" s="15"/>
      <c r="BN199" s="15"/>
      <c r="BO199" s="15"/>
      <c r="BP199" s="15"/>
      <c r="BQ199" s="15"/>
      <c r="BR199" s="15"/>
      <c r="BS199" s="15"/>
      <c r="BT199" s="64"/>
      <c r="BU199" s="15"/>
      <c r="BV199" s="15"/>
      <c r="BW199" s="15"/>
      <c r="BX199" s="15"/>
      <c r="BY199" s="15"/>
      <c r="BZ199" s="15"/>
      <c r="CA199" s="15"/>
      <c r="CB199" s="15"/>
      <c r="CC199" s="15" t="s">
        <v>83</v>
      </c>
      <c r="CD199" s="15"/>
      <c r="CE199" s="15"/>
      <c r="CF199" s="15"/>
      <c r="CG199" s="15"/>
      <c r="CH199" s="15"/>
      <c r="CI199" s="15"/>
      <c r="CJ199" s="15"/>
      <c r="CK199" s="15"/>
      <c r="CL199" s="64"/>
      <c r="CM199" s="15"/>
      <c r="CN199" s="15"/>
      <c r="CO199" s="15"/>
      <c r="CP199" s="15"/>
      <c r="CQ199" s="15"/>
      <c r="CR199" s="15"/>
      <c r="CS199" s="15"/>
      <c r="CT199" s="15"/>
      <c r="CU199" s="15" t="s">
        <v>83</v>
      </c>
      <c r="CV199" s="15"/>
      <c r="CW199" s="15"/>
      <c r="CX199" s="15"/>
      <c r="CY199" s="15"/>
      <c r="CZ199" s="15"/>
      <c r="DA199" s="15"/>
      <c r="DB199" s="15"/>
      <c r="DC199" s="15"/>
      <c r="DD199" s="64"/>
      <c r="DE199" s="15"/>
      <c r="DF199" s="15"/>
      <c r="DG199" s="15"/>
      <c r="DH199" s="15"/>
      <c r="DI199" s="15"/>
      <c r="DJ199" s="15"/>
      <c r="DK199" s="15"/>
      <c r="DL199" s="15"/>
      <c r="DM199" s="15" t="s">
        <v>83</v>
      </c>
      <c r="DN199" s="15"/>
      <c r="DO199" s="15"/>
      <c r="DP199" s="15"/>
      <c r="DQ199" s="15"/>
      <c r="DR199" s="15"/>
      <c r="DS199" s="15"/>
      <c r="DT199" s="15"/>
      <c r="DU199" s="15"/>
      <c r="DV199" s="64"/>
    </row>
    <row r="200" spans="1:126">
      <c r="R200" s="60"/>
      <c r="AJ200" s="60"/>
      <c r="BB200" s="60"/>
      <c r="BT200" s="60"/>
      <c r="CL200" s="60"/>
      <c r="DD200" s="60"/>
      <c r="DV200" s="60"/>
    </row>
    <row r="201" spans="1:126">
      <c r="A201" s="2" t="s">
        <v>44</v>
      </c>
      <c r="B201" s="16" t="str">
        <f ca="1">A$8</f>
        <v>14-15</v>
      </c>
      <c r="D201" s="2" t="s">
        <v>24</v>
      </c>
      <c r="E201" s="8" t="s">
        <v>56</v>
      </c>
      <c r="F201" s="9"/>
      <c r="G201" s="2" t="s">
        <v>25</v>
      </c>
      <c r="H201" s="2" t="s">
        <v>26</v>
      </c>
      <c r="N201" s="2" t="s">
        <v>54</v>
      </c>
      <c r="O201" s="8"/>
      <c r="P201" s="37">
        <f ca="1">ROUND(ABS(IF($C$2&lt;=$C$3,(F208-F209)/F210,(G208-G209)/G210)),2)</f>
        <v>4.7</v>
      </c>
      <c r="Q201" s="2" t="s">
        <v>25</v>
      </c>
      <c r="R201" s="60"/>
      <c r="S201" s="2" t="s">
        <v>44</v>
      </c>
      <c r="T201" s="16" t="str">
        <f ca="1">S$8</f>
        <v>15-16</v>
      </c>
      <c r="V201" s="2" t="s">
        <v>24</v>
      </c>
      <c r="W201" s="8" t="s">
        <v>56</v>
      </c>
      <c r="X201" s="9"/>
      <c r="Y201" s="2" t="s">
        <v>25</v>
      </c>
      <c r="Z201" s="2" t="s">
        <v>26</v>
      </c>
      <c r="AF201" s="2" t="s">
        <v>54</v>
      </c>
      <c r="AG201" s="8"/>
      <c r="AH201" s="37">
        <f ca="1">ROUND(ABS(IF($C$2&lt;=$C$3,(X208-X209)/X210,(Y208-Y209)/Y210)),2)</f>
        <v>3.8</v>
      </c>
      <c r="AI201" s="2" t="s">
        <v>25</v>
      </c>
      <c r="AJ201" s="60"/>
      <c r="AK201" s="2" t="s">
        <v>44</v>
      </c>
      <c r="AL201" s="16" t="str">
        <f ca="1">AK$8</f>
        <v>16-17</v>
      </c>
      <c r="AN201" s="2" t="s">
        <v>24</v>
      </c>
      <c r="AO201" s="8" t="s">
        <v>56</v>
      </c>
      <c r="AP201" s="9"/>
      <c r="AQ201" s="2" t="s">
        <v>25</v>
      </c>
      <c r="AR201" s="2" t="s">
        <v>26</v>
      </c>
      <c r="AX201" s="2" t="s">
        <v>54</v>
      </c>
      <c r="AY201" s="8"/>
      <c r="AZ201" s="37">
        <f ca="1">ROUND(ABS(IF($C$2&lt;=$C$3,(AP208-AP209)/AP210,(AQ208-AQ209)/AQ210)),2)</f>
        <v>3</v>
      </c>
      <c r="BA201" s="2" t="s">
        <v>25</v>
      </c>
      <c r="BB201" s="60"/>
      <c r="BC201" s="2" t="s">
        <v>44</v>
      </c>
      <c r="BD201" s="16" t="str">
        <f ca="1">BC$8</f>
        <v>17-18</v>
      </c>
      <c r="BF201" s="2" t="s">
        <v>24</v>
      </c>
      <c r="BG201" s="8" t="s">
        <v>56</v>
      </c>
      <c r="BH201" s="9"/>
      <c r="BI201" s="2" t="s">
        <v>25</v>
      </c>
      <c r="BJ201" s="2" t="s">
        <v>26</v>
      </c>
      <c r="BP201" s="2" t="s">
        <v>54</v>
      </c>
      <c r="BQ201" s="8"/>
      <c r="BR201" s="37">
        <f ca="1">ROUND(ABS(IF($C$2&lt;=$C$3,(BH208-BH209)/BH210,(BI208-BI209)/BI210)),2)</f>
        <v>3.2</v>
      </c>
      <c r="BS201" s="2" t="s">
        <v>25</v>
      </c>
      <c r="BT201" s="60"/>
      <c r="BU201" s="2" t="s">
        <v>44</v>
      </c>
      <c r="BV201" s="16" t="str">
        <f ca="1">BU$8</f>
        <v>18-19</v>
      </c>
      <c r="BX201" s="2" t="s">
        <v>24</v>
      </c>
      <c r="BY201" s="8" t="s">
        <v>56</v>
      </c>
      <c r="BZ201" s="9"/>
      <c r="CA201" s="2" t="s">
        <v>25</v>
      </c>
      <c r="CB201" s="2" t="s">
        <v>26</v>
      </c>
      <c r="CH201" s="2" t="s">
        <v>54</v>
      </c>
      <c r="CI201" s="8"/>
      <c r="CJ201" s="37">
        <f ca="1">ROUND(ABS(IF($C$2&lt;=$C$3,(BZ208-BZ209)/BZ210,(CA208-CA209)/CA210)),2)</f>
        <v>4.2</v>
      </c>
      <c r="CK201" s="2" t="s">
        <v>25</v>
      </c>
      <c r="CL201" s="60"/>
      <c r="CM201" s="2" t="s">
        <v>44</v>
      </c>
      <c r="CN201" s="16" t="str">
        <f ca="1">CM$8</f>
        <v>19-20</v>
      </c>
      <c r="CP201" s="2" t="s">
        <v>24</v>
      </c>
      <c r="CQ201" s="8" t="s">
        <v>56</v>
      </c>
      <c r="CR201" s="9"/>
      <c r="CS201" s="2" t="s">
        <v>25</v>
      </c>
      <c r="CT201" s="2" t="s">
        <v>26</v>
      </c>
      <c r="CZ201" s="2" t="s">
        <v>54</v>
      </c>
      <c r="DA201" s="8"/>
      <c r="DB201" s="37">
        <f ca="1">ROUND(ABS(IF($C$2&lt;=$C$3,(CR208-CR209)/CR210,(CS208-CS209)/CS210)),2)</f>
        <v>3.6</v>
      </c>
      <c r="DC201" s="2" t="s">
        <v>25</v>
      </c>
      <c r="DD201" s="60"/>
      <c r="DE201" s="2" t="s">
        <v>44</v>
      </c>
      <c r="DF201" s="16" t="str">
        <f ca="1">DE$8</f>
        <v>-</v>
      </c>
      <c r="DH201" s="2" t="s">
        <v>24</v>
      </c>
      <c r="DI201" s="8" t="s">
        <v>56</v>
      </c>
      <c r="DJ201" s="9"/>
      <c r="DK201" s="2" t="s">
        <v>25</v>
      </c>
      <c r="DL201" s="2" t="s">
        <v>26</v>
      </c>
      <c r="DR201" s="2" t="s">
        <v>54</v>
      </c>
      <c r="DS201" s="8"/>
      <c r="DT201" s="37">
        <f ca="1">ROUND(ABS(IF($C$2&lt;=$C$3,(DJ208-DJ209)/DJ210,(DK208-DK209)/DK210)),2)</f>
        <v>4.7</v>
      </c>
      <c r="DU201" s="2" t="s">
        <v>25</v>
      </c>
      <c r="DV201" s="60"/>
    </row>
    <row r="202" spans="1:126">
      <c r="A202" s="2" t="s">
        <v>66</v>
      </c>
      <c r="B202" s="16">
        <f>MAX(1,B174-1)</f>
        <v>1</v>
      </c>
      <c r="E202" s="8" t="s">
        <v>57</v>
      </c>
      <c r="F202" s="9"/>
      <c r="G202" s="2" t="s">
        <v>25</v>
      </c>
      <c r="H202" s="2" t="s">
        <v>27</v>
      </c>
      <c r="O202" s="8" t="s">
        <v>32</v>
      </c>
      <c r="P202" s="16">
        <f ca="1">ROUND(ABS((D210-D211)/P201),2)</f>
        <v>12.11</v>
      </c>
      <c r="Q202" s="14" t="s">
        <v>55</v>
      </c>
      <c r="R202" s="60"/>
      <c r="S202" s="2" t="s">
        <v>66</v>
      </c>
      <c r="T202" s="16">
        <f>MAX(1,T174-1)</f>
        <v>1</v>
      </c>
      <c r="W202" s="8" t="s">
        <v>57</v>
      </c>
      <c r="X202" s="9"/>
      <c r="Y202" s="2" t="s">
        <v>25</v>
      </c>
      <c r="Z202" s="2" t="s">
        <v>27</v>
      </c>
      <c r="AG202" s="8" t="s">
        <v>32</v>
      </c>
      <c r="AH202" s="16">
        <f ca="1">ROUND(ABS((V210-V211)/AH201),2)</f>
        <v>12.11</v>
      </c>
      <c r="AI202" s="14" t="s">
        <v>55</v>
      </c>
      <c r="AJ202" s="60"/>
      <c r="AK202" s="2" t="s">
        <v>66</v>
      </c>
      <c r="AL202" s="16">
        <f>MAX(1,AL174-1)</f>
        <v>1</v>
      </c>
      <c r="AO202" s="8" t="s">
        <v>57</v>
      </c>
      <c r="AP202" s="9"/>
      <c r="AQ202" s="2" t="s">
        <v>25</v>
      </c>
      <c r="AR202" s="2" t="s">
        <v>27</v>
      </c>
      <c r="AY202" s="8" t="s">
        <v>32</v>
      </c>
      <c r="AZ202" s="16">
        <f ca="1">ROUND(ABS((AN210-AN211)/AZ201),2)</f>
        <v>35.86</v>
      </c>
      <c r="BA202" s="14" t="s">
        <v>55</v>
      </c>
      <c r="BB202" s="60"/>
      <c r="BC202" s="2" t="s">
        <v>66</v>
      </c>
      <c r="BD202" s="16">
        <f>MAX(1,BD174-1)</f>
        <v>1</v>
      </c>
      <c r="BG202" s="8" t="s">
        <v>57</v>
      </c>
      <c r="BH202" s="9"/>
      <c r="BI202" s="2" t="s">
        <v>25</v>
      </c>
      <c r="BJ202" s="2" t="s">
        <v>27</v>
      </c>
      <c r="BQ202" s="8" t="s">
        <v>32</v>
      </c>
      <c r="BR202" s="16">
        <f ca="1">ROUND(ABS((BF210-BF211)/BR201),2)</f>
        <v>57.06</v>
      </c>
      <c r="BS202" s="14" t="s">
        <v>55</v>
      </c>
      <c r="BT202" s="60"/>
      <c r="BU202" s="2" t="s">
        <v>66</v>
      </c>
      <c r="BV202" s="16">
        <f>MAX(1,BV174-1)</f>
        <v>1</v>
      </c>
      <c r="BY202" s="8" t="s">
        <v>57</v>
      </c>
      <c r="BZ202" s="9"/>
      <c r="CA202" s="2" t="s">
        <v>25</v>
      </c>
      <c r="CB202" s="2" t="s">
        <v>27</v>
      </c>
      <c r="CI202" s="8" t="s">
        <v>32</v>
      </c>
      <c r="CJ202" s="16">
        <f ca="1">ROUND(ABS((BX210-BX211)/CJ201),2)</f>
        <v>57.06</v>
      </c>
      <c r="CK202" s="14" t="s">
        <v>55</v>
      </c>
      <c r="CL202" s="60"/>
      <c r="CM202" s="2" t="s">
        <v>66</v>
      </c>
      <c r="CN202" s="16">
        <f>MAX(1,CN174-1)</f>
        <v>1</v>
      </c>
      <c r="CQ202" s="8" t="s">
        <v>57</v>
      </c>
      <c r="CR202" s="9"/>
      <c r="CS202" s="2" t="s">
        <v>25</v>
      </c>
      <c r="CT202" s="2" t="s">
        <v>27</v>
      </c>
      <c r="DA202" s="8" t="s">
        <v>32</v>
      </c>
      <c r="DB202" s="16">
        <f ca="1">ROUND(ABS((CP210-CP211)/DB201),2)</f>
        <v>57.06</v>
      </c>
      <c r="DC202" s="14" t="s">
        <v>55</v>
      </c>
      <c r="DD202" s="60"/>
      <c r="DE202" s="2" t="s">
        <v>66</v>
      </c>
      <c r="DF202" s="16">
        <f>MAX(1,DF174-1)</f>
        <v>1</v>
      </c>
      <c r="DI202" s="8" t="s">
        <v>57</v>
      </c>
      <c r="DJ202" s="9"/>
      <c r="DK202" s="2" t="s">
        <v>25</v>
      </c>
      <c r="DL202" s="2" t="s">
        <v>27</v>
      </c>
      <c r="DS202" s="8" t="s">
        <v>32</v>
      </c>
      <c r="DT202" s="16">
        <f ca="1">ROUND(ABS((DH210-DH211)/DT201),2)</f>
        <v>12.11</v>
      </c>
      <c r="DU202" s="14" t="s">
        <v>55</v>
      </c>
      <c r="DV202" s="60"/>
    </row>
    <row r="203" spans="1:126">
      <c r="B203" s="22" t="str">
        <f>IF(B202=B174,"duplicato","")</f>
        <v>duplicato</v>
      </c>
      <c r="E203" s="8" t="s">
        <v>28</v>
      </c>
      <c r="F203" s="32">
        <f>$N$4</f>
        <v>4</v>
      </c>
      <c r="G203" s="2" t="s">
        <v>25</v>
      </c>
      <c r="H203" s="2" t="s">
        <v>29</v>
      </c>
      <c r="O203" s="8" t="s">
        <v>33</v>
      </c>
      <c r="P203" s="16">
        <f ca="1">ROUND(ABS((E210-E211)/P201),2)</f>
        <v>7.42</v>
      </c>
      <c r="Q203" s="14" t="s">
        <v>55</v>
      </c>
      <c r="R203" s="60"/>
      <c r="T203" s="22" t="str">
        <f>IF(T202=T174,"duplicato","")</f>
        <v>duplicato</v>
      </c>
      <c r="W203" s="8" t="s">
        <v>28</v>
      </c>
      <c r="X203" s="32">
        <f>$N$4</f>
        <v>4</v>
      </c>
      <c r="Y203" s="2" t="s">
        <v>25</v>
      </c>
      <c r="Z203" s="2" t="s">
        <v>29</v>
      </c>
      <c r="AG203" s="8" t="s">
        <v>33</v>
      </c>
      <c r="AH203" s="16">
        <f ca="1">ROUND(ABS((W210-W211)/AH201),2)</f>
        <v>7.42</v>
      </c>
      <c r="AI203" s="14" t="s">
        <v>55</v>
      </c>
      <c r="AJ203" s="60"/>
      <c r="AL203" s="22" t="str">
        <f>IF(AL202=AL174,"duplicato","")</f>
        <v>duplicato</v>
      </c>
      <c r="AO203" s="8" t="s">
        <v>28</v>
      </c>
      <c r="AP203" s="32">
        <f>$N$4</f>
        <v>4</v>
      </c>
      <c r="AQ203" s="2" t="s">
        <v>25</v>
      </c>
      <c r="AR203" s="2" t="s">
        <v>29</v>
      </c>
      <c r="AY203" s="8" t="s">
        <v>33</v>
      </c>
      <c r="AZ203" s="16">
        <f ca="1">ROUND(ABS((AO210-AO211)/AZ201),2)</f>
        <v>21.6</v>
      </c>
      <c r="BA203" s="14" t="s">
        <v>55</v>
      </c>
      <c r="BB203" s="60"/>
      <c r="BD203" s="22" t="str">
        <f>IF(BD202=BD174,"duplicato","")</f>
        <v>duplicato</v>
      </c>
      <c r="BG203" s="8" t="s">
        <v>28</v>
      </c>
      <c r="BH203" s="32">
        <f>$N$4</f>
        <v>4</v>
      </c>
      <c r="BI203" s="2" t="s">
        <v>25</v>
      </c>
      <c r="BJ203" s="2" t="s">
        <v>29</v>
      </c>
      <c r="BQ203" s="8" t="s">
        <v>33</v>
      </c>
      <c r="BR203" s="16">
        <f ca="1">ROUND(ABS((BG210-BG211)/BR201),2)</f>
        <v>34.130000000000003</v>
      </c>
      <c r="BS203" s="14" t="s">
        <v>55</v>
      </c>
      <c r="BT203" s="60"/>
      <c r="BV203" s="22" t="str">
        <f>IF(BV202=BV174,"duplicato","")</f>
        <v>duplicato</v>
      </c>
      <c r="BY203" s="8" t="s">
        <v>28</v>
      </c>
      <c r="BZ203" s="32">
        <f>$N$4</f>
        <v>4</v>
      </c>
      <c r="CA203" s="2" t="s">
        <v>25</v>
      </c>
      <c r="CB203" s="2" t="s">
        <v>29</v>
      </c>
      <c r="CI203" s="8" t="s">
        <v>33</v>
      </c>
      <c r="CJ203" s="16">
        <f ca="1">ROUND(ABS((BY210-BY211)/CJ201),2)</f>
        <v>34.130000000000003</v>
      </c>
      <c r="CK203" s="14" t="s">
        <v>55</v>
      </c>
      <c r="CL203" s="60"/>
      <c r="CN203" s="22" t="str">
        <f>IF(CN202=CN174,"duplicato","")</f>
        <v>duplicato</v>
      </c>
      <c r="CQ203" s="8" t="s">
        <v>28</v>
      </c>
      <c r="CR203" s="32">
        <f>$N$4</f>
        <v>4</v>
      </c>
      <c r="CS203" s="2" t="s">
        <v>25</v>
      </c>
      <c r="CT203" s="2" t="s">
        <v>29</v>
      </c>
      <c r="DA203" s="8" t="s">
        <v>33</v>
      </c>
      <c r="DB203" s="16">
        <f ca="1">ROUND(ABS((CQ210-CQ211)/DB201),2)</f>
        <v>34.130000000000003</v>
      </c>
      <c r="DC203" s="14" t="s">
        <v>55</v>
      </c>
      <c r="DD203" s="60"/>
      <c r="DF203" s="22" t="str">
        <f>IF(DF202=DF174,"duplicato","")</f>
        <v>duplicato</v>
      </c>
      <c r="DI203" s="8" t="s">
        <v>28</v>
      </c>
      <c r="DJ203" s="32">
        <f>$N$4</f>
        <v>4</v>
      </c>
      <c r="DK203" s="2" t="s">
        <v>25</v>
      </c>
      <c r="DL203" s="2" t="s">
        <v>29</v>
      </c>
      <c r="DS203" s="8" t="s">
        <v>33</v>
      </c>
      <c r="DT203" s="16">
        <f ca="1">ROUND(ABS((DI210-DI211)/DT201),2)</f>
        <v>7.42</v>
      </c>
      <c r="DU203" s="14" t="s">
        <v>55</v>
      </c>
      <c r="DV203" s="60"/>
    </row>
    <row r="204" spans="1:126">
      <c r="E204" s="8" t="s">
        <v>47</v>
      </c>
      <c r="F204" s="9"/>
      <c r="G204" s="2" t="s">
        <v>25</v>
      </c>
      <c r="H204" s="2" t="s">
        <v>49</v>
      </c>
      <c r="R204" s="60"/>
      <c r="W204" s="8" t="s">
        <v>47</v>
      </c>
      <c r="X204" s="9"/>
      <c r="Y204" s="2" t="s">
        <v>25</v>
      </c>
      <c r="Z204" s="2" t="s">
        <v>49</v>
      </c>
      <c r="AJ204" s="60"/>
      <c r="AO204" s="8" t="s">
        <v>47</v>
      </c>
      <c r="AP204" s="9"/>
      <c r="AQ204" s="2" t="s">
        <v>25</v>
      </c>
      <c r="AR204" s="2" t="s">
        <v>49</v>
      </c>
      <c r="BB204" s="60"/>
      <c r="BG204" s="8" t="s">
        <v>47</v>
      </c>
      <c r="BH204" s="9"/>
      <c r="BI204" s="2" t="s">
        <v>25</v>
      </c>
      <c r="BJ204" s="2" t="s">
        <v>49</v>
      </c>
      <c r="BT204" s="60"/>
      <c r="BY204" s="8" t="s">
        <v>47</v>
      </c>
      <c r="BZ204" s="9"/>
      <c r="CA204" s="2" t="s">
        <v>25</v>
      </c>
      <c r="CB204" s="2" t="s">
        <v>49</v>
      </c>
      <c r="CL204" s="60"/>
      <c r="CQ204" s="8" t="s">
        <v>47</v>
      </c>
      <c r="CR204" s="9"/>
      <c r="CS204" s="2" t="s">
        <v>25</v>
      </c>
      <c r="CT204" s="2" t="s">
        <v>49</v>
      </c>
      <c r="DD204" s="60"/>
      <c r="DI204" s="8" t="s">
        <v>47</v>
      </c>
      <c r="DJ204" s="9"/>
      <c r="DK204" s="2" t="s">
        <v>25</v>
      </c>
      <c r="DL204" s="2" t="s">
        <v>49</v>
      </c>
      <c r="DV204" s="60"/>
    </row>
    <row r="205" spans="1:126">
      <c r="E205" s="8" t="s">
        <v>48</v>
      </c>
      <c r="F205" s="9"/>
      <c r="G205" s="2" t="s">
        <v>25</v>
      </c>
      <c r="H205" s="2" t="s">
        <v>50</v>
      </c>
      <c r="R205" s="60"/>
      <c r="W205" s="8" t="s">
        <v>48</v>
      </c>
      <c r="X205" s="9"/>
      <c r="Y205" s="2" t="s">
        <v>25</v>
      </c>
      <c r="Z205" s="2" t="s">
        <v>50</v>
      </c>
      <c r="AJ205" s="60"/>
      <c r="AO205" s="8" t="s">
        <v>48</v>
      </c>
      <c r="AP205" s="9"/>
      <c r="AQ205" s="2" t="s">
        <v>25</v>
      </c>
      <c r="AR205" s="2" t="s">
        <v>50</v>
      </c>
      <c r="BB205" s="60"/>
      <c r="BG205" s="8" t="s">
        <v>48</v>
      </c>
      <c r="BH205" s="9"/>
      <c r="BI205" s="2" t="s">
        <v>25</v>
      </c>
      <c r="BJ205" s="2" t="s">
        <v>50</v>
      </c>
      <c r="BT205" s="60"/>
      <c r="BY205" s="8" t="s">
        <v>48</v>
      </c>
      <c r="BZ205" s="9"/>
      <c r="CA205" s="2" t="s">
        <v>25</v>
      </c>
      <c r="CB205" s="2" t="s">
        <v>50</v>
      </c>
      <c r="CL205" s="60"/>
      <c r="CQ205" s="8" t="s">
        <v>48</v>
      </c>
      <c r="CR205" s="9"/>
      <c r="CS205" s="2" t="s">
        <v>25</v>
      </c>
      <c r="CT205" s="2" t="s">
        <v>50</v>
      </c>
      <c r="DD205" s="60"/>
      <c r="DI205" s="8" t="s">
        <v>48</v>
      </c>
      <c r="DJ205" s="9"/>
      <c r="DK205" s="2" t="s">
        <v>25</v>
      </c>
      <c r="DL205" s="2" t="s">
        <v>50</v>
      </c>
      <c r="DV205" s="60"/>
    </row>
    <row r="206" spans="1:126">
      <c r="R206" s="60"/>
      <c r="AJ206" s="60"/>
      <c r="BB206" s="60"/>
      <c r="BT206" s="60"/>
      <c r="CL206" s="60"/>
      <c r="DD206" s="60"/>
      <c r="DV206" s="60"/>
    </row>
    <row r="207" spans="1:126">
      <c r="A207" s="2" t="s">
        <v>30</v>
      </c>
      <c r="D207" s="17" t="s">
        <v>32</v>
      </c>
      <c r="E207" s="17" t="s">
        <v>33</v>
      </c>
      <c r="F207" s="17" t="s">
        <v>34</v>
      </c>
      <c r="G207" s="17" t="s">
        <v>35</v>
      </c>
      <c r="H207" s="17" t="s">
        <v>36</v>
      </c>
      <c r="I207" s="17" t="s">
        <v>37</v>
      </c>
      <c r="J207" s="20" t="s">
        <v>39</v>
      </c>
      <c r="K207" s="20" t="s">
        <v>40</v>
      </c>
      <c r="L207" s="20" t="s">
        <v>41</v>
      </c>
      <c r="M207" s="20" t="s">
        <v>42</v>
      </c>
      <c r="N207" s="20" t="s">
        <v>53</v>
      </c>
      <c r="O207" s="17" t="s">
        <v>32</v>
      </c>
      <c r="P207" s="20" t="s">
        <v>51</v>
      </c>
      <c r="Q207" s="20" t="s">
        <v>52</v>
      </c>
      <c r="R207" s="60"/>
      <c r="S207" s="2" t="s">
        <v>30</v>
      </c>
      <c r="V207" s="17" t="s">
        <v>32</v>
      </c>
      <c r="W207" s="17" t="s">
        <v>33</v>
      </c>
      <c r="X207" s="17" t="s">
        <v>34</v>
      </c>
      <c r="Y207" s="17" t="s">
        <v>35</v>
      </c>
      <c r="Z207" s="17" t="s">
        <v>36</v>
      </c>
      <c r="AA207" s="17" t="s">
        <v>37</v>
      </c>
      <c r="AB207" s="20" t="s">
        <v>39</v>
      </c>
      <c r="AC207" s="20" t="s">
        <v>40</v>
      </c>
      <c r="AD207" s="20" t="s">
        <v>41</v>
      </c>
      <c r="AE207" s="20" t="s">
        <v>42</v>
      </c>
      <c r="AF207" s="20" t="s">
        <v>53</v>
      </c>
      <c r="AG207" s="17" t="s">
        <v>32</v>
      </c>
      <c r="AH207" s="20" t="s">
        <v>51</v>
      </c>
      <c r="AI207" s="20" t="s">
        <v>52</v>
      </c>
      <c r="AJ207" s="60"/>
      <c r="AK207" s="2" t="s">
        <v>30</v>
      </c>
      <c r="AN207" s="17" t="s">
        <v>32</v>
      </c>
      <c r="AO207" s="17" t="s">
        <v>33</v>
      </c>
      <c r="AP207" s="17" t="s">
        <v>34</v>
      </c>
      <c r="AQ207" s="17" t="s">
        <v>35</v>
      </c>
      <c r="AR207" s="17" t="s">
        <v>36</v>
      </c>
      <c r="AS207" s="17" t="s">
        <v>37</v>
      </c>
      <c r="AT207" s="20" t="s">
        <v>39</v>
      </c>
      <c r="AU207" s="20" t="s">
        <v>40</v>
      </c>
      <c r="AV207" s="20" t="s">
        <v>41</v>
      </c>
      <c r="AW207" s="20" t="s">
        <v>42</v>
      </c>
      <c r="AX207" s="20" t="s">
        <v>53</v>
      </c>
      <c r="AY207" s="17" t="s">
        <v>32</v>
      </c>
      <c r="AZ207" s="20" t="s">
        <v>51</v>
      </c>
      <c r="BA207" s="20" t="s">
        <v>52</v>
      </c>
      <c r="BB207" s="60"/>
      <c r="BC207" s="2" t="s">
        <v>30</v>
      </c>
      <c r="BF207" s="17" t="s">
        <v>32</v>
      </c>
      <c r="BG207" s="17" t="s">
        <v>33</v>
      </c>
      <c r="BH207" s="17" t="s">
        <v>34</v>
      </c>
      <c r="BI207" s="17" t="s">
        <v>35</v>
      </c>
      <c r="BJ207" s="17" t="s">
        <v>36</v>
      </c>
      <c r="BK207" s="17" t="s">
        <v>37</v>
      </c>
      <c r="BL207" s="20" t="s">
        <v>39</v>
      </c>
      <c r="BM207" s="20" t="s">
        <v>40</v>
      </c>
      <c r="BN207" s="20" t="s">
        <v>41</v>
      </c>
      <c r="BO207" s="20" t="s">
        <v>42</v>
      </c>
      <c r="BP207" s="20" t="s">
        <v>53</v>
      </c>
      <c r="BQ207" s="17" t="s">
        <v>32</v>
      </c>
      <c r="BR207" s="20" t="s">
        <v>51</v>
      </c>
      <c r="BS207" s="20" t="s">
        <v>52</v>
      </c>
      <c r="BT207" s="60"/>
      <c r="BU207" s="2" t="s">
        <v>30</v>
      </c>
      <c r="BX207" s="17" t="s">
        <v>32</v>
      </c>
      <c r="BY207" s="17" t="s">
        <v>33</v>
      </c>
      <c r="BZ207" s="17" t="s">
        <v>34</v>
      </c>
      <c r="CA207" s="17" t="s">
        <v>35</v>
      </c>
      <c r="CB207" s="17" t="s">
        <v>36</v>
      </c>
      <c r="CC207" s="17" t="s">
        <v>37</v>
      </c>
      <c r="CD207" s="20" t="s">
        <v>39</v>
      </c>
      <c r="CE207" s="20" t="s">
        <v>40</v>
      </c>
      <c r="CF207" s="20" t="s">
        <v>41</v>
      </c>
      <c r="CG207" s="20" t="s">
        <v>42</v>
      </c>
      <c r="CH207" s="20" t="s">
        <v>53</v>
      </c>
      <c r="CI207" s="17" t="s">
        <v>32</v>
      </c>
      <c r="CJ207" s="20" t="s">
        <v>51</v>
      </c>
      <c r="CK207" s="20" t="s">
        <v>52</v>
      </c>
      <c r="CL207" s="60"/>
      <c r="CM207" s="2" t="s">
        <v>30</v>
      </c>
      <c r="CP207" s="17" t="s">
        <v>32</v>
      </c>
      <c r="CQ207" s="17" t="s">
        <v>33</v>
      </c>
      <c r="CR207" s="17" t="s">
        <v>34</v>
      </c>
      <c r="CS207" s="17" t="s">
        <v>35</v>
      </c>
      <c r="CT207" s="17" t="s">
        <v>36</v>
      </c>
      <c r="CU207" s="17" t="s">
        <v>37</v>
      </c>
      <c r="CV207" s="20" t="s">
        <v>39</v>
      </c>
      <c r="CW207" s="20" t="s">
        <v>40</v>
      </c>
      <c r="CX207" s="20" t="s">
        <v>41</v>
      </c>
      <c r="CY207" s="20" t="s">
        <v>42</v>
      </c>
      <c r="CZ207" s="20" t="s">
        <v>53</v>
      </c>
      <c r="DA207" s="17" t="s">
        <v>32</v>
      </c>
      <c r="DB207" s="20" t="s">
        <v>51</v>
      </c>
      <c r="DC207" s="20" t="s">
        <v>52</v>
      </c>
      <c r="DD207" s="60"/>
      <c r="DE207" s="2" t="s">
        <v>30</v>
      </c>
      <c r="DH207" s="17" t="s">
        <v>32</v>
      </c>
      <c r="DI207" s="17" t="s">
        <v>33</v>
      </c>
      <c r="DJ207" s="17" t="s">
        <v>34</v>
      </c>
      <c r="DK207" s="17" t="s">
        <v>35</v>
      </c>
      <c r="DL207" s="17" t="s">
        <v>36</v>
      </c>
      <c r="DM207" s="17" t="s">
        <v>37</v>
      </c>
      <c r="DN207" s="20" t="s">
        <v>39</v>
      </c>
      <c r="DO207" s="20" t="s">
        <v>40</v>
      </c>
      <c r="DP207" s="20" t="s">
        <v>41</v>
      </c>
      <c r="DQ207" s="20" t="s">
        <v>42</v>
      </c>
      <c r="DR207" s="20" t="s">
        <v>53</v>
      </c>
      <c r="DS207" s="17" t="s">
        <v>32</v>
      </c>
      <c r="DT207" s="20" t="s">
        <v>51</v>
      </c>
      <c r="DU207" s="20" t="s">
        <v>52</v>
      </c>
      <c r="DV207" s="60"/>
    </row>
    <row r="208" spans="1:126">
      <c r="A208" s="8" t="s">
        <v>31</v>
      </c>
      <c r="B208" s="45">
        <f>($H$2-B202)*4+1</f>
        <v>17</v>
      </c>
      <c r="C208" s="8" t="s">
        <v>11</v>
      </c>
      <c r="D208" s="6">
        <f ca="1">INDEX(E$8:E$31,B208,1)</f>
        <v>-20.584</v>
      </c>
      <c r="E208" s="6">
        <f ca="1">INDEX(F$8:F$31,B208,1)</f>
        <v>-12.612</v>
      </c>
      <c r="F208" s="6">
        <f ca="1">INDEX(G$8:G$31,B208,1)</f>
        <v>20.466999999999999</v>
      </c>
      <c r="G208" s="6">
        <f ca="1">INDEX(H$8:H$31,B208,1)</f>
        <v>2.4940000000000002</v>
      </c>
      <c r="H208" s="6">
        <f ca="1">INDEX(I$8:I$31,B208,1)</f>
        <v>0.3</v>
      </c>
      <c r="I208" s="6">
        <f ca="1">INDEX(J$8:J$31,B208,1)</f>
        <v>0.442</v>
      </c>
      <c r="J208" s="21">
        <f ca="1">(ABS(F208)+ABS(H208))*SIGN(F208)</f>
        <v>20.766999999999999</v>
      </c>
      <c r="K208" s="21">
        <f ca="1">(ABS(G208)+ABS(I208))*SIGN(G208)</f>
        <v>2.9360000000000004</v>
      </c>
      <c r="L208" s="21">
        <f ca="1">(ABS(J208)+0.3*ABS(K208))*SIGN(J208)</f>
        <v>21.6478</v>
      </c>
      <c r="M208" s="21">
        <f t="shared" ref="M208:M211" ca="1" si="885">(ABS(K208)+0.3*ABS(J208))*SIGN(K208)</f>
        <v>9.1661000000000001</v>
      </c>
      <c r="N208" s="21">
        <f ca="1">IF($C$2&lt;=$C$3,L208,M208)</f>
        <v>21.6478</v>
      </c>
      <c r="O208" s="37">
        <f ca="1">D208</f>
        <v>-20.584</v>
      </c>
      <c r="P208" s="37">
        <f ca="1">E208+N208</f>
        <v>9.0358000000000001</v>
      </c>
      <c r="Q208" s="37">
        <f ca="1">E208-N208</f>
        <v>-34.259799999999998</v>
      </c>
      <c r="R208" s="60"/>
      <c r="S208" s="8" t="s">
        <v>31</v>
      </c>
      <c r="T208" s="45">
        <f>($H$2-T202)*4+1</f>
        <v>17</v>
      </c>
      <c r="U208" s="8" t="s">
        <v>11</v>
      </c>
      <c r="V208" s="6">
        <f ca="1">INDEX(W$8:W$31,T208,1)</f>
        <v>-14.974</v>
      </c>
      <c r="W208" s="6">
        <f ca="1">INDEX(X$8:X$31,T208,1)</f>
        <v>-9.18</v>
      </c>
      <c r="X208" s="6">
        <f ca="1">INDEX(Y$8:Y$31,T208,1)</f>
        <v>22.440999999999999</v>
      </c>
      <c r="Y208" s="6">
        <f ca="1">INDEX(Z$8:Z$31,T208,1)</f>
        <v>2.7330000000000001</v>
      </c>
      <c r="Z208" s="6">
        <f ca="1">INDEX(AA$8:AA$31,T208,1)</f>
        <v>0.32900000000000001</v>
      </c>
      <c r="AA208" s="6">
        <f ca="1">INDEX(AB$8:AB$31,T208,1)</f>
        <v>0.48399999999999999</v>
      </c>
      <c r="AB208" s="21">
        <f ca="1">(ABS(X208)+ABS(Z208))*SIGN(X208)</f>
        <v>22.77</v>
      </c>
      <c r="AC208" s="21">
        <f ca="1">(ABS(Y208)+ABS(AA208))*SIGN(Y208)</f>
        <v>3.2170000000000001</v>
      </c>
      <c r="AD208" s="21">
        <f ca="1">(ABS(AB208)+0.3*ABS(AC208))*SIGN(AB208)</f>
        <v>23.735099999999999</v>
      </c>
      <c r="AE208" s="21">
        <f t="shared" ref="AE208:AE211" ca="1" si="886">(ABS(AC208)+0.3*ABS(AB208))*SIGN(AC208)</f>
        <v>10.048</v>
      </c>
      <c r="AF208" s="21">
        <f ca="1">IF($C$2&lt;=$C$3,AD208,AE208)</f>
        <v>23.735099999999999</v>
      </c>
      <c r="AG208" s="37">
        <f ca="1">V208</f>
        <v>-14.974</v>
      </c>
      <c r="AH208" s="37">
        <f ca="1">W208+AF208</f>
        <v>14.555099999999999</v>
      </c>
      <c r="AI208" s="37">
        <f ca="1">W208-AF208</f>
        <v>-32.915099999999995</v>
      </c>
      <c r="AJ208" s="60"/>
      <c r="AK208" s="8" t="s">
        <v>31</v>
      </c>
      <c r="AL208" s="45">
        <f>($H$2-AL202)*4+1</f>
        <v>17</v>
      </c>
      <c r="AM208" s="8" t="s">
        <v>11</v>
      </c>
      <c r="AN208" s="6">
        <f ca="1">INDEX(AO$8:AO$31,AL208,1)</f>
        <v>-25.815999999999999</v>
      </c>
      <c r="AO208" s="6">
        <f ca="1">INDEX(AP$8:AP$31,AL208,1)</f>
        <v>-15.557</v>
      </c>
      <c r="AP208" s="6">
        <f ca="1">INDEX(AQ$8:AQ$31,AL208,1)</f>
        <v>22.675000000000001</v>
      </c>
      <c r="AQ208" s="6">
        <f ca="1">INDEX(AR$8:AR$31,AL208,1)</f>
        <v>2.7559999999999998</v>
      </c>
      <c r="AR208" s="6">
        <f ca="1">INDEX(AS$8:AS$31,AL208,1)</f>
        <v>0.33100000000000002</v>
      </c>
      <c r="AS208" s="6">
        <f ca="1">INDEX(AT$8:AT$31,AL208,1)</f>
        <v>0.48699999999999999</v>
      </c>
      <c r="AT208" s="21">
        <f ca="1">(ABS(AP208)+ABS(AR208))*SIGN(AP208)</f>
        <v>23.006</v>
      </c>
      <c r="AU208" s="21">
        <f ca="1">(ABS(AQ208)+ABS(AS208))*SIGN(AQ208)</f>
        <v>3.2429999999999999</v>
      </c>
      <c r="AV208" s="21">
        <f ca="1">(ABS(AT208)+0.3*ABS(AU208))*SIGN(AT208)</f>
        <v>23.978899999999999</v>
      </c>
      <c r="AW208" s="21">
        <f t="shared" ref="AW208:AW211" ca="1" si="887">(ABS(AU208)+0.3*ABS(AT208))*SIGN(AU208)</f>
        <v>10.1448</v>
      </c>
      <c r="AX208" s="21">
        <f ca="1">IF($C$2&lt;=$C$3,AV208,AW208)</f>
        <v>23.978899999999999</v>
      </c>
      <c r="AY208" s="37">
        <f ca="1">AN208</f>
        <v>-25.815999999999999</v>
      </c>
      <c r="AZ208" s="37">
        <f ca="1">AO208+AX208</f>
        <v>8.4218999999999991</v>
      </c>
      <c r="BA208" s="37">
        <f ca="1">AO208-AX208</f>
        <v>-39.535899999999998</v>
      </c>
      <c r="BB208" s="60"/>
      <c r="BC208" s="8" t="s">
        <v>31</v>
      </c>
      <c r="BD208" s="45">
        <f>($H$2-BD202)*4+1</f>
        <v>17</v>
      </c>
      <c r="BE208" s="8" t="s">
        <v>11</v>
      </c>
      <c r="BF208" s="6">
        <f ca="1">INDEX(BG$8:BG$31,BD208,1)</f>
        <v>-39.970999999999997</v>
      </c>
      <c r="BG208" s="6">
        <f ca="1">INDEX(BH$8:BH$31,BD208,1)</f>
        <v>-23.917000000000002</v>
      </c>
      <c r="BH208" s="6">
        <f ca="1">INDEX(BI$8:BI$31,BD208,1)</f>
        <v>113.29600000000001</v>
      </c>
      <c r="BI208" s="6">
        <f ca="1">INDEX(BJ$8:BJ$31,BD208,1)</f>
        <v>13.804</v>
      </c>
      <c r="BJ208" s="6">
        <f ca="1">INDEX(BK$8:BK$31,BD208,1)</f>
        <v>1.6539999999999999</v>
      </c>
      <c r="BK208" s="6">
        <f ca="1">INDEX(BL$8:BL$31,BD208,1)</f>
        <v>2.4340000000000002</v>
      </c>
      <c r="BL208" s="21">
        <f ca="1">(ABS(BH208)+ABS(BJ208))*SIGN(BH208)</f>
        <v>114.95</v>
      </c>
      <c r="BM208" s="21">
        <f ca="1">(ABS(BI208)+ABS(BK208))*SIGN(BI208)</f>
        <v>16.238</v>
      </c>
      <c r="BN208" s="21">
        <f ca="1">(ABS(BL208)+0.3*ABS(BM208))*SIGN(BL208)</f>
        <v>119.8214</v>
      </c>
      <c r="BO208" s="21">
        <f t="shared" ref="BO208:BO211" ca="1" si="888">(ABS(BM208)+0.3*ABS(BL208))*SIGN(BM208)</f>
        <v>50.722999999999999</v>
      </c>
      <c r="BP208" s="21">
        <f ca="1">IF($C$2&lt;=$C$3,BN208,BO208)</f>
        <v>119.8214</v>
      </c>
      <c r="BQ208" s="37">
        <f ca="1">BF208</f>
        <v>-39.970999999999997</v>
      </c>
      <c r="BR208" s="37">
        <f ca="1">BG208+BP208</f>
        <v>95.904399999999995</v>
      </c>
      <c r="BS208" s="37">
        <f ca="1">BG208-BP208</f>
        <v>-143.73840000000001</v>
      </c>
      <c r="BT208" s="60"/>
      <c r="BU208" s="8" t="s">
        <v>31</v>
      </c>
      <c r="BV208" s="45">
        <f>($H$2-BV202)*4+1</f>
        <v>17</v>
      </c>
      <c r="BW208" s="8" t="s">
        <v>11</v>
      </c>
      <c r="BX208" s="6">
        <f ca="1">INDEX(BY$8:BY$31,BV208,1)</f>
        <v>-79.090999999999994</v>
      </c>
      <c r="BY208" s="6">
        <f ca="1">INDEX(BZ$8:BZ$31,BV208,1)</f>
        <v>-47.277000000000001</v>
      </c>
      <c r="BZ208" s="6">
        <f ca="1">INDEX(CA$8:CA$31,BV208,1)</f>
        <v>172.95599999999999</v>
      </c>
      <c r="CA208" s="6">
        <f ca="1">INDEX(CB$8:CB$31,BV208,1)</f>
        <v>21.059000000000001</v>
      </c>
      <c r="CB208" s="6">
        <f ca="1">INDEX(CC$8:CC$31,BV208,1)</f>
        <v>2.5299999999999998</v>
      </c>
      <c r="CC208" s="6">
        <f ca="1">INDEX(CD$8:CD$31,BV208,1)</f>
        <v>3.7229999999999999</v>
      </c>
      <c r="CD208" s="21">
        <f ca="1">(ABS(BZ208)+ABS(CB208))*SIGN(BZ208)</f>
        <v>175.48599999999999</v>
      </c>
      <c r="CE208" s="21">
        <f ca="1">(ABS(CA208)+ABS(CC208))*SIGN(CA208)</f>
        <v>24.782</v>
      </c>
      <c r="CF208" s="21">
        <f ca="1">(ABS(CD208)+0.3*ABS(CE208))*SIGN(CD208)</f>
        <v>182.92059999999998</v>
      </c>
      <c r="CG208" s="21">
        <f t="shared" ref="CG208:CG211" ca="1" si="889">(ABS(CE208)+0.3*ABS(CD208))*SIGN(CE208)</f>
        <v>77.427799999999991</v>
      </c>
      <c r="CH208" s="21">
        <f ca="1">IF($C$2&lt;=$C$3,CF208,CG208)</f>
        <v>182.92059999999998</v>
      </c>
      <c r="CI208" s="37">
        <f ca="1">BX208</f>
        <v>-79.090999999999994</v>
      </c>
      <c r="CJ208" s="37">
        <f ca="1">BY208+CH208</f>
        <v>135.64359999999999</v>
      </c>
      <c r="CK208" s="37">
        <f ca="1">BY208-CH208</f>
        <v>-230.19759999999997</v>
      </c>
      <c r="CL208" s="60"/>
      <c r="CM208" s="8" t="s">
        <v>31</v>
      </c>
      <c r="CN208" s="45">
        <f>($H$2-CN202)*4+1</f>
        <v>17</v>
      </c>
      <c r="CO208" s="8" t="s">
        <v>11</v>
      </c>
      <c r="CP208" s="6">
        <f ca="1">INDEX(CQ$8:CQ$31,CN208,1)</f>
        <v>-63.588000000000001</v>
      </c>
      <c r="CQ208" s="6">
        <f ca="1">INDEX(CR$8:CR$31,CN208,1)</f>
        <v>-38.018000000000001</v>
      </c>
      <c r="CR208" s="6">
        <f ca="1">INDEX(CS$8:CS$31,CN208,1)</f>
        <v>156.24799999999999</v>
      </c>
      <c r="CS208" s="6">
        <f ca="1">INDEX(CT$8:CT$31,CN208,1)</f>
        <v>19.042000000000002</v>
      </c>
      <c r="CT208" s="6">
        <f ca="1">INDEX(CU$8:CU$31,CN208,1)</f>
        <v>2.2869999999999999</v>
      </c>
      <c r="CU208" s="6">
        <f ca="1">INDEX(CV$8:CV$31,CN208,1)</f>
        <v>3.3650000000000002</v>
      </c>
      <c r="CV208" s="21">
        <f ca="1">(ABS(CR208)+ABS(CT208))*SIGN(CR208)</f>
        <v>158.535</v>
      </c>
      <c r="CW208" s="21">
        <f ca="1">(ABS(CS208)+ABS(CU208))*SIGN(CS208)</f>
        <v>22.407000000000004</v>
      </c>
      <c r="CX208" s="21">
        <f ca="1">(ABS(CV208)+0.3*ABS(CW208))*SIGN(CV208)</f>
        <v>165.25710000000001</v>
      </c>
      <c r="CY208" s="21">
        <f t="shared" ref="CY208:CY211" ca="1" si="890">(ABS(CW208)+0.3*ABS(CV208))*SIGN(CW208)</f>
        <v>69.967500000000001</v>
      </c>
      <c r="CZ208" s="21">
        <f ca="1">IF($C$2&lt;=$C$3,CX208,CY208)</f>
        <v>165.25710000000001</v>
      </c>
      <c r="DA208" s="37">
        <f ca="1">CP208</f>
        <v>-63.588000000000001</v>
      </c>
      <c r="DB208" s="37">
        <f ca="1">CQ208+CZ208</f>
        <v>127.23910000000001</v>
      </c>
      <c r="DC208" s="37">
        <f ca="1">CQ208-CZ208</f>
        <v>-203.27510000000001</v>
      </c>
      <c r="DD208" s="60"/>
      <c r="DE208" s="8" t="s">
        <v>31</v>
      </c>
      <c r="DF208" s="45">
        <f>($H$2-DF202)*4+1</f>
        <v>17</v>
      </c>
      <c r="DG208" s="8" t="s">
        <v>11</v>
      </c>
      <c r="DH208" s="6">
        <f ca="1">INDEX(DI$8:DI$31,DF208,1)</f>
        <v>-20.605</v>
      </c>
      <c r="DI208" s="6">
        <f ca="1">INDEX(DJ$8:DJ$31,DF208,1)</f>
        <v>-12.625999999999999</v>
      </c>
      <c r="DJ208" s="6">
        <f ca="1">INDEX(DK$8:DK$31,DF208,1)</f>
        <v>20.213999999999999</v>
      </c>
      <c r="DK208" s="6">
        <f ca="1">INDEX(DL$8:DL$31,DF208,1)</f>
        <v>-3.99</v>
      </c>
      <c r="DL208" s="6">
        <f ca="1">INDEX(DM$8:DM$31,DF208,1)</f>
        <v>-0.55500000000000005</v>
      </c>
      <c r="DM208" s="6">
        <f ca="1">INDEX(DN$8:DN$31,DF208,1)</f>
        <v>-0.81699999999999995</v>
      </c>
      <c r="DN208" s="21">
        <f ca="1">(ABS(DJ208)+ABS(DL208))*SIGN(DJ208)</f>
        <v>20.768999999999998</v>
      </c>
      <c r="DO208" s="21">
        <f ca="1">(ABS(DK208)+ABS(DM208))*SIGN(DK208)</f>
        <v>-4.8070000000000004</v>
      </c>
      <c r="DP208" s="21">
        <f ca="1">(ABS(DN208)+0.3*ABS(DO208))*SIGN(DN208)</f>
        <v>22.211099999999998</v>
      </c>
      <c r="DQ208" s="21">
        <f t="shared" ref="DQ208:DQ211" ca="1" si="891">(ABS(DO208)+0.3*ABS(DN208))*SIGN(DO208)</f>
        <v>-11.037700000000001</v>
      </c>
      <c r="DR208" s="21">
        <f ca="1">IF($C$2&lt;=$C$3,DP208,DQ208)</f>
        <v>22.211099999999998</v>
      </c>
      <c r="DS208" s="37">
        <f ca="1">DH208</f>
        <v>-20.605</v>
      </c>
      <c r="DT208" s="37">
        <f ca="1">DI208+DR208</f>
        <v>9.5850999999999988</v>
      </c>
      <c r="DU208" s="37">
        <f ca="1">DI208-DR208</f>
        <v>-34.8371</v>
      </c>
      <c r="DV208" s="60"/>
    </row>
    <row r="209" spans="1:126">
      <c r="B209" s="45">
        <f>B208+1</f>
        <v>18</v>
      </c>
      <c r="C209" s="8" t="s">
        <v>10</v>
      </c>
      <c r="D209" s="6">
        <f ca="1">INDEX(E$8:E$31,B209,1)</f>
        <v>-22.547999999999998</v>
      </c>
      <c r="E209" s="6">
        <f ca="1">INDEX(F$8:F$31,B209,1)</f>
        <v>-13.817</v>
      </c>
      <c r="F209" s="6">
        <f ca="1">INDEX(G$8:G$31,B209,1)</f>
        <v>-19.353999999999999</v>
      </c>
      <c r="G209" s="6">
        <f ca="1">INDEX(H$8:H$31,B209,1)</f>
        <v>-2.3580000000000001</v>
      </c>
      <c r="H209" s="6">
        <f ca="1">INDEX(I$8:I$31,B209,1)</f>
        <v>-0.28399999999999997</v>
      </c>
      <c r="I209" s="6">
        <f ca="1">INDEX(J$8:J$31,B209,1)</f>
        <v>-0.41799999999999998</v>
      </c>
      <c r="J209" s="21">
        <f t="shared" ref="J209:J211" ca="1" si="892">(ABS(F209)+ABS(H209))*SIGN(F209)</f>
        <v>-19.637999999999998</v>
      </c>
      <c r="K209" s="21">
        <f t="shared" ref="K209:K211" ca="1" si="893">(ABS(G209)+ABS(I209))*SIGN(G209)</f>
        <v>-2.7760000000000002</v>
      </c>
      <c r="L209" s="21">
        <f t="shared" ref="L209:L211" ca="1" si="894">(ABS(J209)+0.3*ABS(K209))*SIGN(J209)</f>
        <v>-20.470799999999997</v>
      </c>
      <c r="M209" s="21">
        <f t="shared" ca="1" si="885"/>
        <v>-8.6673999999999989</v>
      </c>
      <c r="N209" s="21">
        <f ca="1">IF($C$2&lt;=$C$3,L209,M209)</f>
        <v>-20.470799999999997</v>
      </c>
      <c r="O209" s="37">
        <f t="shared" ref="O209:O211" ca="1" si="895">D209</f>
        <v>-22.547999999999998</v>
      </c>
      <c r="P209" s="37">
        <f t="shared" ref="P209:P211" ca="1" si="896">E209+N209</f>
        <v>-34.287799999999997</v>
      </c>
      <c r="Q209" s="37">
        <f t="shared" ref="Q209:Q211" ca="1" si="897">E209-N209</f>
        <v>6.6537999999999968</v>
      </c>
      <c r="R209" s="60"/>
      <c r="T209" s="45">
        <f>T208+1</f>
        <v>18</v>
      </c>
      <c r="U209" s="8" t="s">
        <v>10</v>
      </c>
      <c r="V209" s="6">
        <f ca="1">INDEX(W$8:W$31,T209,1)</f>
        <v>-15.305999999999999</v>
      </c>
      <c r="W209" s="6">
        <f ca="1">INDEX(X$8:X$31,T209,1)</f>
        <v>-9.3580000000000005</v>
      </c>
      <c r="X209" s="6">
        <f ca="1">INDEX(Y$8:Y$31,T209,1)</f>
        <v>-22.265999999999998</v>
      </c>
      <c r="Y209" s="6">
        <f ca="1">INDEX(Z$8:Z$31,T209,1)</f>
        <v>-2.7120000000000002</v>
      </c>
      <c r="Z209" s="6">
        <f ca="1">INDEX(AA$8:AA$31,T209,1)</f>
        <v>-0.32600000000000001</v>
      </c>
      <c r="AA209" s="6">
        <f ca="1">INDEX(AB$8:AB$31,T209,1)</f>
        <v>-0.48</v>
      </c>
      <c r="AB209" s="21">
        <f t="shared" ref="AB209:AB211" ca="1" si="898">(ABS(X209)+ABS(Z209))*SIGN(X209)</f>
        <v>-22.591999999999999</v>
      </c>
      <c r="AC209" s="21">
        <f t="shared" ref="AC209:AC211" ca="1" si="899">(ABS(Y209)+ABS(AA209))*SIGN(Y209)</f>
        <v>-3.1920000000000002</v>
      </c>
      <c r="AD209" s="21">
        <f t="shared" ref="AD209:AD211" ca="1" si="900">(ABS(AB209)+0.3*ABS(AC209))*SIGN(AB209)</f>
        <v>-23.549599999999998</v>
      </c>
      <c r="AE209" s="21">
        <f t="shared" ca="1" si="886"/>
        <v>-9.9695999999999998</v>
      </c>
      <c r="AF209" s="21">
        <f ca="1">IF($C$2&lt;=$C$3,AD209,AE209)</f>
        <v>-23.549599999999998</v>
      </c>
      <c r="AG209" s="37">
        <f t="shared" ref="AG209:AG211" ca="1" si="901">V209</f>
        <v>-15.305999999999999</v>
      </c>
      <c r="AH209" s="37">
        <f t="shared" ref="AH209:AH211" ca="1" si="902">W209+AF209</f>
        <v>-32.907600000000002</v>
      </c>
      <c r="AI209" s="37">
        <f t="shared" ref="AI209:AI211" ca="1" si="903">W209-AF209</f>
        <v>14.191599999999998</v>
      </c>
      <c r="AJ209" s="60"/>
      <c r="AL209" s="45">
        <f>AL208+1</f>
        <v>18</v>
      </c>
      <c r="AM209" s="8" t="s">
        <v>10</v>
      </c>
      <c r="AN209" s="6">
        <f ca="1">INDEX(AO$8:AO$31,AL209,1)</f>
        <v>-28.033000000000001</v>
      </c>
      <c r="AO209" s="6">
        <f ca="1">INDEX(AP$8:AP$31,AL209,1)</f>
        <v>-16.878</v>
      </c>
      <c r="AP209" s="6">
        <f ca="1">INDEX(AQ$8:AQ$31,AL209,1)</f>
        <v>-16.010000000000002</v>
      </c>
      <c r="AQ209" s="6">
        <f ca="1">INDEX(AR$8:AR$31,AL209,1)</f>
        <v>-1.9430000000000001</v>
      </c>
      <c r="AR209" s="6">
        <f ca="1">INDEX(AS$8:AS$31,AL209,1)</f>
        <v>-0.23300000000000001</v>
      </c>
      <c r="AS209" s="6">
        <f ca="1">INDEX(AT$8:AT$31,AL209,1)</f>
        <v>-0.34200000000000003</v>
      </c>
      <c r="AT209" s="21">
        <f t="shared" ref="AT209:AT211" ca="1" si="904">(ABS(AP209)+ABS(AR209))*SIGN(AP209)</f>
        <v>-16.243000000000002</v>
      </c>
      <c r="AU209" s="21">
        <f t="shared" ref="AU209:AU211" ca="1" si="905">(ABS(AQ209)+ABS(AS209))*SIGN(AQ209)</f>
        <v>-2.2850000000000001</v>
      </c>
      <c r="AV209" s="21">
        <f t="shared" ref="AV209:AV211" ca="1" si="906">(ABS(AT209)+0.3*ABS(AU209))*SIGN(AT209)</f>
        <v>-16.928500000000003</v>
      </c>
      <c r="AW209" s="21">
        <f t="shared" ca="1" si="887"/>
        <v>-7.1579000000000006</v>
      </c>
      <c r="AX209" s="21">
        <f ca="1">IF($C$2&lt;=$C$3,AV209,AW209)</f>
        <v>-16.928500000000003</v>
      </c>
      <c r="AY209" s="37">
        <f t="shared" ref="AY209:AY211" ca="1" si="907">AN209</f>
        <v>-28.033000000000001</v>
      </c>
      <c r="AZ209" s="37">
        <f t="shared" ref="AZ209:AZ211" ca="1" si="908">AO209+AX209</f>
        <v>-33.8065</v>
      </c>
      <c r="BA209" s="37">
        <f t="shared" ref="BA209:BA211" ca="1" si="909">AO209-AX209</f>
        <v>5.0500000000003098E-2</v>
      </c>
      <c r="BB209" s="60"/>
      <c r="BD209" s="45">
        <f>BD208+1</f>
        <v>18</v>
      </c>
      <c r="BE209" s="8" t="s">
        <v>10</v>
      </c>
      <c r="BF209" s="6">
        <f ca="1">INDEX(BG$8:BG$31,BD209,1)</f>
        <v>-52.573</v>
      </c>
      <c r="BG209" s="6">
        <f ca="1">INDEX(BH$8:BH$31,BD209,1)</f>
        <v>-31.5</v>
      </c>
      <c r="BH209" s="6">
        <f ca="1">INDEX(BI$8:BI$31,BD209,1)</f>
        <v>-163.66200000000001</v>
      </c>
      <c r="BI209" s="6">
        <f ca="1">INDEX(BJ$8:BJ$31,BD209,1)</f>
        <v>-19.949000000000002</v>
      </c>
      <c r="BJ209" s="6">
        <f ca="1">INDEX(BK$8:BK$31,BD209,1)</f>
        <v>-2.3959999999999999</v>
      </c>
      <c r="BK209" s="6">
        <f ca="1">INDEX(BL$8:BL$31,BD209,1)</f>
        <v>-3.5249999999999999</v>
      </c>
      <c r="BL209" s="21">
        <f t="shared" ref="BL209:BL211" ca="1" si="910">(ABS(BH209)+ABS(BJ209))*SIGN(BH209)</f>
        <v>-166.05799999999999</v>
      </c>
      <c r="BM209" s="21">
        <f t="shared" ref="BM209:BM211" ca="1" si="911">(ABS(BI209)+ABS(BK209))*SIGN(BI209)</f>
        <v>-23.474</v>
      </c>
      <c r="BN209" s="21">
        <f t="shared" ref="BN209:BN211" ca="1" si="912">(ABS(BL209)+0.3*ABS(BM209))*SIGN(BL209)</f>
        <v>-173.1002</v>
      </c>
      <c r="BO209" s="21">
        <f t="shared" ca="1" si="888"/>
        <v>-73.291399999999996</v>
      </c>
      <c r="BP209" s="21">
        <f ca="1">IF($C$2&lt;=$C$3,BN209,BO209)</f>
        <v>-173.1002</v>
      </c>
      <c r="BQ209" s="37">
        <f t="shared" ref="BQ209:BQ211" ca="1" si="913">BF209</f>
        <v>-52.573</v>
      </c>
      <c r="BR209" s="37">
        <f t="shared" ref="BR209:BR211" ca="1" si="914">BG209+BP209</f>
        <v>-204.6002</v>
      </c>
      <c r="BS209" s="37">
        <f t="shared" ref="BS209:BS211" ca="1" si="915">BG209-BP209</f>
        <v>141.6002</v>
      </c>
      <c r="BT209" s="60"/>
      <c r="BV209" s="45">
        <f>BV208+1</f>
        <v>18</v>
      </c>
      <c r="BW209" s="8" t="s">
        <v>10</v>
      </c>
      <c r="BX209" s="6">
        <f ca="1">INDEX(BY$8:BY$31,BV209,1)</f>
        <v>-84.061000000000007</v>
      </c>
      <c r="BY209" s="6">
        <f ca="1">INDEX(BZ$8:BZ$31,BV209,1)</f>
        <v>-50.314</v>
      </c>
      <c r="BZ209" s="6">
        <f ca="1">INDEX(CA$8:CA$31,BV209,1)</f>
        <v>-173.678</v>
      </c>
      <c r="CA209" s="6">
        <f ca="1">INDEX(CB$8:CB$31,BV209,1)</f>
        <v>-21.148</v>
      </c>
      <c r="CB209" s="6">
        <f ca="1">INDEX(CC$8:CC$31,BV209,1)</f>
        <v>-2.5409999999999999</v>
      </c>
      <c r="CC209" s="6">
        <f ca="1">INDEX(CD$8:CD$31,BV209,1)</f>
        <v>-3.738</v>
      </c>
      <c r="CD209" s="21">
        <f t="shared" ref="CD209:CD211" ca="1" si="916">(ABS(BZ209)+ABS(CB209))*SIGN(BZ209)</f>
        <v>-176.21899999999999</v>
      </c>
      <c r="CE209" s="21">
        <f t="shared" ref="CE209:CE211" ca="1" si="917">(ABS(CA209)+ABS(CC209))*SIGN(CA209)</f>
        <v>-24.885999999999999</v>
      </c>
      <c r="CF209" s="21">
        <f t="shared" ref="CF209:CF211" ca="1" si="918">(ABS(CD209)+0.3*ABS(CE209))*SIGN(CD209)</f>
        <v>-183.6848</v>
      </c>
      <c r="CG209" s="21">
        <f t="shared" ca="1" si="889"/>
        <v>-77.7517</v>
      </c>
      <c r="CH209" s="21">
        <f ca="1">IF($C$2&lt;=$C$3,CF209,CG209)</f>
        <v>-183.6848</v>
      </c>
      <c r="CI209" s="37">
        <f t="shared" ref="CI209:CI211" ca="1" si="919">BX209</f>
        <v>-84.061000000000007</v>
      </c>
      <c r="CJ209" s="37">
        <f t="shared" ref="CJ209:CJ211" ca="1" si="920">BY209+CH209</f>
        <v>-233.99879999999999</v>
      </c>
      <c r="CK209" s="37">
        <f t="shared" ref="CK209:CK211" ca="1" si="921">BY209-CH209</f>
        <v>133.3708</v>
      </c>
      <c r="CL209" s="60"/>
      <c r="CN209" s="45">
        <f>CN208+1</f>
        <v>18</v>
      </c>
      <c r="CO209" s="8" t="s">
        <v>10</v>
      </c>
      <c r="CP209" s="6">
        <f ca="1">INDEX(CQ$8:CQ$31,CN209,1)</f>
        <v>-37.804000000000002</v>
      </c>
      <c r="CQ209" s="6">
        <f ca="1">INDEX(CR$8:CR$31,CN209,1)</f>
        <v>-22.629000000000001</v>
      </c>
      <c r="CR209" s="6">
        <f ca="1">INDEX(CS$8:CS$31,CN209,1)</f>
        <v>-117.98099999999999</v>
      </c>
      <c r="CS209" s="6">
        <f ca="1">INDEX(CT$8:CT$31,CN209,1)</f>
        <v>-14.371</v>
      </c>
      <c r="CT209" s="6">
        <f ca="1">INDEX(CU$8:CU$31,CN209,1)</f>
        <v>-1.7230000000000001</v>
      </c>
      <c r="CU209" s="6">
        <f ca="1">INDEX(CV$8:CV$31,CN209,1)</f>
        <v>-2.5339999999999998</v>
      </c>
      <c r="CV209" s="21">
        <f t="shared" ref="CV209:CV211" ca="1" si="922">(ABS(CR209)+ABS(CT209))*SIGN(CR209)</f>
        <v>-119.70399999999999</v>
      </c>
      <c r="CW209" s="21">
        <f t="shared" ref="CW209:CW211" ca="1" si="923">(ABS(CS209)+ABS(CU209))*SIGN(CS209)</f>
        <v>-16.905000000000001</v>
      </c>
      <c r="CX209" s="21">
        <f t="shared" ref="CX209:CX211" ca="1" si="924">(ABS(CV209)+0.3*ABS(CW209))*SIGN(CV209)</f>
        <v>-124.77549999999999</v>
      </c>
      <c r="CY209" s="21">
        <f t="shared" ca="1" si="890"/>
        <v>-52.816199999999995</v>
      </c>
      <c r="CZ209" s="21">
        <f ca="1">IF($C$2&lt;=$C$3,CX209,CY209)</f>
        <v>-124.77549999999999</v>
      </c>
      <c r="DA209" s="37">
        <f t="shared" ref="DA209:DA211" ca="1" si="925">CP209</f>
        <v>-37.804000000000002</v>
      </c>
      <c r="DB209" s="37">
        <f t="shared" ref="DB209:DB211" ca="1" si="926">CQ209+CZ209</f>
        <v>-147.40449999999998</v>
      </c>
      <c r="DC209" s="37">
        <f t="shared" ref="DC209:DC211" ca="1" si="927">CQ209-CZ209</f>
        <v>102.14649999999999</v>
      </c>
      <c r="DD209" s="60"/>
      <c r="DF209" s="45">
        <f>DF208+1</f>
        <v>18</v>
      </c>
      <c r="DG209" s="8" t="s">
        <v>10</v>
      </c>
      <c r="DH209" s="6">
        <f ca="1">INDEX(DI$8:DI$31,DF209,1)</f>
        <v>-22.541</v>
      </c>
      <c r="DI209" s="6">
        <f ca="1">INDEX(DJ$8:DJ$31,DF209,1)</f>
        <v>-13.81</v>
      </c>
      <c r="DJ209" s="6">
        <f ca="1">INDEX(DK$8:DK$31,DF209,1)</f>
        <v>-19.318999999999999</v>
      </c>
      <c r="DK209" s="6">
        <f ca="1">INDEX(DL$8:DL$31,DF209,1)</f>
        <v>3.8149999999999999</v>
      </c>
      <c r="DL209" s="6">
        <f ca="1">INDEX(DM$8:DM$31,DF209,1)</f>
        <v>0.53100000000000003</v>
      </c>
      <c r="DM209" s="6">
        <f ca="1">INDEX(DN$8:DN$31,DF209,1)</f>
        <v>0.78100000000000003</v>
      </c>
      <c r="DN209" s="21">
        <f t="shared" ref="DN209:DN211" ca="1" si="928">(ABS(DJ209)+ABS(DL209))*SIGN(DJ209)</f>
        <v>-19.849999999999998</v>
      </c>
      <c r="DO209" s="21">
        <f t="shared" ref="DO209:DO211" ca="1" si="929">(ABS(DK209)+ABS(DM209))*SIGN(DK209)</f>
        <v>4.5960000000000001</v>
      </c>
      <c r="DP209" s="21">
        <f t="shared" ref="DP209:DP211" ca="1" si="930">(ABS(DN209)+0.3*ABS(DO209))*SIGN(DN209)</f>
        <v>-21.2288</v>
      </c>
      <c r="DQ209" s="21">
        <f t="shared" ca="1" si="891"/>
        <v>10.550999999999998</v>
      </c>
      <c r="DR209" s="21">
        <f ca="1">IF($C$2&lt;=$C$3,DP209,DQ209)</f>
        <v>-21.2288</v>
      </c>
      <c r="DS209" s="37">
        <f t="shared" ref="DS209:DS211" ca="1" si="931">DH209</f>
        <v>-22.541</v>
      </c>
      <c r="DT209" s="37">
        <f t="shared" ref="DT209:DT211" ca="1" si="932">DI209+DR209</f>
        <v>-35.038800000000002</v>
      </c>
      <c r="DU209" s="37">
        <f t="shared" ref="DU209:DU211" ca="1" si="933">DI209-DR209</f>
        <v>7.4187999999999992</v>
      </c>
      <c r="DV209" s="60"/>
    </row>
    <row r="210" spans="1:126">
      <c r="B210" s="45">
        <f t="shared" ref="B210:B211" si="934">B209+1</f>
        <v>19</v>
      </c>
      <c r="C210" s="8" t="s">
        <v>9</v>
      </c>
      <c r="D210" s="6">
        <f ca="1">INDEX(E$8:E$31,B210,1)</f>
        <v>28.041</v>
      </c>
      <c r="E210" s="6">
        <f ca="1">INDEX(F$8:F$31,B210,1)</f>
        <v>17.181000000000001</v>
      </c>
      <c r="F210" s="6">
        <f ca="1">INDEX(G$8:G$31,B210,1)</f>
        <v>-8.4730000000000008</v>
      </c>
      <c r="G210" s="6">
        <f ca="1">INDEX(H$8:H$31,B210,1)</f>
        <v>-1.032</v>
      </c>
      <c r="H210" s="6">
        <f ca="1">INDEX(I$8:I$31,B210,1)</f>
        <v>-0.124</v>
      </c>
      <c r="I210" s="6">
        <f ca="1">INDEX(J$8:J$31,B210,1)</f>
        <v>-0.183</v>
      </c>
      <c r="J210" s="21">
        <f t="shared" ca="1" si="892"/>
        <v>-8.5970000000000013</v>
      </c>
      <c r="K210" s="21">
        <f t="shared" ca="1" si="893"/>
        <v>-1.2150000000000001</v>
      </c>
      <c r="L210" s="21">
        <f t="shared" ca="1" si="894"/>
        <v>-8.9615000000000009</v>
      </c>
      <c r="M210" s="21">
        <f t="shared" ca="1" si="885"/>
        <v>-3.7941000000000003</v>
      </c>
      <c r="N210" s="21">
        <f ca="1">IF($C$2&lt;=$C$3,L210,M210)</f>
        <v>-8.9615000000000009</v>
      </c>
      <c r="O210" s="21">
        <f t="shared" ca="1" si="895"/>
        <v>28.041</v>
      </c>
      <c r="P210" s="21">
        <f t="shared" ca="1" si="896"/>
        <v>8.2195</v>
      </c>
      <c r="Q210" s="21">
        <f t="shared" ca="1" si="897"/>
        <v>26.142500000000002</v>
      </c>
      <c r="R210" s="60"/>
      <c r="T210" s="45">
        <f t="shared" ref="T210:T211" si="935">T209+1</f>
        <v>19</v>
      </c>
      <c r="U210" s="8" t="s">
        <v>9</v>
      </c>
      <c r="V210" s="6">
        <f ca="1">INDEX(W$8:W$31,T210,1)</f>
        <v>22.922000000000001</v>
      </c>
      <c r="W210" s="6">
        <f ca="1">INDEX(X$8:X$31,T210,1)</f>
        <v>14.051</v>
      </c>
      <c r="X210" s="6">
        <f ca="1">INDEX(Y$8:Y$31,T210,1)</f>
        <v>-11.765000000000001</v>
      </c>
      <c r="Y210" s="6">
        <f ca="1">INDEX(Z$8:Z$31,T210,1)</f>
        <v>-1.4330000000000001</v>
      </c>
      <c r="Z210" s="6">
        <f ca="1">INDEX(AA$8:AA$31,T210,1)</f>
        <v>-0.17199999999999999</v>
      </c>
      <c r="AA210" s="6">
        <f ca="1">INDEX(AB$8:AB$31,T210,1)</f>
        <v>-0.254</v>
      </c>
      <c r="AB210" s="21">
        <f t="shared" ca="1" si="898"/>
        <v>-11.937000000000001</v>
      </c>
      <c r="AC210" s="21">
        <f t="shared" ca="1" si="899"/>
        <v>-1.6870000000000001</v>
      </c>
      <c r="AD210" s="21">
        <f t="shared" ca="1" si="900"/>
        <v>-12.443100000000001</v>
      </c>
      <c r="AE210" s="21">
        <f t="shared" ca="1" si="886"/>
        <v>-5.2681000000000004</v>
      </c>
      <c r="AF210" s="21">
        <f ca="1">IF($C$2&lt;=$C$3,AD210,AE210)</f>
        <v>-12.443100000000001</v>
      </c>
      <c r="AG210" s="21">
        <f t="shared" ca="1" si="901"/>
        <v>22.922000000000001</v>
      </c>
      <c r="AH210" s="21">
        <f t="shared" ca="1" si="902"/>
        <v>1.607899999999999</v>
      </c>
      <c r="AI210" s="21">
        <f t="shared" ca="1" si="903"/>
        <v>26.494100000000003</v>
      </c>
      <c r="AJ210" s="60"/>
      <c r="AL210" s="45">
        <f t="shared" ref="AL210:AL211" si="936">AL209+1</f>
        <v>19</v>
      </c>
      <c r="AM210" s="8" t="s">
        <v>9</v>
      </c>
      <c r="AN210" s="6">
        <f ca="1">INDEX(AO$8:AO$31,AL210,1)</f>
        <v>53.051000000000002</v>
      </c>
      <c r="AO210" s="6">
        <f ca="1">INDEX(AP$8:AP$31,AL210,1)</f>
        <v>31.96</v>
      </c>
      <c r="AP210" s="6">
        <f ca="1">INDEX(AQ$8:AQ$31,AL210,1)</f>
        <v>-12.895</v>
      </c>
      <c r="AQ210" s="6">
        <f ca="1">INDEX(AR$8:AR$31,AL210,1)</f>
        <v>-1.5660000000000001</v>
      </c>
      <c r="AR210" s="6">
        <f ca="1">INDEX(AS$8:AS$31,AL210,1)</f>
        <v>-0.188</v>
      </c>
      <c r="AS210" s="6">
        <f ca="1">INDEX(AT$8:AT$31,AL210,1)</f>
        <v>-0.27600000000000002</v>
      </c>
      <c r="AT210" s="21">
        <f t="shared" ca="1" si="904"/>
        <v>-13.083</v>
      </c>
      <c r="AU210" s="21">
        <f t="shared" ca="1" si="905"/>
        <v>-1.8420000000000001</v>
      </c>
      <c r="AV210" s="21">
        <f t="shared" ca="1" si="906"/>
        <v>-13.6356</v>
      </c>
      <c r="AW210" s="21">
        <f t="shared" ca="1" si="887"/>
        <v>-5.7668999999999997</v>
      </c>
      <c r="AX210" s="21">
        <f ca="1">IF($C$2&lt;=$C$3,AV210,AW210)</f>
        <v>-13.6356</v>
      </c>
      <c r="AY210" s="21">
        <f t="shared" ca="1" si="907"/>
        <v>53.051000000000002</v>
      </c>
      <c r="AZ210" s="21">
        <f t="shared" ca="1" si="908"/>
        <v>18.324400000000001</v>
      </c>
      <c r="BA210" s="21">
        <f t="shared" ca="1" si="909"/>
        <v>45.595600000000005</v>
      </c>
      <c r="BB210" s="60"/>
      <c r="BD210" s="45">
        <f t="shared" ref="BD210:BD211" si="937">BD209+1</f>
        <v>19</v>
      </c>
      <c r="BE210" s="8" t="s">
        <v>9</v>
      </c>
      <c r="BF210" s="6">
        <f ca="1">INDEX(BG$8:BG$31,BD210,1)</f>
        <v>87.358000000000004</v>
      </c>
      <c r="BG210" s="6">
        <f ca="1">INDEX(BH$8:BH$31,BD210,1)</f>
        <v>52.238</v>
      </c>
      <c r="BH210" s="6">
        <f ca="1">INDEX(BI$8:BI$31,BD210,1)</f>
        <v>-86.549000000000007</v>
      </c>
      <c r="BI210" s="6">
        <f ca="1">INDEX(BJ$8:BJ$31,BD210,1)</f>
        <v>-10.548</v>
      </c>
      <c r="BJ210" s="6">
        <f ca="1">INDEX(BK$8:BK$31,BD210,1)</f>
        <v>-1.266</v>
      </c>
      <c r="BK210" s="6">
        <f ca="1">INDEX(BL$8:BL$31,BD210,1)</f>
        <v>-1.8620000000000001</v>
      </c>
      <c r="BL210" s="21">
        <f t="shared" ca="1" si="910"/>
        <v>-87.815000000000012</v>
      </c>
      <c r="BM210" s="21">
        <f t="shared" ca="1" si="911"/>
        <v>-12.41</v>
      </c>
      <c r="BN210" s="21">
        <f t="shared" ca="1" si="912"/>
        <v>-91.538000000000011</v>
      </c>
      <c r="BO210" s="21">
        <f t="shared" ca="1" si="888"/>
        <v>-38.754500000000007</v>
      </c>
      <c r="BP210" s="21">
        <f ca="1">IF($C$2&lt;=$C$3,BN210,BO210)</f>
        <v>-91.538000000000011</v>
      </c>
      <c r="BQ210" s="21">
        <f t="shared" ca="1" si="913"/>
        <v>87.358000000000004</v>
      </c>
      <c r="BR210" s="21">
        <f t="shared" ca="1" si="914"/>
        <v>-39.300000000000011</v>
      </c>
      <c r="BS210" s="21">
        <f t="shared" ca="1" si="915"/>
        <v>143.77600000000001</v>
      </c>
      <c r="BT210" s="60"/>
      <c r="BV210" s="45">
        <f t="shared" ref="BV210:BV211" si="938">BV209+1</f>
        <v>19</v>
      </c>
      <c r="BW210" s="8" t="s">
        <v>9</v>
      </c>
      <c r="BX210" s="6">
        <f ca="1">INDEX(BY$8:BY$31,BV210,1)</f>
        <v>118.643</v>
      </c>
      <c r="BY210" s="6">
        <f ca="1">INDEX(BZ$8:BZ$31,BV210,1)</f>
        <v>70.95</v>
      </c>
      <c r="BZ210" s="6">
        <f ca="1">INDEX(CA$8:CA$31,BV210,1)</f>
        <v>-82.531999999999996</v>
      </c>
      <c r="CA210" s="6">
        <f ca="1">INDEX(CB$8:CB$31,BV210,1)</f>
        <v>-10.048999999999999</v>
      </c>
      <c r="CB210" s="6">
        <f ca="1">INDEX(CC$8:CC$31,BV210,1)</f>
        <v>-1.2070000000000001</v>
      </c>
      <c r="CC210" s="6">
        <f ca="1">INDEX(CD$8:CD$31,BV210,1)</f>
        <v>-1.776</v>
      </c>
      <c r="CD210" s="21">
        <f t="shared" ca="1" si="916"/>
        <v>-83.73899999999999</v>
      </c>
      <c r="CE210" s="21">
        <f t="shared" ca="1" si="917"/>
        <v>-11.824999999999999</v>
      </c>
      <c r="CF210" s="21">
        <f t="shared" ca="1" si="918"/>
        <v>-87.28649999999999</v>
      </c>
      <c r="CG210" s="21">
        <f t="shared" ca="1" si="889"/>
        <v>-36.946699999999993</v>
      </c>
      <c r="CH210" s="21">
        <f ca="1">IF($C$2&lt;=$C$3,CF210,CG210)</f>
        <v>-87.28649999999999</v>
      </c>
      <c r="CI210" s="21">
        <f t="shared" ca="1" si="919"/>
        <v>118.643</v>
      </c>
      <c r="CJ210" s="21">
        <f t="shared" ca="1" si="920"/>
        <v>-16.336499999999987</v>
      </c>
      <c r="CK210" s="21">
        <f t="shared" ca="1" si="921"/>
        <v>158.23649999999998</v>
      </c>
      <c r="CL210" s="60"/>
      <c r="CN210" s="45">
        <f t="shared" ref="CN210:CN211" si="939">CN209+1</f>
        <v>19</v>
      </c>
      <c r="CO210" s="8" t="s">
        <v>9</v>
      </c>
      <c r="CP210" s="6">
        <f ca="1">INDEX(CQ$8:CQ$31,CN210,1)</f>
        <v>109.87</v>
      </c>
      <c r="CQ210" s="6">
        <f ca="1">INDEX(CR$8:CR$31,CN210,1)</f>
        <v>65.709000000000003</v>
      </c>
      <c r="CR210" s="6">
        <f ca="1">INDEX(CS$8:CS$31,CN210,1)</f>
        <v>-76.174999999999997</v>
      </c>
      <c r="CS210" s="6">
        <f ca="1">INDEX(CT$8:CT$31,CN210,1)</f>
        <v>-9.2810000000000006</v>
      </c>
      <c r="CT210" s="6">
        <f ca="1">INDEX(CU$8:CU$31,CN210,1)</f>
        <v>-1.1140000000000001</v>
      </c>
      <c r="CU210" s="6">
        <f ca="1">INDEX(CV$8:CV$31,CN210,1)</f>
        <v>-1.639</v>
      </c>
      <c r="CV210" s="21">
        <f t="shared" ca="1" si="922"/>
        <v>-77.289000000000001</v>
      </c>
      <c r="CW210" s="21">
        <f t="shared" ca="1" si="923"/>
        <v>-10.92</v>
      </c>
      <c r="CX210" s="21">
        <f t="shared" ca="1" si="924"/>
        <v>-80.564999999999998</v>
      </c>
      <c r="CY210" s="21">
        <f t="shared" ca="1" si="890"/>
        <v>-34.106699999999996</v>
      </c>
      <c r="CZ210" s="21">
        <f ca="1">IF($C$2&lt;=$C$3,CX210,CY210)</f>
        <v>-80.564999999999998</v>
      </c>
      <c r="DA210" s="21">
        <f t="shared" ca="1" si="925"/>
        <v>109.87</v>
      </c>
      <c r="DB210" s="21">
        <f t="shared" ca="1" si="926"/>
        <v>-14.855999999999995</v>
      </c>
      <c r="DC210" s="21">
        <f t="shared" ca="1" si="927"/>
        <v>146.274</v>
      </c>
      <c r="DD210" s="60"/>
      <c r="DF210" s="45">
        <f t="shared" ref="DF210:DF211" si="940">DF209+1</f>
        <v>19</v>
      </c>
      <c r="DG210" s="8" t="s">
        <v>9</v>
      </c>
      <c r="DH210" s="6">
        <f ca="1">INDEX(DI$8:DI$31,DF210,1)</f>
        <v>28.047000000000001</v>
      </c>
      <c r="DI210" s="6">
        <f ca="1">INDEX(DJ$8:DJ$31,DF210,1)</f>
        <v>17.184999999999999</v>
      </c>
      <c r="DJ210" s="6">
        <f ca="1">INDEX(DK$8:DK$31,DF210,1)</f>
        <v>-8.4109999999999996</v>
      </c>
      <c r="DK210" s="6">
        <f ca="1">INDEX(DL$8:DL$31,DF210,1)</f>
        <v>1.661</v>
      </c>
      <c r="DL210" s="6">
        <f ca="1">INDEX(DM$8:DM$31,DF210,1)</f>
        <v>0.23100000000000001</v>
      </c>
      <c r="DM210" s="6">
        <f ca="1">INDEX(DN$8:DN$31,DF210,1)</f>
        <v>0.34</v>
      </c>
      <c r="DN210" s="21">
        <f t="shared" ca="1" si="928"/>
        <v>-8.6419999999999995</v>
      </c>
      <c r="DO210" s="21">
        <f t="shared" ca="1" si="929"/>
        <v>2.0009999999999999</v>
      </c>
      <c r="DP210" s="21">
        <f t="shared" ca="1" si="930"/>
        <v>-9.2423000000000002</v>
      </c>
      <c r="DQ210" s="21">
        <f t="shared" ca="1" si="891"/>
        <v>4.5935999999999995</v>
      </c>
      <c r="DR210" s="21">
        <f ca="1">IF($C$2&lt;=$C$3,DP210,DQ210)</f>
        <v>-9.2423000000000002</v>
      </c>
      <c r="DS210" s="21">
        <f t="shared" ca="1" si="931"/>
        <v>28.047000000000001</v>
      </c>
      <c r="DT210" s="21">
        <f t="shared" ca="1" si="932"/>
        <v>7.9426999999999985</v>
      </c>
      <c r="DU210" s="21">
        <f t="shared" ca="1" si="933"/>
        <v>26.427299999999999</v>
      </c>
      <c r="DV210" s="60"/>
    </row>
    <row r="211" spans="1:126">
      <c r="B211" s="45">
        <f t="shared" si="934"/>
        <v>20</v>
      </c>
      <c r="C211" s="8" t="s">
        <v>8</v>
      </c>
      <c r="D211" s="6">
        <f ca="1">INDEX(E$8:E$31,B211,1)</f>
        <v>-28.876000000000001</v>
      </c>
      <c r="E211" s="6">
        <f ca="1">INDEX(F$8:F$31,B211,1)</f>
        <v>-17.693000000000001</v>
      </c>
      <c r="F211" s="6">
        <f ca="1">INDEX(G$8:G$31,B211,1)</f>
        <v>-8.4730000000000008</v>
      </c>
      <c r="G211" s="6">
        <f ca="1">INDEX(H$8:H$31,B211,1)</f>
        <v>-1.032</v>
      </c>
      <c r="H211" s="6">
        <f ca="1">INDEX(I$8:I$31,B211,1)</f>
        <v>-0.124</v>
      </c>
      <c r="I211" s="6">
        <f ca="1">INDEX(J$8:J$31,B211,1)</f>
        <v>-0.183</v>
      </c>
      <c r="J211" s="21">
        <f t="shared" ca="1" si="892"/>
        <v>-8.5970000000000013</v>
      </c>
      <c r="K211" s="21">
        <f t="shared" ca="1" si="893"/>
        <v>-1.2150000000000001</v>
      </c>
      <c r="L211" s="21">
        <f t="shared" ca="1" si="894"/>
        <v>-8.9615000000000009</v>
      </c>
      <c r="M211" s="21">
        <f t="shared" ca="1" si="885"/>
        <v>-3.7941000000000003</v>
      </c>
      <c r="N211" s="21">
        <f ca="1">IF($C$2&lt;=$C$3,L211,M211)</f>
        <v>-8.9615000000000009</v>
      </c>
      <c r="O211" s="21">
        <f t="shared" ca="1" si="895"/>
        <v>-28.876000000000001</v>
      </c>
      <c r="P211" s="21">
        <f t="shared" ca="1" si="896"/>
        <v>-26.654500000000002</v>
      </c>
      <c r="Q211" s="21">
        <f t="shared" ca="1" si="897"/>
        <v>-8.7315000000000005</v>
      </c>
      <c r="R211" s="60"/>
      <c r="T211" s="45">
        <f t="shared" si="935"/>
        <v>20</v>
      </c>
      <c r="U211" s="8" t="s">
        <v>8</v>
      </c>
      <c r="V211" s="6">
        <f ca="1">INDEX(W$8:W$31,T211,1)</f>
        <v>-23.096</v>
      </c>
      <c r="W211" s="6">
        <f ca="1">INDEX(X$8:X$31,T211,1)</f>
        <v>-14.145</v>
      </c>
      <c r="X211" s="6">
        <f ca="1">INDEX(Y$8:Y$31,T211,1)</f>
        <v>-11.765000000000001</v>
      </c>
      <c r="Y211" s="6">
        <f ca="1">INDEX(Z$8:Z$31,T211,1)</f>
        <v>-1.4330000000000001</v>
      </c>
      <c r="Z211" s="6">
        <f ca="1">INDEX(AA$8:AA$31,T211,1)</f>
        <v>-0.17199999999999999</v>
      </c>
      <c r="AA211" s="6">
        <f ca="1">INDEX(AB$8:AB$31,T211,1)</f>
        <v>-0.254</v>
      </c>
      <c r="AB211" s="21">
        <f t="shared" ca="1" si="898"/>
        <v>-11.937000000000001</v>
      </c>
      <c r="AC211" s="21">
        <f t="shared" ca="1" si="899"/>
        <v>-1.6870000000000001</v>
      </c>
      <c r="AD211" s="21">
        <f t="shared" ca="1" si="900"/>
        <v>-12.443100000000001</v>
      </c>
      <c r="AE211" s="21">
        <f t="shared" ca="1" si="886"/>
        <v>-5.2681000000000004</v>
      </c>
      <c r="AF211" s="21">
        <f ca="1">IF($C$2&lt;=$C$3,AD211,AE211)</f>
        <v>-12.443100000000001</v>
      </c>
      <c r="AG211" s="21">
        <f t="shared" ca="1" si="901"/>
        <v>-23.096</v>
      </c>
      <c r="AH211" s="21">
        <f t="shared" ca="1" si="902"/>
        <v>-26.588100000000001</v>
      </c>
      <c r="AI211" s="21">
        <f t="shared" ca="1" si="903"/>
        <v>-1.7018999999999984</v>
      </c>
      <c r="AJ211" s="60"/>
      <c r="AL211" s="45">
        <f t="shared" si="936"/>
        <v>20</v>
      </c>
      <c r="AM211" s="8" t="s">
        <v>8</v>
      </c>
      <c r="AN211" s="6">
        <f ca="1">INDEX(AO$8:AO$31,AL211,1)</f>
        <v>-54.529000000000003</v>
      </c>
      <c r="AO211" s="6">
        <f ca="1">INDEX(AP$8:AP$31,AL211,1)</f>
        <v>-32.840000000000003</v>
      </c>
      <c r="AP211" s="6">
        <f ca="1">INDEX(AQ$8:AQ$31,AL211,1)</f>
        <v>-12.895</v>
      </c>
      <c r="AQ211" s="6">
        <f ca="1">INDEX(AR$8:AR$31,AL211,1)</f>
        <v>-1.5660000000000001</v>
      </c>
      <c r="AR211" s="6">
        <f ca="1">INDEX(AS$8:AS$31,AL211,1)</f>
        <v>-0.188</v>
      </c>
      <c r="AS211" s="6">
        <f ca="1">INDEX(AT$8:AT$31,AL211,1)</f>
        <v>-0.27600000000000002</v>
      </c>
      <c r="AT211" s="21">
        <f t="shared" ca="1" si="904"/>
        <v>-13.083</v>
      </c>
      <c r="AU211" s="21">
        <f t="shared" ca="1" si="905"/>
        <v>-1.8420000000000001</v>
      </c>
      <c r="AV211" s="21">
        <f t="shared" ca="1" si="906"/>
        <v>-13.6356</v>
      </c>
      <c r="AW211" s="21">
        <f t="shared" ca="1" si="887"/>
        <v>-5.7668999999999997</v>
      </c>
      <c r="AX211" s="21">
        <f ca="1">IF($C$2&lt;=$C$3,AV211,AW211)</f>
        <v>-13.6356</v>
      </c>
      <c r="AY211" s="21">
        <f t="shared" ca="1" si="907"/>
        <v>-54.529000000000003</v>
      </c>
      <c r="AZ211" s="21">
        <f t="shared" ca="1" si="908"/>
        <v>-46.4756</v>
      </c>
      <c r="BA211" s="21">
        <f t="shared" ca="1" si="909"/>
        <v>-19.204400000000003</v>
      </c>
      <c r="BB211" s="60"/>
      <c r="BD211" s="45">
        <f t="shared" si="937"/>
        <v>20</v>
      </c>
      <c r="BE211" s="8" t="s">
        <v>8</v>
      </c>
      <c r="BF211" s="6">
        <f ca="1">INDEX(BG$8:BG$31,BD211,1)</f>
        <v>-95.233999999999995</v>
      </c>
      <c r="BG211" s="6">
        <f ca="1">INDEX(BH$8:BH$31,BD211,1)</f>
        <v>-56.978000000000002</v>
      </c>
      <c r="BH211" s="6">
        <f ca="1">INDEX(BI$8:BI$31,BD211,1)</f>
        <v>-86.549000000000007</v>
      </c>
      <c r="BI211" s="6">
        <f ca="1">INDEX(BJ$8:BJ$31,BD211,1)</f>
        <v>-10.548</v>
      </c>
      <c r="BJ211" s="6">
        <f ca="1">INDEX(BK$8:BK$31,BD211,1)</f>
        <v>-1.266</v>
      </c>
      <c r="BK211" s="6">
        <f ca="1">INDEX(BL$8:BL$31,BD211,1)</f>
        <v>-1.8620000000000001</v>
      </c>
      <c r="BL211" s="21">
        <f t="shared" ca="1" si="910"/>
        <v>-87.815000000000012</v>
      </c>
      <c r="BM211" s="21">
        <f t="shared" ca="1" si="911"/>
        <v>-12.41</v>
      </c>
      <c r="BN211" s="21">
        <f t="shared" ca="1" si="912"/>
        <v>-91.538000000000011</v>
      </c>
      <c r="BO211" s="21">
        <f t="shared" ca="1" si="888"/>
        <v>-38.754500000000007</v>
      </c>
      <c r="BP211" s="21">
        <f ca="1">IF($C$2&lt;=$C$3,BN211,BO211)</f>
        <v>-91.538000000000011</v>
      </c>
      <c r="BQ211" s="21">
        <f t="shared" ca="1" si="913"/>
        <v>-95.233999999999995</v>
      </c>
      <c r="BR211" s="21">
        <f t="shared" ca="1" si="914"/>
        <v>-148.51600000000002</v>
      </c>
      <c r="BS211" s="21">
        <f t="shared" ca="1" si="915"/>
        <v>34.560000000000009</v>
      </c>
      <c r="BT211" s="60"/>
      <c r="BV211" s="45">
        <f t="shared" si="938"/>
        <v>20</v>
      </c>
      <c r="BW211" s="8" t="s">
        <v>8</v>
      </c>
      <c r="BX211" s="6">
        <f ca="1">INDEX(BY$8:BY$31,BV211,1)</f>
        <v>-121.009</v>
      </c>
      <c r="BY211" s="6">
        <f ca="1">INDEX(BZ$8:BZ$31,BV211,1)</f>
        <v>-72.396000000000001</v>
      </c>
      <c r="BZ211" s="6">
        <f ca="1">INDEX(CA$8:CA$31,BV211,1)</f>
        <v>-82.531999999999996</v>
      </c>
      <c r="CA211" s="6">
        <f ca="1">INDEX(CB$8:CB$31,BV211,1)</f>
        <v>-10.048999999999999</v>
      </c>
      <c r="CB211" s="6">
        <f ca="1">INDEX(CC$8:CC$31,BV211,1)</f>
        <v>-1.2070000000000001</v>
      </c>
      <c r="CC211" s="6">
        <f ca="1">INDEX(CD$8:CD$31,BV211,1)</f>
        <v>-1.776</v>
      </c>
      <c r="CD211" s="21">
        <f t="shared" ca="1" si="916"/>
        <v>-83.73899999999999</v>
      </c>
      <c r="CE211" s="21">
        <f t="shared" ca="1" si="917"/>
        <v>-11.824999999999999</v>
      </c>
      <c r="CF211" s="21">
        <f t="shared" ca="1" si="918"/>
        <v>-87.28649999999999</v>
      </c>
      <c r="CG211" s="21">
        <f t="shared" ca="1" si="889"/>
        <v>-36.946699999999993</v>
      </c>
      <c r="CH211" s="21">
        <f ca="1">IF($C$2&lt;=$C$3,CF211,CG211)</f>
        <v>-87.28649999999999</v>
      </c>
      <c r="CI211" s="21">
        <f t="shared" ca="1" si="919"/>
        <v>-121.009</v>
      </c>
      <c r="CJ211" s="21">
        <f t="shared" ca="1" si="920"/>
        <v>-159.6825</v>
      </c>
      <c r="CK211" s="21">
        <f t="shared" ca="1" si="921"/>
        <v>14.890499999999989</v>
      </c>
      <c r="CL211" s="60"/>
      <c r="CN211" s="45">
        <f t="shared" si="939"/>
        <v>20</v>
      </c>
      <c r="CO211" s="8" t="s">
        <v>8</v>
      </c>
      <c r="CP211" s="6">
        <f ca="1">INDEX(CQ$8:CQ$31,CN211,1)</f>
        <v>-95.546000000000006</v>
      </c>
      <c r="CQ211" s="6">
        <f ca="1">INDEX(CR$8:CR$31,CN211,1)</f>
        <v>-57.158999999999999</v>
      </c>
      <c r="CR211" s="6">
        <f ca="1">INDEX(CS$8:CS$31,CN211,1)</f>
        <v>-76.174999999999997</v>
      </c>
      <c r="CS211" s="6">
        <f ca="1">INDEX(CT$8:CT$31,CN211,1)</f>
        <v>-9.2810000000000006</v>
      </c>
      <c r="CT211" s="6">
        <f ca="1">INDEX(CU$8:CU$31,CN211,1)</f>
        <v>-1.1140000000000001</v>
      </c>
      <c r="CU211" s="6">
        <f ca="1">INDEX(CV$8:CV$31,CN211,1)</f>
        <v>-1.639</v>
      </c>
      <c r="CV211" s="21">
        <f t="shared" ca="1" si="922"/>
        <v>-77.289000000000001</v>
      </c>
      <c r="CW211" s="21">
        <f t="shared" ca="1" si="923"/>
        <v>-10.92</v>
      </c>
      <c r="CX211" s="21">
        <f t="shared" ca="1" si="924"/>
        <v>-80.564999999999998</v>
      </c>
      <c r="CY211" s="21">
        <f t="shared" ca="1" si="890"/>
        <v>-34.106699999999996</v>
      </c>
      <c r="CZ211" s="21">
        <f ca="1">IF($C$2&lt;=$C$3,CX211,CY211)</f>
        <v>-80.564999999999998</v>
      </c>
      <c r="DA211" s="21">
        <f t="shared" ca="1" si="925"/>
        <v>-95.546000000000006</v>
      </c>
      <c r="DB211" s="21">
        <f t="shared" ca="1" si="926"/>
        <v>-137.72399999999999</v>
      </c>
      <c r="DC211" s="21">
        <f t="shared" ca="1" si="927"/>
        <v>23.405999999999999</v>
      </c>
      <c r="DD211" s="60"/>
      <c r="DF211" s="45">
        <f t="shared" si="940"/>
        <v>20</v>
      </c>
      <c r="DG211" s="8" t="s">
        <v>8</v>
      </c>
      <c r="DH211" s="6">
        <f ca="1">INDEX(DI$8:DI$31,DF211,1)</f>
        <v>-28.87</v>
      </c>
      <c r="DI211" s="6">
        <f ca="1">INDEX(DJ$8:DJ$31,DF211,1)</f>
        <v>-17.689</v>
      </c>
      <c r="DJ211" s="6">
        <f ca="1">INDEX(DK$8:DK$31,DF211,1)</f>
        <v>-8.4109999999999996</v>
      </c>
      <c r="DK211" s="6">
        <f ca="1">INDEX(DL$8:DL$31,DF211,1)</f>
        <v>1.661</v>
      </c>
      <c r="DL211" s="6">
        <f ca="1">INDEX(DM$8:DM$31,DF211,1)</f>
        <v>0.23100000000000001</v>
      </c>
      <c r="DM211" s="6">
        <f ca="1">INDEX(DN$8:DN$31,DF211,1)</f>
        <v>0.34</v>
      </c>
      <c r="DN211" s="21">
        <f t="shared" ca="1" si="928"/>
        <v>-8.6419999999999995</v>
      </c>
      <c r="DO211" s="21">
        <f t="shared" ca="1" si="929"/>
        <v>2.0009999999999999</v>
      </c>
      <c r="DP211" s="21">
        <f t="shared" ca="1" si="930"/>
        <v>-9.2423000000000002</v>
      </c>
      <c r="DQ211" s="21">
        <f t="shared" ca="1" si="891"/>
        <v>4.5935999999999995</v>
      </c>
      <c r="DR211" s="21">
        <f ca="1">IF($C$2&lt;=$C$3,DP211,DQ211)</f>
        <v>-9.2423000000000002</v>
      </c>
      <c r="DS211" s="21">
        <f t="shared" ca="1" si="931"/>
        <v>-28.87</v>
      </c>
      <c r="DT211" s="21">
        <f t="shared" ca="1" si="932"/>
        <v>-26.9313</v>
      </c>
      <c r="DU211" s="21">
        <f t="shared" ca="1" si="933"/>
        <v>-8.4466999999999999</v>
      </c>
      <c r="DV211" s="60"/>
    </row>
    <row r="212" spans="1:126">
      <c r="C212" s="8" t="s">
        <v>58</v>
      </c>
      <c r="D212" s="6"/>
      <c r="E212" s="6"/>
      <c r="F212" s="6"/>
      <c r="G212" s="6"/>
      <c r="H212" s="6"/>
      <c r="I212" s="6"/>
      <c r="J212" s="6"/>
      <c r="K212" s="6"/>
      <c r="O212" s="21">
        <f ca="1">MIN(P201,MAX(0,P201/2-(O208-O209)/P202/P201))</f>
        <v>2.315493613507388</v>
      </c>
      <c r="P212" s="21">
        <f ca="1">MIN(P201,MAX(0,P201/2-(P208-P209)/P203/P201))</f>
        <v>1.1077106153581466</v>
      </c>
      <c r="Q212" s="21">
        <f ca="1">MIN(P201,MAX(0,P201/2-(Q208-Q209)/P203/P201))</f>
        <v>3.5231834604576475</v>
      </c>
      <c r="R212" s="60"/>
      <c r="U212" s="8" t="s">
        <v>58</v>
      </c>
      <c r="V212" s="6"/>
      <c r="W212" s="6"/>
      <c r="X212" s="6"/>
      <c r="Y212" s="6"/>
      <c r="Z212" s="6"/>
      <c r="AA212" s="6"/>
      <c r="AB212" s="6"/>
      <c r="AC212" s="6"/>
      <c r="AG212" s="21">
        <f ca="1">MIN(AH201,MAX(0,AH201/2-(AG208-AG209)/AH202/AH201))</f>
        <v>1.8927854317875614</v>
      </c>
      <c r="AH212" s="21">
        <f ca="1">MIN(AH201,MAX(0,AH201/2-(AH208-AH209)/AH203/AH201))</f>
        <v>0.2166867640800112</v>
      </c>
      <c r="AI212" s="21">
        <f ca="1">MIN(AH201,MAX(0,AH201/2-(AI208-AI209)/AH203/AH201))</f>
        <v>3.5706873315363881</v>
      </c>
      <c r="AJ212" s="60"/>
      <c r="AM212" s="8" t="s">
        <v>58</v>
      </c>
      <c r="AN212" s="6"/>
      <c r="AO212" s="6"/>
      <c r="AP212" s="6"/>
      <c r="AQ212" s="6"/>
      <c r="AR212" s="6"/>
      <c r="AS212" s="6"/>
      <c r="AT212" s="6"/>
      <c r="AU212" s="6"/>
      <c r="AY212" s="21">
        <f ca="1">MIN(AZ201,MAX(0,AZ201/2-(AY208-AY209)/AZ202/AZ201))</f>
        <v>1.4793920803123257</v>
      </c>
      <c r="AZ212" s="21">
        <f ca="1">MIN(AZ201,MAX(0,AZ201/2-(AZ208-AZ209)/AZ203/AZ201))</f>
        <v>0.84832716049382717</v>
      </c>
      <c r="BA212" s="21">
        <f ca="1">MIN(AZ201,MAX(0,AZ201/2-(BA208-BA209)/AZ203/AZ201))</f>
        <v>2.1109012345679012</v>
      </c>
      <c r="BB212" s="60"/>
      <c r="BE212" s="8" t="s">
        <v>58</v>
      </c>
      <c r="BF212" s="6"/>
      <c r="BG212" s="6"/>
      <c r="BH212" s="6"/>
      <c r="BI212" s="6"/>
      <c r="BJ212" s="6"/>
      <c r="BK212" s="6"/>
      <c r="BL212" s="6"/>
      <c r="BM212" s="6"/>
      <c r="BQ212" s="21">
        <f ca="1">MIN(BR201,MAX(0,BR201/2-(BQ208-BQ209)/BR202/BR201))</f>
        <v>1.5309827374693306</v>
      </c>
      <c r="BR212" s="21">
        <f ca="1">MIN(BR201,MAX(0,BR201/2-(BR208-BR209)/BR203/BR201))</f>
        <v>0</v>
      </c>
      <c r="BS212" s="21">
        <f ca="1">MIN(BR201,MAX(0,BR201/2-(BS208-BS209)/BR203/BR201))</f>
        <v>3.2</v>
      </c>
      <c r="BT212" s="60"/>
      <c r="BW212" s="8" t="s">
        <v>58</v>
      </c>
      <c r="BX212" s="6"/>
      <c r="BY212" s="6"/>
      <c r="BZ212" s="6"/>
      <c r="CA212" s="6"/>
      <c r="CB212" s="6"/>
      <c r="CC212" s="6"/>
      <c r="CD212" s="6"/>
      <c r="CE212" s="6"/>
      <c r="CI212" s="21">
        <f ca="1">MIN(CJ201,MAX(0,CJ201/2-(CI208-CI209)/CJ202/CJ201))</f>
        <v>2.0792615959808387</v>
      </c>
      <c r="CJ212" s="21">
        <f ca="1">MIN(CJ201,MAX(0,CJ201/2-(CJ208-CJ209)/CJ203/CJ201))</f>
        <v>0</v>
      </c>
      <c r="CK212" s="21">
        <f ca="1">MIN(CJ201,MAX(0,CJ201/2-(CK208-CK209)/CJ203/CJ201))</f>
        <v>4.2</v>
      </c>
      <c r="CL212" s="60"/>
      <c r="CO212" s="8" t="s">
        <v>58</v>
      </c>
      <c r="CP212" s="6"/>
      <c r="CQ212" s="6"/>
      <c r="CR212" s="6"/>
      <c r="CS212" s="6"/>
      <c r="CT212" s="6"/>
      <c r="CU212" s="6"/>
      <c r="CV212" s="6"/>
      <c r="CW212" s="6"/>
      <c r="DA212" s="21">
        <f ca="1">MIN(DB201,MAX(0,DB201/2-(DA208-DA209)/DB202/DB201))</f>
        <v>1.9255208941854578</v>
      </c>
      <c r="DB212" s="21">
        <f ca="1">MIN(DB201,MAX(0,DB201/2-(DB208-DB209)/DB203/DB201))</f>
        <v>0</v>
      </c>
      <c r="DC212" s="21">
        <f ca="1">MIN(DB201,MAX(0,DB201/2-(DC208-DC209)/DB203/DB201))</f>
        <v>3.6</v>
      </c>
      <c r="DD212" s="60"/>
      <c r="DG212" s="8" t="s">
        <v>58</v>
      </c>
      <c r="DH212" s="6"/>
      <c r="DI212" s="6"/>
      <c r="DJ212" s="6"/>
      <c r="DK212" s="6"/>
      <c r="DL212" s="6"/>
      <c r="DM212" s="6"/>
      <c r="DN212" s="6"/>
      <c r="DO212" s="6"/>
      <c r="DS212" s="21">
        <f ca="1">MIN(DT201,MAX(0,DT201/2-(DS208-DS209)/DT202/DT201))</f>
        <v>2.3159855579176698</v>
      </c>
      <c r="DT212" s="21">
        <f ca="1">MIN(DT201,MAX(0,DT201/2-(DT208-DT209)/DT203/DT201))</f>
        <v>1.0704249584217471</v>
      </c>
      <c r="DU212" s="21">
        <f ca="1">MIN(DT201,MAX(0,DT201/2-(DU208-DU209)/DT203/DT201))</f>
        <v>3.5616734530022365</v>
      </c>
      <c r="DV212" s="60"/>
    </row>
    <row r="213" spans="1:126">
      <c r="C213" s="8" t="s">
        <v>64</v>
      </c>
      <c r="O213" s="21">
        <f ca="1">O208+(P202*P201/2-(O208-O209)/P201)*O212-P202*O212^2/2</f>
        <v>11.879947132241647</v>
      </c>
      <c r="P213" s="21">
        <f ca="1">P208+(P203*P201/2-(P208-P209)/P201)*P212-P203*P212^2/2</f>
        <v>13.588054615369131</v>
      </c>
      <c r="Q213" s="21">
        <f ca="1">Q208+(P203*P201/2-(Q208-Q209)/P201)*Q212-P203*Q212^2/2</f>
        <v>11.791768492317033</v>
      </c>
      <c r="R213" s="60"/>
      <c r="U213" s="8" t="s">
        <v>64</v>
      </c>
      <c r="AG213" s="21">
        <f ca="1">AG208+(AH202*AH201/2-(AG208-AG209)/AH201)*AG212-AH202*AG212^2/2</f>
        <v>6.7188651627166465</v>
      </c>
      <c r="AH213" s="21">
        <f ca="1">AH208+(AH203*AH201/2-(AH208-AH209)/AH201)*AH212-AH203*AH212^2/2</f>
        <v>14.7292962003289</v>
      </c>
      <c r="AI213" s="21">
        <f ca="1">AI208+(AH203*AH201/2-(AI208-AI209)/AH201)*AI212-AH203*AI212^2/2</f>
        <v>14.386687752695408</v>
      </c>
      <c r="AJ213" s="60"/>
      <c r="AM213" s="8" t="s">
        <v>64</v>
      </c>
      <c r="AY213" s="21">
        <f ca="1">AY208+(AZ202*AZ201/2-(AY208-AY209)/AZ201)*AY212-AZ202*AY212^2/2</f>
        <v>13.425614626324595</v>
      </c>
      <c r="AZ213" s="21">
        <f ca="1">AZ208+(AZ203*AZ201/2-(AZ208-AZ209)/AZ201)*AZ212-AZ203*AZ212^2/2</f>
        <v>16.194216889300414</v>
      </c>
      <c r="BA213" s="21">
        <f ca="1">BA208+(AZ203*AZ201/2-(BA208-BA209)/AZ201)*BA212-AZ203*BA212^2/2</f>
        <v>8.5878634386831365</v>
      </c>
      <c r="BB213" s="60"/>
      <c r="BE213" s="8" t="s">
        <v>64</v>
      </c>
      <c r="BQ213" s="21">
        <f ca="1">BQ208+(BR202*BR201/2-(BQ208-BQ209)/BR201)*BQ212-BR202*BQ212^2/2</f>
        <v>26.900699303501796</v>
      </c>
      <c r="BR213" s="21">
        <f ca="1">BR208+(BR203*BR201/2-(BR208-BR209)/BR201)*BR212-BR203*BR212^2/2</f>
        <v>95.904399999999995</v>
      </c>
      <c r="BS213" s="21">
        <f ca="1">BS208+(BR203*BR201/2-(BS208-BS209)/BR201)*BS212-BR203*BS212^2/2</f>
        <v>141.6002</v>
      </c>
      <c r="BT213" s="60"/>
      <c r="BW213" s="8" t="s">
        <v>64</v>
      </c>
      <c r="CI213" s="21">
        <f ca="1">CI208+(CJ202*CJ201/2-(CI208-CI209)/CJ201)*CI212-CJ202*CI212^2/2</f>
        <v>44.253570222378002</v>
      </c>
      <c r="CJ213" s="21">
        <f ca="1">CJ208+(CJ203*CJ201/2-(CJ208-CJ209)/CJ201)*CJ212-CJ203*CJ212^2/2</f>
        <v>135.64359999999999</v>
      </c>
      <c r="CK213" s="21">
        <f ca="1">CK208+(CJ203*CJ201/2-(CK208-CK209)/CJ201)*CK212-CJ203*CK212^2/2</f>
        <v>133.37080000000003</v>
      </c>
      <c r="CL213" s="60"/>
      <c r="CO213" s="8" t="s">
        <v>64</v>
      </c>
      <c r="DA213" s="21">
        <f ca="1">DA208+(DB202*DB201/2-(DA208-DA209)/DB201)*DA212-DB202*DA212^2/2</f>
        <v>42.190704268844186</v>
      </c>
      <c r="DB213" s="21">
        <f ca="1">DB208+(DB203*DB201/2-(DB208-DB209)/DB201)*DB212-DB203*DB212^2/2</f>
        <v>127.23910000000001</v>
      </c>
      <c r="DC213" s="21">
        <f ca="1">DC208+(DB203*DB201/2-(DC208-DC209)/DB201)*DC212-DB203*DC212^2/2</f>
        <v>102.14650000000003</v>
      </c>
      <c r="DD213" s="60"/>
      <c r="DG213" s="8" t="s">
        <v>64</v>
      </c>
      <c r="DS213" s="21">
        <f ca="1">DS208+(DT202*DT201/2-(DS208-DS209)/DT201)*DS212-DT202*DS212^2/2</f>
        <v>11.872743027645903</v>
      </c>
      <c r="DT213" s="21">
        <f ca="1">DT208+(DT203*DT201/2-(DT208-DT209)/DT201)*DT212-DT203*DT212^2/2</f>
        <v>13.836053584881256</v>
      </c>
      <c r="DU213" s="21">
        <f ca="1">DU208+(DT203*DT201/2-(DU208-DU209)/DT201)*DU212-DT203*DU212^2/2</f>
        <v>12.226170985395456</v>
      </c>
      <c r="DV213" s="60"/>
    </row>
    <row r="214" spans="1:126">
      <c r="R214" s="60"/>
      <c r="AJ214" s="60"/>
      <c r="BB214" s="60"/>
      <c r="BT214" s="60"/>
      <c r="CL214" s="60"/>
      <c r="DD214" s="60"/>
      <c r="DV214" s="60"/>
    </row>
    <row r="215" spans="1:126" s="18" customFormat="1">
      <c r="D215" s="20" t="s">
        <v>32</v>
      </c>
      <c r="E215" s="20" t="s">
        <v>33</v>
      </c>
      <c r="F215" s="20" t="s">
        <v>34</v>
      </c>
      <c r="G215" s="20" t="s">
        <v>35</v>
      </c>
      <c r="H215" s="20" t="s">
        <v>36</v>
      </c>
      <c r="I215" s="20" t="s">
        <v>37</v>
      </c>
      <c r="J215" s="20" t="s">
        <v>39</v>
      </c>
      <c r="K215" s="20" t="s">
        <v>40</v>
      </c>
      <c r="L215" s="20" t="s">
        <v>41</v>
      </c>
      <c r="M215" s="20" t="s">
        <v>42</v>
      </c>
      <c r="N215" s="20" t="s">
        <v>53</v>
      </c>
      <c r="O215" s="17" t="s">
        <v>32</v>
      </c>
      <c r="P215" s="20" t="s">
        <v>51</v>
      </c>
      <c r="Q215" s="20" t="s">
        <v>52</v>
      </c>
      <c r="R215" s="61"/>
      <c r="V215" s="20" t="s">
        <v>32</v>
      </c>
      <c r="W215" s="20" t="s">
        <v>33</v>
      </c>
      <c r="X215" s="20" t="s">
        <v>34</v>
      </c>
      <c r="Y215" s="20" t="s">
        <v>35</v>
      </c>
      <c r="Z215" s="20" t="s">
        <v>36</v>
      </c>
      <c r="AA215" s="20" t="s">
        <v>37</v>
      </c>
      <c r="AB215" s="20" t="s">
        <v>39</v>
      </c>
      <c r="AC215" s="20" t="s">
        <v>40</v>
      </c>
      <c r="AD215" s="20" t="s">
        <v>41</v>
      </c>
      <c r="AE215" s="20" t="s">
        <v>42</v>
      </c>
      <c r="AF215" s="20" t="s">
        <v>53</v>
      </c>
      <c r="AG215" s="17" t="s">
        <v>32</v>
      </c>
      <c r="AH215" s="20" t="s">
        <v>51</v>
      </c>
      <c r="AI215" s="20" t="s">
        <v>52</v>
      </c>
      <c r="AJ215" s="61"/>
      <c r="AN215" s="20" t="s">
        <v>32</v>
      </c>
      <c r="AO215" s="20" t="s">
        <v>33</v>
      </c>
      <c r="AP215" s="20" t="s">
        <v>34</v>
      </c>
      <c r="AQ215" s="20" t="s">
        <v>35</v>
      </c>
      <c r="AR215" s="20" t="s">
        <v>36</v>
      </c>
      <c r="AS215" s="20" t="s">
        <v>37</v>
      </c>
      <c r="AT215" s="20" t="s">
        <v>39</v>
      </c>
      <c r="AU215" s="20" t="s">
        <v>40</v>
      </c>
      <c r="AV215" s="20" t="s">
        <v>41</v>
      </c>
      <c r="AW215" s="20" t="s">
        <v>42</v>
      </c>
      <c r="AX215" s="20" t="s">
        <v>53</v>
      </c>
      <c r="AY215" s="17" t="s">
        <v>32</v>
      </c>
      <c r="AZ215" s="20" t="s">
        <v>51</v>
      </c>
      <c r="BA215" s="20" t="s">
        <v>52</v>
      </c>
      <c r="BB215" s="61"/>
      <c r="BF215" s="20" t="s">
        <v>32</v>
      </c>
      <c r="BG215" s="20" t="s">
        <v>33</v>
      </c>
      <c r="BH215" s="20" t="s">
        <v>34</v>
      </c>
      <c r="BI215" s="20" t="s">
        <v>35</v>
      </c>
      <c r="BJ215" s="20" t="s">
        <v>36</v>
      </c>
      <c r="BK215" s="20" t="s">
        <v>37</v>
      </c>
      <c r="BL215" s="20" t="s">
        <v>39</v>
      </c>
      <c r="BM215" s="20" t="s">
        <v>40</v>
      </c>
      <c r="BN215" s="20" t="s">
        <v>41</v>
      </c>
      <c r="BO215" s="20" t="s">
        <v>42</v>
      </c>
      <c r="BP215" s="20" t="s">
        <v>53</v>
      </c>
      <c r="BQ215" s="17" t="s">
        <v>32</v>
      </c>
      <c r="BR215" s="20" t="s">
        <v>51</v>
      </c>
      <c r="BS215" s="20" t="s">
        <v>52</v>
      </c>
      <c r="BT215" s="61"/>
      <c r="BX215" s="20" t="s">
        <v>32</v>
      </c>
      <c r="BY215" s="20" t="s">
        <v>33</v>
      </c>
      <c r="BZ215" s="20" t="s">
        <v>34</v>
      </c>
      <c r="CA215" s="20" t="s">
        <v>35</v>
      </c>
      <c r="CB215" s="20" t="s">
        <v>36</v>
      </c>
      <c r="CC215" s="20" t="s">
        <v>37</v>
      </c>
      <c r="CD215" s="20" t="s">
        <v>39</v>
      </c>
      <c r="CE215" s="20" t="s">
        <v>40</v>
      </c>
      <c r="CF215" s="20" t="s">
        <v>41</v>
      </c>
      <c r="CG215" s="20" t="s">
        <v>42</v>
      </c>
      <c r="CH215" s="20" t="s">
        <v>53</v>
      </c>
      <c r="CI215" s="17" t="s">
        <v>32</v>
      </c>
      <c r="CJ215" s="20" t="s">
        <v>51</v>
      </c>
      <c r="CK215" s="20" t="s">
        <v>52</v>
      </c>
      <c r="CL215" s="61"/>
      <c r="CP215" s="20" t="s">
        <v>32</v>
      </c>
      <c r="CQ215" s="20" t="s">
        <v>33</v>
      </c>
      <c r="CR215" s="20" t="s">
        <v>34</v>
      </c>
      <c r="CS215" s="20" t="s">
        <v>35</v>
      </c>
      <c r="CT215" s="20" t="s">
        <v>36</v>
      </c>
      <c r="CU215" s="20" t="s">
        <v>37</v>
      </c>
      <c r="CV215" s="20" t="s">
        <v>39</v>
      </c>
      <c r="CW215" s="20" t="s">
        <v>40</v>
      </c>
      <c r="CX215" s="20" t="s">
        <v>41</v>
      </c>
      <c r="CY215" s="20" t="s">
        <v>42</v>
      </c>
      <c r="CZ215" s="20" t="s">
        <v>53</v>
      </c>
      <c r="DA215" s="17" t="s">
        <v>32</v>
      </c>
      <c r="DB215" s="20" t="s">
        <v>51</v>
      </c>
      <c r="DC215" s="20" t="s">
        <v>52</v>
      </c>
      <c r="DD215" s="61"/>
      <c r="DH215" s="20" t="s">
        <v>32</v>
      </c>
      <c r="DI215" s="20" t="s">
        <v>33</v>
      </c>
      <c r="DJ215" s="20" t="s">
        <v>34</v>
      </c>
      <c r="DK215" s="20" t="s">
        <v>35</v>
      </c>
      <c r="DL215" s="20" t="s">
        <v>36</v>
      </c>
      <c r="DM215" s="20" t="s">
        <v>37</v>
      </c>
      <c r="DN215" s="20" t="s">
        <v>39</v>
      </c>
      <c r="DO215" s="20" t="s">
        <v>40</v>
      </c>
      <c r="DP215" s="20" t="s">
        <v>41</v>
      </c>
      <c r="DQ215" s="20" t="s">
        <v>42</v>
      </c>
      <c r="DR215" s="20" t="s">
        <v>53</v>
      </c>
      <c r="DS215" s="17" t="s">
        <v>32</v>
      </c>
      <c r="DT215" s="20" t="s">
        <v>51</v>
      </c>
      <c r="DU215" s="20" t="s">
        <v>52</v>
      </c>
      <c r="DV215" s="61"/>
    </row>
    <row r="216" spans="1:126" s="18" customFormat="1">
      <c r="A216" s="19" t="s">
        <v>38</v>
      </c>
      <c r="C216" s="8" t="s">
        <v>11</v>
      </c>
      <c r="D216" s="21">
        <f ca="1">D208+D210*F204/100-P202*F204^2/20000</f>
        <v>-20.584</v>
      </c>
      <c r="E216" s="21">
        <f ca="1">E208+E210*F204/100-P203*F204^2/20000</f>
        <v>-12.612</v>
      </c>
      <c r="F216" s="21">
        <f ca="1">F208-(F208-F209)/P201*F204/100</f>
        <v>20.466999999999999</v>
      </c>
      <c r="G216" s="21">
        <f ca="1">G208-(G208-G209)/P201*F204/100</f>
        <v>2.4940000000000002</v>
      </c>
      <c r="H216" s="21">
        <f ca="1">H208-(H208-H209)/P201*F204/100</f>
        <v>0.3</v>
      </c>
      <c r="I216" s="21">
        <f ca="1">I208-(I208-I209)/P201*F204/100</f>
        <v>0.442</v>
      </c>
      <c r="J216" s="21">
        <f ca="1">(ABS(F216)+ABS(H216))*SIGN(F216)</f>
        <v>20.766999999999999</v>
      </c>
      <c r="K216" s="21">
        <f ca="1">(ABS(G216)+ABS(I216))*SIGN(G216)</f>
        <v>2.9360000000000004</v>
      </c>
      <c r="L216" s="21">
        <f ca="1">(ABS(J216)+0.3*ABS(K216))*SIGN(J216)</f>
        <v>21.6478</v>
      </c>
      <c r="M216" s="21">
        <f t="shared" ref="M216:M219" ca="1" si="941">(ABS(K216)+0.3*ABS(J216))*SIGN(K216)</f>
        <v>9.1661000000000001</v>
      </c>
      <c r="N216" s="21">
        <f ca="1">IF($C$2&lt;=$C$3,L216,M216)</f>
        <v>21.6478</v>
      </c>
      <c r="O216" s="21">
        <f ca="1">D216</f>
        <v>-20.584</v>
      </c>
      <c r="P216" s="21">
        <f ca="1">E216+N216</f>
        <v>9.0358000000000001</v>
      </c>
      <c r="Q216" s="21">
        <f ca="1">E216-N216</f>
        <v>-34.259799999999998</v>
      </c>
      <c r="R216" s="61"/>
      <c r="S216" s="19" t="s">
        <v>38</v>
      </c>
      <c r="U216" s="8" t="s">
        <v>11</v>
      </c>
      <c r="V216" s="21">
        <f ca="1">V208+V210*X204/100-AH202*X204^2/20000</f>
        <v>-14.974</v>
      </c>
      <c r="W216" s="21">
        <f ca="1">W208+W210*X204/100-AH203*X204^2/20000</f>
        <v>-9.18</v>
      </c>
      <c r="X216" s="21">
        <f ca="1">X208-(X208-X209)/AH201*X204/100</f>
        <v>22.440999999999999</v>
      </c>
      <c r="Y216" s="21">
        <f ca="1">Y208-(Y208-Y209)/AH201*X204/100</f>
        <v>2.7330000000000001</v>
      </c>
      <c r="Z216" s="21">
        <f ca="1">Z208-(Z208-Z209)/AH201*X204/100</f>
        <v>0.32900000000000001</v>
      </c>
      <c r="AA216" s="21">
        <f ca="1">AA208-(AA208-AA209)/AH201*X204/100</f>
        <v>0.48399999999999999</v>
      </c>
      <c r="AB216" s="21">
        <f ca="1">(ABS(X216)+ABS(Z216))*SIGN(X216)</f>
        <v>22.77</v>
      </c>
      <c r="AC216" s="21">
        <f ca="1">(ABS(Y216)+ABS(AA216))*SIGN(Y216)</f>
        <v>3.2170000000000001</v>
      </c>
      <c r="AD216" s="21">
        <f ca="1">(ABS(AB216)+0.3*ABS(AC216))*SIGN(AB216)</f>
        <v>23.735099999999999</v>
      </c>
      <c r="AE216" s="21">
        <f t="shared" ref="AE216:AE219" ca="1" si="942">(ABS(AC216)+0.3*ABS(AB216))*SIGN(AC216)</f>
        <v>10.048</v>
      </c>
      <c r="AF216" s="21">
        <f ca="1">IF($C$2&lt;=$C$3,AD216,AE216)</f>
        <v>23.735099999999999</v>
      </c>
      <c r="AG216" s="21">
        <f ca="1">V216</f>
        <v>-14.974</v>
      </c>
      <c r="AH216" s="21">
        <f ca="1">W216+AF216</f>
        <v>14.555099999999999</v>
      </c>
      <c r="AI216" s="21">
        <f ca="1">W216-AF216</f>
        <v>-32.915099999999995</v>
      </c>
      <c r="AJ216" s="61"/>
      <c r="AK216" s="19" t="s">
        <v>38</v>
      </c>
      <c r="AM216" s="8" t="s">
        <v>11</v>
      </c>
      <c r="AN216" s="21">
        <f ca="1">AN208+AN210*AP204/100-AZ202*AP204^2/20000</f>
        <v>-25.815999999999999</v>
      </c>
      <c r="AO216" s="21">
        <f ca="1">AO208+AO210*AP204/100-AZ203*AP204^2/20000</f>
        <v>-15.557</v>
      </c>
      <c r="AP216" s="21">
        <f ca="1">AP208-(AP208-AP209)/AZ201*AP204/100</f>
        <v>22.675000000000001</v>
      </c>
      <c r="AQ216" s="21">
        <f ca="1">AQ208-(AQ208-AQ209)/AZ201*AP204/100</f>
        <v>2.7559999999999998</v>
      </c>
      <c r="AR216" s="21">
        <f ca="1">AR208-(AR208-AR209)/AZ201*AP204/100</f>
        <v>0.33100000000000002</v>
      </c>
      <c r="AS216" s="21">
        <f ca="1">AS208-(AS208-AS209)/AZ201*AP204/100</f>
        <v>0.48699999999999999</v>
      </c>
      <c r="AT216" s="21">
        <f ca="1">(ABS(AP216)+ABS(AR216))*SIGN(AP216)</f>
        <v>23.006</v>
      </c>
      <c r="AU216" s="21">
        <f ca="1">(ABS(AQ216)+ABS(AS216))*SIGN(AQ216)</f>
        <v>3.2429999999999999</v>
      </c>
      <c r="AV216" s="21">
        <f ca="1">(ABS(AT216)+0.3*ABS(AU216))*SIGN(AT216)</f>
        <v>23.978899999999999</v>
      </c>
      <c r="AW216" s="21">
        <f t="shared" ref="AW216:AW219" ca="1" si="943">(ABS(AU216)+0.3*ABS(AT216))*SIGN(AU216)</f>
        <v>10.1448</v>
      </c>
      <c r="AX216" s="21">
        <f ca="1">IF($C$2&lt;=$C$3,AV216,AW216)</f>
        <v>23.978899999999999</v>
      </c>
      <c r="AY216" s="21">
        <f ca="1">AN216</f>
        <v>-25.815999999999999</v>
      </c>
      <c r="AZ216" s="21">
        <f ca="1">AO216+AX216</f>
        <v>8.4218999999999991</v>
      </c>
      <c r="BA216" s="21">
        <f ca="1">AO216-AX216</f>
        <v>-39.535899999999998</v>
      </c>
      <c r="BB216" s="61"/>
      <c r="BC216" s="19" t="s">
        <v>38</v>
      </c>
      <c r="BE216" s="8" t="s">
        <v>11</v>
      </c>
      <c r="BF216" s="21">
        <f ca="1">BF208+BF210*BH204/100-BR202*BH204^2/20000</f>
        <v>-39.970999999999997</v>
      </c>
      <c r="BG216" s="21">
        <f ca="1">BG208+BG210*BH204/100-BR203*BH204^2/20000</f>
        <v>-23.917000000000002</v>
      </c>
      <c r="BH216" s="21">
        <f ca="1">BH208-(BH208-BH209)/BR201*BH204/100</f>
        <v>113.29600000000001</v>
      </c>
      <c r="BI216" s="21">
        <f ca="1">BI208-(BI208-BI209)/BR201*BH204/100</f>
        <v>13.804</v>
      </c>
      <c r="BJ216" s="21">
        <f ca="1">BJ208-(BJ208-BJ209)/BR201*BH204/100</f>
        <v>1.6539999999999999</v>
      </c>
      <c r="BK216" s="21">
        <f ca="1">BK208-(BK208-BK209)/BR201*BH204/100</f>
        <v>2.4340000000000002</v>
      </c>
      <c r="BL216" s="21">
        <f ca="1">(ABS(BH216)+ABS(BJ216))*SIGN(BH216)</f>
        <v>114.95</v>
      </c>
      <c r="BM216" s="21">
        <f ca="1">(ABS(BI216)+ABS(BK216))*SIGN(BI216)</f>
        <v>16.238</v>
      </c>
      <c r="BN216" s="21">
        <f ca="1">(ABS(BL216)+0.3*ABS(BM216))*SIGN(BL216)</f>
        <v>119.8214</v>
      </c>
      <c r="BO216" s="21">
        <f t="shared" ref="BO216:BO219" ca="1" si="944">(ABS(BM216)+0.3*ABS(BL216))*SIGN(BM216)</f>
        <v>50.722999999999999</v>
      </c>
      <c r="BP216" s="21">
        <f ca="1">IF($C$2&lt;=$C$3,BN216,BO216)</f>
        <v>119.8214</v>
      </c>
      <c r="BQ216" s="21">
        <f ca="1">BF216</f>
        <v>-39.970999999999997</v>
      </c>
      <c r="BR216" s="21">
        <f ca="1">BG216+BP216</f>
        <v>95.904399999999995</v>
      </c>
      <c r="BS216" s="21">
        <f ca="1">BG216-BP216</f>
        <v>-143.73840000000001</v>
      </c>
      <c r="BT216" s="61"/>
      <c r="BU216" s="19" t="s">
        <v>38</v>
      </c>
      <c r="BW216" s="8" t="s">
        <v>11</v>
      </c>
      <c r="BX216" s="21">
        <f ca="1">BX208+BX210*BZ204/100-CJ202*BZ204^2/20000</f>
        <v>-79.090999999999994</v>
      </c>
      <c r="BY216" s="21">
        <f ca="1">BY208+BY210*BZ204/100-CJ203*BZ204^2/20000</f>
        <v>-47.277000000000001</v>
      </c>
      <c r="BZ216" s="21">
        <f ca="1">BZ208-(BZ208-BZ209)/CJ201*BZ204/100</f>
        <v>172.95599999999999</v>
      </c>
      <c r="CA216" s="21">
        <f ca="1">CA208-(CA208-CA209)/CJ201*BZ204/100</f>
        <v>21.059000000000001</v>
      </c>
      <c r="CB216" s="21">
        <f ca="1">CB208-(CB208-CB209)/CJ201*BZ204/100</f>
        <v>2.5299999999999998</v>
      </c>
      <c r="CC216" s="21">
        <f ca="1">CC208-(CC208-CC209)/CJ201*BZ204/100</f>
        <v>3.7229999999999999</v>
      </c>
      <c r="CD216" s="21">
        <f ca="1">(ABS(BZ216)+ABS(CB216))*SIGN(BZ216)</f>
        <v>175.48599999999999</v>
      </c>
      <c r="CE216" s="21">
        <f ca="1">(ABS(CA216)+ABS(CC216))*SIGN(CA216)</f>
        <v>24.782</v>
      </c>
      <c r="CF216" s="21">
        <f ca="1">(ABS(CD216)+0.3*ABS(CE216))*SIGN(CD216)</f>
        <v>182.92059999999998</v>
      </c>
      <c r="CG216" s="21">
        <f t="shared" ref="CG216:CG219" ca="1" si="945">(ABS(CE216)+0.3*ABS(CD216))*SIGN(CE216)</f>
        <v>77.427799999999991</v>
      </c>
      <c r="CH216" s="21">
        <f ca="1">IF($C$2&lt;=$C$3,CF216,CG216)</f>
        <v>182.92059999999998</v>
      </c>
      <c r="CI216" s="21">
        <f ca="1">BX216</f>
        <v>-79.090999999999994</v>
      </c>
      <c r="CJ216" s="21">
        <f ca="1">BY216+CH216</f>
        <v>135.64359999999999</v>
      </c>
      <c r="CK216" s="21">
        <f ca="1">BY216-CH216</f>
        <v>-230.19759999999997</v>
      </c>
      <c r="CL216" s="61"/>
      <c r="CM216" s="19" t="s">
        <v>38</v>
      </c>
      <c r="CO216" s="8" t="s">
        <v>11</v>
      </c>
      <c r="CP216" s="21">
        <f ca="1">CP208+CP210*CR204/100-DB202*CR204^2/20000</f>
        <v>-63.588000000000001</v>
      </c>
      <c r="CQ216" s="21">
        <f ca="1">CQ208+CQ210*CR204/100-DB203*CR204^2/20000</f>
        <v>-38.018000000000001</v>
      </c>
      <c r="CR216" s="21">
        <f ca="1">CR208-(CR208-CR209)/DB201*CR204/100</f>
        <v>156.24799999999999</v>
      </c>
      <c r="CS216" s="21">
        <f ca="1">CS208-(CS208-CS209)/DB201*CR204/100</f>
        <v>19.042000000000002</v>
      </c>
      <c r="CT216" s="21">
        <f ca="1">CT208-(CT208-CT209)/DB201*CR204/100</f>
        <v>2.2869999999999999</v>
      </c>
      <c r="CU216" s="21">
        <f ca="1">CU208-(CU208-CU209)/DB201*CR204/100</f>
        <v>3.3650000000000002</v>
      </c>
      <c r="CV216" s="21">
        <f ca="1">(ABS(CR216)+ABS(CT216))*SIGN(CR216)</f>
        <v>158.535</v>
      </c>
      <c r="CW216" s="21">
        <f ca="1">(ABS(CS216)+ABS(CU216))*SIGN(CS216)</f>
        <v>22.407000000000004</v>
      </c>
      <c r="CX216" s="21">
        <f ca="1">(ABS(CV216)+0.3*ABS(CW216))*SIGN(CV216)</f>
        <v>165.25710000000001</v>
      </c>
      <c r="CY216" s="21">
        <f t="shared" ref="CY216:CY219" ca="1" si="946">(ABS(CW216)+0.3*ABS(CV216))*SIGN(CW216)</f>
        <v>69.967500000000001</v>
      </c>
      <c r="CZ216" s="21">
        <f ca="1">IF($C$2&lt;=$C$3,CX216,CY216)</f>
        <v>165.25710000000001</v>
      </c>
      <c r="DA216" s="21">
        <f ca="1">CP216</f>
        <v>-63.588000000000001</v>
      </c>
      <c r="DB216" s="21">
        <f ca="1">CQ216+CZ216</f>
        <v>127.23910000000001</v>
      </c>
      <c r="DC216" s="21">
        <f ca="1">CQ216-CZ216</f>
        <v>-203.27510000000001</v>
      </c>
      <c r="DD216" s="61"/>
      <c r="DE216" s="19" t="s">
        <v>38</v>
      </c>
      <c r="DG216" s="8" t="s">
        <v>11</v>
      </c>
      <c r="DH216" s="21">
        <f ca="1">DH208+DH210*DJ204/100-DT202*DJ204^2/20000</f>
        <v>-20.605</v>
      </c>
      <c r="DI216" s="21">
        <f ca="1">DI208+DI210*DJ204/100-DT203*DJ204^2/20000</f>
        <v>-12.625999999999999</v>
      </c>
      <c r="DJ216" s="21">
        <f ca="1">DJ208-(DJ208-DJ209)/DT201*DJ204/100</f>
        <v>20.213999999999999</v>
      </c>
      <c r="DK216" s="21">
        <f ca="1">DK208-(DK208-DK209)/DT201*DJ204/100</f>
        <v>-3.99</v>
      </c>
      <c r="DL216" s="21">
        <f ca="1">DL208-(DL208-DL209)/DT201*DJ204/100</f>
        <v>-0.55500000000000005</v>
      </c>
      <c r="DM216" s="21">
        <f ca="1">DM208-(DM208-DM209)/DT201*DJ204/100</f>
        <v>-0.81699999999999995</v>
      </c>
      <c r="DN216" s="21">
        <f ca="1">(ABS(DJ216)+ABS(DL216))*SIGN(DJ216)</f>
        <v>20.768999999999998</v>
      </c>
      <c r="DO216" s="21">
        <f ca="1">(ABS(DK216)+ABS(DM216))*SIGN(DK216)</f>
        <v>-4.8070000000000004</v>
      </c>
      <c r="DP216" s="21">
        <f ca="1">(ABS(DN216)+0.3*ABS(DO216))*SIGN(DN216)</f>
        <v>22.211099999999998</v>
      </c>
      <c r="DQ216" s="21">
        <f t="shared" ref="DQ216:DQ219" ca="1" si="947">(ABS(DO216)+0.3*ABS(DN216))*SIGN(DO216)</f>
        <v>-11.037700000000001</v>
      </c>
      <c r="DR216" s="21">
        <f ca="1">IF($C$2&lt;=$C$3,DP216,DQ216)</f>
        <v>22.211099999999998</v>
      </c>
      <c r="DS216" s="21">
        <f ca="1">DH216</f>
        <v>-20.605</v>
      </c>
      <c r="DT216" s="21">
        <f ca="1">DI216+DR216</f>
        <v>9.5850999999999988</v>
      </c>
      <c r="DU216" s="21">
        <f ca="1">DI216-DR216</f>
        <v>-34.8371</v>
      </c>
      <c r="DV216" s="61"/>
    </row>
    <row r="217" spans="1:126" s="18" customFormat="1">
      <c r="C217" s="8" t="s">
        <v>10</v>
      </c>
      <c r="D217" s="21">
        <f ca="1">D209-D211*F205/100-P202*F205^2/20000</f>
        <v>-22.547999999999998</v>
      </c>
      <c r="E217" s="21">
        <f ca="1">E209-E211*F205/100-P203*F205^2/20000</f>
        <v>-13.817</v>
      </c>
      <c r="F217" s="21">
        <f ca="1">F209-(F209-F208)/P201*F205/100</f>
        <v>-19.353999999999999</v>
      </c>
      <c r="G217" s="21">
        <f ca="1">G209-(G209-G208)/P201*F205/100</f>
        <v>-2.3580000000000001</v>
      </c>
      <c r="H217" s="21">
        <f ca="1">H209-(H209-H208)/P201*F205/100</f>
        <v>-0.28399999999999997</v>
      </c>
      <c r="I217" s="21">
        <f ca="1">I209-(I209-I208)/P201*F205/100</f>
        <v>-0.41799999999999998</v>
      </c>
      <c r="J217" s="21">
        <f t="shared" ref="J217:J219" ca="1" si="948">(ABS(F217)+ABS(H217))*SIGN(F217)</f>
        <v>-19.637999999999998</v>
      </c>
      <c r="K217" s="21">
        <f t="shared" ref="K217:K219" ca="1" si="949">(ABS(G217)+ABS(I217))*SIGN(G217)</f>
        <v>-2.7760000000000002</v>
      </c>
      <c r="L217" s="21">
        <f t="shared" ref="L217:L219" ca="1" si="950">(ABS(J217)+0.3*ABS(K217))*SIGN(J217)</f>
        <v>-20.470799999999997</v>
      </c>
      <c r="M217" s="21">
        <f t="shared" ca="1" si="941"/>
        <v>-8.6673999999999989</v>
      </c>
      <c r="N217" s="21">
        <f ca="1">IF($C$2&lt;=$C$3,L217,M217)</f>
        <v>-20.470799999999997</v>
      </c>
      <c r="O217" s="21">
        <f t="shared" ref="O217:O219" ca="1" si="951">D217</f>
        <v>-22.547999999999998</v>
      </c>
      <c r="P217" s="21">
        <f t="shared" ref="P217:P219" ca="1" si="952">E217+N217</f>
        <v>-34.287799999999997</v>
      </c>
      <c r="Q217" s="21">
        <f t="shared" ref="Q217:Q219" ca="1" si="953">E217-N217</f>
        <v>6.6537999999999968</v>
      </c>
      <c r="R217" s="61"/>
      <c r="U217" s="8" t="s">
        <v>10</v>
      </c>
      <c r="V217" s="21">
        <f ca="1">V209-V211*X205/100-AH202*X205^2/20000</f>
        <v>-15.305999999999999</v>
      </c>
      <c r="W217" s="21">
        <f ca="1">W209-W211*X205/100-AH203*X205^2/20000</f>
        <v>-9.3580000000000005</v>
      </c>
      <c r="X217" s="21">
        <f ca="1">X209-(X209-X208)/AH201*X205/100</f>
        <v>-22.265999999999998</v>
      </c>
      <c r="Y217" s="21">
        <f ca="1">Y209-(Y209-Y208)/AH201*X205/100</f>
        <v>-2.7120000000000002</v>
      </c>
      <c r="Z217" s="21">
        <f ca="1">Z209-(Z209-Z208)/AH201*X205/100</f>
        <v>-0.32600000000000001</v>
      </c>
      <c r="AA217" s="21">
        <f ca="1">AA209-(AA209-AA208)/AH201*X205/100</f>
        <v>-0.48</v>
      </c>
      <c r="AB217" s="21">
        <f t="shared" ref="AB217:AB219" ca="1" si="954">(ABS(X217)+ABS(Z217))*SIGN(X217)</f>
        <v>-22.591999999999999</v>
      </c>
      <c r="AC217" s="21">
        <f t="shared" ref="AC217:AC219" ca="1" si="955">(ABS(Y217)+ABS(AA217))*SIGN(Y217)</f>
        <v>-3.1920000000000002</v>
      </c>
      <c r="AD217" s="21">
        <f t="shared" ref="AD217:AD219" ca="1" si="956">(ABS(AB217)+0.3*ABS(AC217))*SIGN(AB217)</f>
        <v>-23.549599999999998</v>
      </c>
      <c r="AE217" s="21">
        <f t="shared" ca="1" si="942"/>
        <v>-9.9695999999999998</v>
      </c>
      <c r="AF217" s="21">
        <f ca="1">IF($C$2&lt;=$C$3,AD217,AE217)</f>
        <v>-23.549599999999998</v>
      </c>
      <c r="AG217" s="21">
        <f t="shared" ref="AG217:AG219" ca="1" si="957">V217</f>
        <v>-15.305999999999999</v>
      </c>
      <c r="AH217" s="21">
        <f t="shared" ref="AH217:AH219" ca="1" si="958">W217+AF217</f>
        <v>-32.907600000000002</v>
      </c>
      <c r="AI217" s="21">
        <f t="shared" ref="AI217:AI219" ca="1" si="959">W217-AF217</f>
        <v>14.191599999999998</v>
      </c>
      <c r="AJ217" s="61"/>
      <c r="AM217" s="8" t="s">
        <v>10</v>
      </c>
      <c r="AN217" s="21">
        <f ca="1">AN209-AN211*AP205/100-AZ202*AP205^2/20000</f>
        <v>-28.033000000000001</v>
      </c>
      <c r="AO217" s="21">
        <f ca="1">AO209-AO211*AP205/100-AZ203*AP205^2/20000</f>
        <v>-16.878</v>
      </c>
      <c r="AP217" s="21">
        <f ca="1">AP209-(AP209-AP208)/AZ201*AP205/100</f>
        <v>-16.010000000000002</v>
      </c>
      <c r="AQ217" s="21">
        <f ca="1">AQ209-(AQ209-AQ208)/AZ201*AP205/100</f>
        <v>-1.9430000000000001</v>
      </c>
      <c r="AR217" s="21">
        <f ca="1">AR209-(AR209-AR208)/AZ201*AP205/100</f>
        <v>-0.23300000000000001</v>
      </c>
      <c r="AS217" s="21">
        <f ca="1">AS209-(AS209-AS208)/AZ201*AP205/100</f>
        <v>-0.34200000000000003</v>
      </c>
      <c r="AT217" s="21">
        <f t="shared" ref="AT217:AT219" ca="1" si="960">(ABS(AP217)+ABS(AR217))*SIGN(AP217)</f>
        <v>-16.243000000000002</v>
      </c>
      <c r="AU217" s="21">
        <f t="shared" ref="AU217:AU219" ca="1" si="961">(ABS(AQ217)+ABS(AS217))*SIGN(AQ217)</f>
        <v>-2.2850000000000001</v>
      </c>
      <c r="AV217" s="21">
        <f t="shared" ref="AV217:AV219" ca="1" si="962">(ABS(AT217)+0.3*ABS(AU217))*SIGN(AT217)</f>
        <v>-16.928500000000003</v>
      </c>
      <c r="AW217" s="21">
        <f t="shared" ca="1" si="943"/>
        <v>-7.1579000000000006</v>
      </c>
      <c r="AX217" s="21">
        <f ca="1">IF($C$2&lt;=$C$3,AV217,AW217)</f>
        <v>-16.928500000000003</v>
      </c>
      <c r="AY217" s="21">
        <f t="shared" ref="AY217:AY219" ca="1" si="963">AN217</f>
        <v>-28.033000000000001</v>
      </c>
      <c r="AZ217" s="21">
        <f t="shared" ref="AZ217:AZ219" ca="1" si="964">AO217+AX217</f>
        <v>-33.8065</v>
      </c>
      <c r="BA217" s="21">
        <f t="shared" ref="BA217:BA219" ca="1" si="965">AO217-AX217</f>
        <v>5.0500000000003098E-2</v>
      </c>
      <c r="BB217" s="61"/>
      <c r="BE217" s="8" t="s">
        <v>10</v>
      </c>
      <c r="BF217" s="21">
        <f ca="1">BF209-BF211*BH205/100-BR202*BH205^2/20000</f>
        <v>-52.573</v>
      </c>
      <c r="BG217" s="21">
        <f ca="1">BG209-BG211*BH205/100-BR203*BH205^2/20000</f>
        <v>-31.5</v>
      </c>
      <c r="BH217" s="21">
        <f ca="1">BH209-(BH209-BH208)/BR201*BH205/100</f>
        <v>-163.66200000000001</v>
      </c>
      <c r="BI217" s="21">
        <f ca="1">BI209-(BI209-BI208)/BR201*BH205/100</f>
        <v>-19.949000000000002</v>
      </c>
      <c r="BJ217" s="21">
        <f ca="1">BJ209-(BJ209-BJ208)/BR201*BH205/100</f>
        <v>-2.3959999999999999</v>
      </c>
      <c r="BK217" s="21">
        <f ca="1">BK209-(BK209-BK208)/BR201*BH205/100</f>
        <v>-3.5249999999999999</v>
      </c>
      <c r="BL217" s="21">
        <f t="shared" ref="BL217:BL219" ca="1" si="966">(ABS(BH217)+ABS(BJ217))*SIGN(BH217)</f>
        <v>-166.05799999999999</v>
      </c>
      <c r="BM217" s="21">
        <f t="shared" ref="BM217:BM219" ca="1" si="967">(ABS(BI217)+ABS(BK217))*SIGN(BI217)</f>
        <v>-23.474</v>
      </c>
      <c r="BN217" s="21">
        <f t="shared" ref="BN217:BN219" ca="1" si="968">(ABS(BL217)+0.3*ABS(BM217))*SIGN(BL217)</f>
        <v>-173.1002</v>
      </c>
      <c r="BO217" s="21">
        <f t="shared" ca="1" si="944"/>
        <v>-73.291399999999996</v>
      </c>
      <c r="BP217" s="21">
        <f ca="1">IF($C$2&lt;=$C$3,BN217,BO217)</f>
        <v>-173.1002</v>
      </c>
      <c r="BQ217" s="21">
        <f t="shared" ref="BQ217:BQ219" ca="1" si="969">BF217</f>
        <v>-52.573</v>
      </c>
      <c r="BR217" s="21">
        <f t="shared" ref="BR217:BR219" ca="1" si="970">BG217+BP217</f>
        <v>-204.6002</v>
      </c>
      <c r="BS217" s="21">
        <f t="shared" ref="BS217:BS219" ca="1" si="971">BG217-BP217</f>
        <v>141.6002</v>
      </c>
      <c r="BT217" s="61"/>
      <c r="BW217" s="8" t="s">
        <v>10</v>
      </c>
      <c r="BX217" s="21">
        <f ca="1">BX209-BX211*BZ205/100-CJ202*BZ205^2/20000</f>
        <v>-84.061000000000007</v>
      </c>
      <c r="BY217" s="21">
        <f ca="1">BY209-BY211*BZ205/100-CJ203*BZ205^2/20000</f>
        <v>-50.314</v>
      </c>
      <c r="BZ217" s="21">
        <f ca="1">BZ209-(BZ209-BZ208)/CJ201*BZ205/100</f>
        <v>-173.678</v>
      </c>
      <c r="CA217" s="21">
        <f ca="1">CA209-(CA209-CA208)/CJ201*BZ205/100</f>
        <v>-21.148</v>
      </c>
      <c r="CB217" s="21">
        <f ca="1">CB209-(CB209-CB208)/CJ201*BZ205/100</f>
        <v>-2.5409999999999999</v>
      </c>
      <c r="CC217" s="21">
        <f ca="1">CC209-(CC209-CC208)/CJ201*BZ205/100</f>
        <v>-3.738</v>
      </c>
      <c r="CD217" s="21">
        <f t="shared" ref="CD217:CD219" ca="1" si="972">(ABS(BZ217)+ABS(CB217))*SIGN(BZ217)</f>
        <v>-176.21899999999999</v>
      </c>
      <c r="CE217" s="21">
        <f t="shared" ref="CE217:CE219" ca="1" si="973">(ABS(CA217)+ABS(CC217))*SIGN(CA217)</f>
        <v>-24.885999999999999</v>
      </c>
      <c r="CF217" s="21">
        <f t="shared" ref="CF217:CF219" ca="1" si="974">(ABS(CD217)+0.3*ABS(CE217))*SIGN(CD217)</f>
        <v>-183.6848</v>
      </c>
      <c r="CG217" s="21">
        <f t="shared" ca="1" si="945"/>
        <v>-77.7517</v>
      </c>
      <c r="CH217" s="21">
        <f ca="1">IF($C$2&lt;=$C$3,CF217,CG217)</f>
        <v>-183.6848</v>
      </c>
      <c r="CI217" s="21">
        <f t="shared" ref="CI217:CI219" ca="1" si="975">BX217</f>
        <v>-84.061000000000007</v>
      </c>
      <c r="CJ217" s="21">
        <f t="shared" ref="CJ217:CJ219" ca="1" si="976">BY217+CH217</f>
        <v>-233.99879999999999</v>
      </c>
      <c r="CK217" s="21">
        <f t="shared" ref="CK217:CK219" ca="1" si="977">BY217-CH217</f>
        <v>133.3708</v>
      </c>
      <c r="CL217" s="61"/>
      <c r="CO217" s="8" t="s">
        <v>10</v>
      </c>
      <c r="CP217" s="21">
        <f ca="1">CP209-CP211*CR205/100-DB202*CR205^2/20000</f>
        <v>-37.804000000000002</v>
      </c>
      <c r="CQ217" s="21">
        <f ca="1">CQ209-CQ211*CR205/100-DB203*CR205^2/20000</f>
        <v>-22.629000000000001</v>
      </c>
      <c r="CR217" s="21">
        <f ca="1">CR209-(CR209-CR208)/DB201*CR205/100</f>
        <v>-117.98099999999999</v>
      </c>
      <c r="CS217" s="21">
        <f ca="1">CS209-(CS209-CS208)/DB201*CR205/100</f>
        <v>-14.371</v>
      </c>
      <c r="CT217" s="21">
        <f ca="1">CT209-(CT209-CT208)/DB201*CR205/100</f>
        <v>-1.7230000000000001</v>
      </c>
      <c r="CU217" s="21">
        <f ca="1">CU209-(CU209-CU208)/DB201*CR205/100</f>
        <v>-2.5339999999999998</v>
      </c>
      <c r="CV217" s="21">
        <f t="shared" ref="CV217:CV219" ca="1" si="978">(ABS(CR217)+ABS(CT217))*SIGN(CR217)</f>
        <v>-119.70399999999999</v>
      </c>
      <c r="CW217" s="21">
        <f t="shared" ref="CW217:CW219" ca="1" si="979">(ABS(CS217)+ABS(CU217))*SIGN(CS217)</f>
        <v>-16.905000000000001</v>
      </c>
      <c r="CX217" s="21">
        <f t="shared" ref="CX217:CX219" ca="1" si="980">(ABS(CV217)+0.3*ABS(CW217))*SIGN(CV217)</f>
        <v>-124.77549999999999</v>
      </c>
      <c r="CY217" s="21">
        <f t="shared" ca="1" si="946"/>
        <v>-52.816199999999995</v>
      </c>
      <c r="CZ217" s="21">
        <f ca="1">IF($C$2&lt;=$C$3,CX217,CY217)</f>
        <v>-124.77549999999999</v>
      </c>
      <c r="DA217" s="21">
        <f t="shared" ref="DA217:DA219" ca="1" si="981">CP217</f>
        <v>-37.804000000000002</v>
      </c>
      <c r="DB217" s="21">
        <f t="shared" ref="DB217:DB219" ca="1" si="982">CQ217+CZ217</f>
        <v>-147.40449999999998</v>
      </c>
      <c r="DC217" s="21">
        <f t="shared" ref="DC217:DC219" ca="1" si="983">CQ217-CZ217</f>
        <v>102.14649999999999</v>
      </c>
      <c r="DD217" s="61"/>
      <c r="DG217" s="8" t="s">
        <v>10</v>
      </c>
      <c r="DH217" s="21">
        <f ca="1">DH209-DH211*DJ205/100-DT202*DJ205^2/20000</f>
        <v>-22.541</v>
      </c>
      <c r="DI217" s="21">
        <f ca="1">DI209-DI211*DJ205/100-DT203*DJ205^2/20000</f>
        <v>-13.81</v>
      </c>
      <c r="DJ217" s="21">
        <f ca="1">DJ209-(DJ209-DJ208)/DT201*DJ205/100</f>
        <v>-19.318999999999999</v>
      </c>
      <c r="DK217" s="21">
        <f ca="1">DK209-(DK209-DK208)/DT201*DJ205/100</f>
        <v>3.8149999999999999</v>
      </c>
      <c r="DL217" s="21">
        <f ca="1">DL209-(DL209-DL208)/DT201*DJ205/100</f>
        <v>0.53100000000000003</v>
      </c>
      <c r="DM217" s="21">
        <f ca="1">DM209-(DM209-DM208)/DT201*DJ205/100</f>
        <v>0.78100000000000003</v>
      </c>
      <c r="DN217" s="21">
        <f t="shared" ref="DN217:DN219" ca="1" si="984">(ABS(DJ217)+ABS(DL217))*SIGN(DJ217)</f>
        <v>-19.849999999999998</v>
      </c>
      <c r="DO217" s="21">
        <f t="shared" ref="DO217:DO219" ca="1" si="985">(ABS(DK217)+ABS(DM217))*SIGN(DK217)</f>
        <v>4.5960000000000001</v>
      </c>
      <c r="DP217" s="21">
        <f t="shared" ref="DP217:DP219" ca="1" si="986">(ABS(DN217)+0.3*ABS(DO217))*SIGN(DN217)</f>
        <v>-21.2288</v>
      </c>
      <c r="DQ217" s="21">
        <f t="shared" ca="1" si="947"/>
        <v>10.550999999999998</v>
      </c>
      <c r="DR217" s="21">
        <f ca="1">IF($C$2&lt;=$C$3,DP217,DQ217)</f>
        <v>-21.2288</v>
      </c>
      <c r="DS217" s="21">
        <f t="shared" ref="DS217:DS219" ca="1" si="987">DH217</f>
        <v>-22.541</v>
      </c>
      <c r="DT217" s="21">
        <f t="shared" ref="DT217:DT219" ca="1" si="988">DI217+DR217</f>
        <v>-35.038800000000002</v>
      </c>
      <c r="DU217" s="21">
        <f t="shared" ref="DU217:DU219" ca="1" si="989">DI217-DR217</f>
        <v>7.4187999999999992</v>
      </c>
      <c r="DV217" s="61"/>
    </row>
    <row r="218" spans="1:126" s="18" customFormat="1">
      <c r="C218" s="8" t="s">
        <v>9</v>
      </c>
      <c r="D218" s="21">
        <f ca="1">D210-P202*F204/100</f>
        <v>28.041</v>
      </c>
      <c r="E218" s="21">
        <f ca="1">E210-P203*F204/100</f>
        <v>17.181000000000001</v>
      </c>
      <c r="F218" s="21">
        <f t="shared" ref="F218:I218" ca="1" si="990">F210</f>
        <v>-8.4730000000000008</v>
      </c>
      <c r="G218" s="21">
        <f t="shared" ca="1" si="990"/>
        <v>-1.032</v>
      </c>
      <c r="H218" s="21">
        <f t="shared" ca="1" si="990"/>
        <v>-0.124</v>
      </c>
      <c r="I218" s="21">
        <f t="shared" ca="1" si="990"/>
        <v>-0.183</v>
      </c>
      <c r="J218" s="21">
        <f t="shared" ca="1" si="948"/>
        <v>-8.5970000000000013</v>
      </c>
      <c r="K218" s="21">
        <f t="shared" ca="1" si="949"/>
        <v>-1.2150000000000001</v>
      </c>
      <c r="L218" s="21">
        <f t="shared" ca="1" si="950"/>
        <v>-8.9615000000000009</v>
      </c>
      <c r="M218" s="21">
        <f t="shared" ca="1" si="941"/>
        <v>-3.7941000000000003</v>
      </c>
      <c r="N218" s="21">
        <f ca="1">IF($C$2&lt;=$C$3,L218,M218)</f>
        <v>-8.9615000000000009</v>
      </c>
      <c r="O218" s="21">
        <f t="shared" ca="1" si="951"/>
        <v>28.041</v>
      </c>
      <c r="P218" s="21">
        <f t="shared" ca="1" si="952"/>
        <v>8.2195</v>
      </c>
      <c r="Q218" s="21">
        <f t="shared" ca="1" si="953"/>
        <v>26.142500000000002</v>
      </c>
      <c r="R218" s="61"/>
      <c r="U218" s="8" t="s">
        <v>9</v>
      </c>
      <c r="V218" s="21">
        <f ca="1">V210-AH202*X204/100</f>
        <v>22.922000000000001</v>
      </c>
      <c r="W218" s="21">
        <f ca="1">W210-AH203*X204/100</f>
        <v>14.051</v>
      </c>
      <c r="X218" s="21">
        <f t="shared" ref="X218:AA218" ca="1" si="991">X210</f>
        <v>-11.765000000000001</v>
      </c>
      <c r="Y218" s="21">
        <f t="shared" ca="1" si="991"/>
        <v>-1.4330000000000001</v>
      </c>
      <c r="Z218" s="21">
        <f t="shared" ca="1" si="991"/>
        <v>-0.17199999999999999</v>
      </c>
      <c r="AA218" s="21">
        <f t="shared" ca="1" si="991"/>
        <v>-0.254</v>
      </c>
      <c r="AB218" s="21">
        <f t="shared" ca="1" si="954"/>
        <v>-11.937000000000001</v>
      </c>
      <c r="AC218" s="21">
        <f t="shared" ca="1" si="955"/>
        <v>-1.6870000000000001</v>
      </c>
      <c r="AD218" s="21">
        <f t="shared" ca="1" si="956"/>
        <v>-12.443100000000001</v>
      </c>
      <c r="AE218" s="21">
        <f t="shared" ca="1" si="942"/>
        <v>-5.2681000000000004</v>
      </c>
      <c r="AF218" s="21">
        <f ca="1">IF($C$2&lt;=$C$3,AD218,AE218)</f>
        <v>-12.443100000000001</v>
      </c>
      <c r="AG218" s="21">
        <f t="shared" ca="1" si="957"/>
        <v>22.922000000000001</v>
      </c>
      <c r="AH218" s="21">
        <f t="shared" ca="1" si="958"/>
        <v>1.607899999999999</v>
      </c>
      <c r="AI218" s="21">
        <f t="shared" ca="1" si="959"/>
        <v>26.494100000000003</v>
      </c>
      <c r="AJ218" s="61"/>
      <c r="AM218" s="8" t="s">
        <v>9</v>
      </c>
      <c r="AN218" s="21">
        <f ca="1">AN210-AZ202*AP204/100</f>
        <v>53.051000000000002</v>
      </c>
      <c r="AO218" s="21">
        <f ca="1">AO210-AZ203*AP204/100</f>
        <v>31.96</v>
      </c>
      <c r="AP218" s="21">
        <f t="shared" ref="AP218:AS218" ca="1" si="992">AP210</f>
        <v>-12.895</v>
      </c>
      <c r="AQ218" s="21">
        <f t="shared" ca="1" si="992"/>
        <v>-1.5660000000000001</v>
      </c>
      <c r="AR218" s="21">
        <f t="shared" ca="1" si="992"/>
        <v>-0.188</v>
      </c>
      <c r="AS218" s="21">
        <f t="shared" ca="1" si="992"/>
        <v>-0.27600000000000002</v>
      </c>
      <c r="AT218" s="21">
        <f t="shared" ca="1" si="960"/>
        <v>-13.083</v>
      </c>
      <c r="AU218" s="21">
        <f t="shared" ca="1" si="961"/>
        <v>-1.8420000000000001</v>
      </c>
      <c r="AV218" s="21">
        <f t="shared" ca="1" si="962"/>
        <v>-13.6356</v>
      </c>
      <c r="AW218" s="21">
        <f t="shared" ca="1" si="943"/>
        <v>-5.7668999999999997</v>
      </c>
      <c r="AX218" s="21">
        <f ca="1">IF($C$2&lt;=$C$3,AV218,AW218)</f>
        <v>-13.6356</v>
      </c>
      <c r="AY218" s="21">
        <f t="shared" ca="1" si="963"/>
        <v>53.051000000000002</v>
      </c>
      <c r="AZ218" s="21">
        <f t="shared" ca="1" si="964"/>
        <v>18.324400000000001</v>
      </c>
      <c r="BA218" s="21">
        <f t="shared" ca="1" si="965"/>
        <v>45.595600000000005</v>
      </c>
      <c r="BB218" s="61"/>
      <c r="BE218" s="8" t="s">
        <v>9</v>
      </c>
      <c r="BF218" s="21">
        <f ca="1">BF210-BR202*BH204/100</f>
        <v>87.358000000000004</v>
      </c>
      <c r="BG218" s="21">
        <f ca="1">BG210-BR203*BH204/100</f>
        <v>52.238</v>
      </c>
      <c r="BH218" s="21">
        <f t="shared" ref="BH218:BK218" ca="1" si="993">BH210</f>
        <v>-86.549000000000007</v>
      </c>
      <c r="BI218" s="21">
        <f t="shared" ca="1" si="993"/>
        <v>-10.548</v>
      </c>
      <c r="BJ218" s="21">
        <f t="shared" ca="1" si="993"/>
        <v>-1.266</v>
      </c>
      <c r="BK218" s="21">
        <f t="shared" ca="1" si="993"/>
        <v>-1.8620000000000001</v>
      </c>
      <c r="BL218" s="21">
        <f t="shared" ca="1" si="966"/>
        <v>-87.815000000000012</v>
      </c>
      <c r="BM218" s="21">
        <f t="shared" ca="1" si="967"/>
        <v>-12.41</v>
      </c>
      <c r="BN218" s="21">
        <f t="shared" ca="1" si="968"/>
        <v>-91.538000000000011</v>
      </c>
      <c r="BO218" s="21">
        <f t="shared" ca="1" si="944"/>
        <v>-38.754500000000007</v>
      </c>
      <c r="BP218" s="21">
        <f ca="1">IF($C$2&lt;=$C$3,BN218,BO218)</f>
        <v>-91.538000000000011</v>
      </c>
      <c r="BQ218" s="21">
        <f t="shared" ca="1" si="969"/>
        <v>87.358000000000004</v>
      </c>
      <c r="BR218" s="21">
        <f t="shared" ca="1" si="970"/>
        <v>-39.300000000000011</v>
      </c>
      <c r="BS218" s="21">
        <f t="shared" ca="1" si="971"/>
        <v>143.77600000000001</v>
      </c>
      <c r="BT218" s="61"/>
      <c r="BW218" s="8" t="s">
        <v>9</v>
      </c>
      <c r="BX218" s="21">
        <f ca="1">BX210-CJ202*BZ204/100</f>
        <v>118.643</v>
      </c>
      <c r="BY218" s="21">
        <f ca="1">BY210-CJ203*BZ204/100</f>
        <v>70.95</v>
      </c>
      <c r="BZ218" s="21">
        <f t="shared" ref="BZ218:CC218" ca="1" si="994">BZ210</f>
        <v>-82.531999999999996</v>
      </c>
      <c r="CA218" s="21">
        <f t="shared" ca="1" si="994"/>
        <v>-10.048999999999999</v>
      </c>
      <c r="CB218" s="21">
        <f t="shared" ca="1" si="994"/>
        <v>-1.2070000000000001</v>
      </c>
      <c r="CC218" s="21">
        <f t="shared" ca="1" si="994"/>
        <v>-1.776</v>
      </c>
      <c r="CD218" s="21">
        <f t="shared" ca="1" si="972"/>
        <v>-83.73899999999999</v>
      </c>
      <c r="CE218" s="21">
        <f t="shared" ca="1" si="973"/>
        <v>-11.824999999999999</v>
      </c>
      <c r="CF218" s="21">
        <f t="shared" ca="1" si="974"/>
        <v>-87.28649999999999</v>
      </c>
      <c r="CG218" s="21">
        <f t="shared" ca="1" si="945"/>
        <v>-36.946699999999993</v>
      </c>
      <c r="CH218" s="21">
        <f ca="1">IF($C$2&lt;=$C$3,CF218,CG218)</f>
        <v>-87.28649999999999</v>
      </c>
      <c r="CI218" s="21">
        <f t="shared" ca="1" si="975"/>
        <v>118.643</v>
      </c>
      <c r="CJ218" s="21">
        <f t="shared" ca="1" si="976"/>
        <v>-16.336499999999987</v>
      </c>
      <c r="CK218" s="21">
        <f t="shared" ca="1" si="977"/>
        <v>158.23649999999998</v>
      </c>
      <c r="CL218" s="61"/>
      <c r="CO218" s="8" t="s">
        <v>9</v>
      </c>
      <c r="CP218" s="21">
        <f ca="1">CP210-DB202*CR204/100</f>
        <v>109.87</v>
      </c>
      <c r="CQ218" s="21">
        <f ca="1">CQ210-DB203*CR204/100</f>
        <v>65.709000000000003</v>
      </c>
      <c r="CR218" s="21">
        <f t="shared" ref="CR218:CU218" ca="1" si="995">CR210</f>
        <v>-76.174999999999997</v>
      </c>
      <c r="CS218" s="21">
        <f t="shared" ca="1" si="995"/>
        <v>-9.2810000000000006</v>
      </c>
      <c r="CT218" s="21">
        <f t="shared" ca="1" si="995"/>
        <v>-1.1140000000000001</v>
      </c>
      <c r="CU218" s="21">
        <f t="shared" ca="1" si="995"/>
        <v>-1.639</v>
      </c>
      <c r="CV218" s="21">
        <f t="shared" ca="1" si="978"/>
        <v>-77.289000000000001</v>
      </c>
      <c r="CW218" s="21">
        <f t="shared" ca="1" si="979"/>
        <v>-10.92</v>
      </c>
      <c r="CX218" s="21">
        <f t="shared" ca="1" si="980"/>
        <v>-80.564999999999998</v>
      </c>
      <c r="CY218" s="21">
        <f t="shared" ca="1" si="946"/>
        <v>-34.106699999999996</v>
      </c>
      <c r="CZ218" s="21">
        <f ca="1">IF($C$2&lt;=$C$3,CX218,CY218)</f>
        <v>-80.564999999999998</v>
      </c>
      <c r="DA218" s="21">
        <f t="shared" ca="1" si="981"/>
        <v>109.87</v>
      </c>
      <c r="DB218" s="21">
        <f t="shared" ca="1" si="982"/>
        <v>-14.855999999999995</v>
      </c>
      <c r="DC218" s="21">
        <f t="shared" ca="1" si="983"/>
        <v>146.274</v>
      </c>
      <c r="DD218" s="61"/>
      <c r="DG218" s="8" t="s">
        <v>9</v>
      </c>
      <c r="DH218" s="21">
        <f ca="1">DH210-DT202*DJ204/100</f>
        <v>28.047000000000001</v>
      </c>
      <c r="DI218" s="21">
        <f ca="1">DI210-DT203*DJ204/100</f>
        <v>17.184999999999999</v>
      </c>
      <c r="DJ218" s="21">
        <f t="shared" ref="DJ218:DM218" ca="1" si="996">DJ210</f>
        <v>-8.4109999999999996</v>
      </c>
      <c r="DK218" s="21">
        <f t="shared" ca="1" si="996"/>
        <v>1.661</v>
      </c>
      <c r="DL218" s="21">
        <f t="shared" ca="1" si="996"/>
        <v>0.23100000000000001</v>
      </c>
      <c r="DM218" s="21">
        <f t="shared" ca="1" si="996"/>
        <v>0.34</v>
      </c>
      <c r="DN218" s="21">
        <f t="shared" ca="1" si="984"/>
        <v>-8.6419999999999995</v>
      </c>
      <c r="DO218" s="21">
        <f t="shared" ca="1" si="985"/>
        <v>2.0009999999999999</v>
      </c>
      <c r="DP218" s="21">
        <f t="shared" ca="1" si="986"/>
        <v>-9.2423000000000002</v>
      </c>
      <c r="DQ218" s="21">
        <f t="shared" ca="1" si="947"/>
        <v>4.5935999999999995</v>
      </c>
      <c r="DR218" s="21">
        <f ca="1">IF($C$2&lt;=$C$3,DP218,DQ218)</f>
        <v>-9.2423000000000002</v>
      </c>
      <c r="DS218" s="21">
        <f t="shared" ca="1" si="987"/>
        <v>28.047000000000001</v>
      </c>
      <c r="DT218" s="21">
        <f t="shared" ca="1" si="988"/>
        <v>7.9426999999999985</v>
      </c>
      <c r="DU218" s="21">
        <f t="shared" ca="1" si="989"/>
        <v>26.427299999999999</v>
      </c>
      <c r="DV218" s="61"/>
    </row>
    <row r="219" spans="1:126" s="18" customFormat="1">
      <c r="C219" s="8" t="s">
        <v>8</v>
      </c>
      <c r="D219" s="21">
        <f ca="1">D211+P202*F205/100</f>
        <v>-28.876000000000001</v>
      </c>
      <c r="E219" s="21">
        <f ca="1">E211+P203*F205/100</f>
        <v>-17.693000000000001</v>
      </c>
      <c r="F219" s="21">
        <f t="shared" ref="F219:I219" ca="1" si="997">F211</f>
        <v>-8.4730000000000008</v>
      </c>
      <c r="G219" s="21">
        <f t="shared" ca="1" si="997"/>
        <v>-1.032</v>
      </c>
      <c r="H219" s="21">
        <f t="shared" ca="1" si="997"/>
        <v>-0.124</v>
      </c>
      <c r="I219" s="21">
        <f t="shared" ca="1" si="997"/>
        <v>-0.183</v>
      </c>
      <c r="J219" s="21">
        <f t="shared" ca="1" si="948"/>
        <v>-8.5970000000000013</v>
      </c>
      <c r="K219" s="21">
        <f t="shared" ca="1" si="949"/>
        <v>-1.2150000000000001</v>
      </c>
      <c r="L219" s="21">
        <f t="shared" ca="1" si="950"/>
        <v>-8.9615000000000009</v>
      </c>
      <c r="M219" s="21">
        <f t="shared" ca="1" si="941"/>
        <v>-3.7941000000000003</v>
      </c>
      <c r="N219" s="21">
        <f ca="1">IF($C$2&lt;=$C$3,L219,M219)</f>
        <v>-8.9615000000000009</v>
      </c>
      <c r="O219" s="21">
        <f t="shared" ca="1" si="951"/>
        <v>-28.876000000000001</v>
      </c>
      <c r="P219" s="21">
        <f t="shared" ca="1" si="952"/>
        <v>-26.654500000000002</v>
      </c>
      <c r="Q219" s="21">
        <f t="shared" ca="1" si="953"/>
        <v>-8.7315000000000005</v>
      </c>
      <c r="R219" s="61"/>
      <c r="U219" s="8" t="s">
        <v>8</v>
      </c>
      <c r="V219" s="21">
        <f ca="1">V211+AH202*X205/100</f>
        <v>-23.096</v>
      </c>
      <c r="W219" s="21">
        <f ca="1">W211+AH203*X205/100</f>
        <v>-14.145</v>
      </c>
      <c r="X219" s="21">
        <f t="shared" ref="X219:AA219" ca="1" si="998">X211</f>
        <v>-11.765000000000001</v>
      </c>
      <c r="Y219" s="21">
        <f t="shared" ca="1" si="998"/>
        <v>-1.4330000000000001</v>
      </c>
      <c r="Z219" s="21">
        <f t="shared" ca="1" si="998"/>
        <v>-0.17199999999999999</v>
      </c>
      <c r="AA219" s="21">
        <f t="shared" ca="1" si="998"/>
        <v>-0.254</v>
      </c>
      <c r="AB219" s="21">
        <f t="shared" ca="1" si="954"/>
        <v>-11.937000000000001</v>
      </c>
      <c r="AC219" s="21">
        <f t="shared" ca="1" si="955"/>
        <v>-1.6870000000000001</v>
      </c>
      <c r="AD219" s="21">
        <f t="shared" ca="1" si="956"/>
        <v>-12.443100000000001</v>
      </c>
      <c r="AE219" s="21">
        <f t="shared" ca="1" si="942"/>
        <v>-5.2681000000000004</v>
      </c>
      <c r="AF219" s="21">
        <f ca="1">IF($C$2&lt;=$C$3,AD219,AE219)</f>
        <v>-12.443100000000001</v>
      </c>
      <c r="AG219" s="21">
        <f t="shared" ca="1" si="957"/>
        <v>-23.096</v>
      </c>
      <c r="AH219" s="21">
        <f t="shared" ca="1" si="958"/>
        <v>-26.588100000000001</v>
      </c>
      <c r="AI219" s="21">
        <f t="shared" ca="1" si="959"/>
        <v>-1.7018999999999984</v>
      </c>
      <c r="AJ219" s="61"/>
      <c r="AM219" s="8" t="s">
        <v>8</v>
      </c>
      <c r="AN219" s="21">
        <f ca="1">AN211+AZ202*AP205/100</f>
        <v>-54.529000000000003</v>
      </c>
      <c r="AO219" s="21">
        <f ca="1">AO211+AZ203*AP205/100</f>
        <v>-32.840000000000003</v>
      </c>
      <c r="AP219" s="21">
        <f t="shared" ref="AP219:AS219" ca="1" si="999">AP211</f>
        <v>-12.895</v>
      </c>
      <c r="AQ219" s="21">
        <f t="shared" ca="1" si="999"/>
        <v>-1.5660000000000001</v>
      </c>
      <c r="AR219" s="21">
        <f t="shared" ca="1" si="999"/>
        <v>-0.188</v>
      </c>
      <c r="AS219" s="21">
        <f t="shared" ca="1" si="999"/>
        <v>-0.27600000000000002</v>
      </c>
      <c r="AT219" s="21">
        <f t="shared" ca="1" si="960"/>
        <v>-13.083</v>
      </c>
      <c r="AU219" s="21">
        <f t="shared" ca="1" si="961"/>
        <v>-1.8420000000000001</v>
      </c>
      <c r="AV219" s="21">
        <f t="shared" ca="1" si="962"/>
        <v>-13.6356</v>
      </c>
      <c r="AW219" s="21">
        <f t="shared" ca="1" si="943"/>
        <v>-5.7668999999999997</v>
      </c>
      <c r="AX219" s="21">
        <f ca="1">IF($C$2&lt;=$C$3,AV219,AW219)</f>
        <v>-13.6356</v>
      </c>
      <c r="AY219" s="21">
        <f t="shared" ca="1" si="963"/>
        <v>-54.529000000000003</v>
      </c>
      <c r="AZ219" s="21">
        <f t="shared" ca="1" si="964"/>
        <v>-46.4756</v>
      </c>
      <c r="BA219" s="21">
        <f t="shared" ca="1" si="965"/>
        <v>-19.204400000000003</v>
      </c>
      <c r="BB219" s="61"/>
      <c r="BE219" s="8" t="s">
        <v>8</v>
      </c>
      <c r="BF219" s="21">
        <f ca="1">BF211+BR202*BH205/100</f>
        <v>-95.233999999999995</v>
      </c>
      <c r="BG219" s="21">
        <f ca="1">BG211+BR203*BH205/100</f>
        <v>-56.978000000000002</v>
      </c>
      <c r="BH219" s="21">
        <f t="shared" ref="BH219:BK219" ca="1" si="1000">BH211</f>
        <v>-86.549000000000007</v>
      </c>
      <c r="BI219" s="21">
        <f t="shared" ca="1" si="1000"/>
        <v>-10.548</v>
      </c>
      <c r="BJ219" s="21">
        <f t="shared" ca="1" si="1000"/>
        <v>-1.266</v>
      </c>
      <c r="BK219" s="21">
        <f t="shared" ca="1" si="1000"/>
        <v>-1.8620000000000001</v>
      </c>
      <c r="BL219" s="21">
        <f t="shared" ca="1" si="966"/>
        <v>-87.815000000000012</v>
      </c>
      <c r="BM219" s="21">
        <f t="shared" ca="1" si="967"/>
        <v>-12.41</v>
      </c>
      <c r="BN219" s="21">
        <f t="shared" ca="1" si="968"/>
        <v>-91.538000000000011</v>
      </c>
      <c r="BO219" s="21">
        <f t="shared" ca="1" si="944"/>
        <v>-38.754500000000007</v>
      </c>
      <c r="BP219" s="21">
        <f ca="1">IF($C$2&lt;=$C$3,BN219,BO219)</f>
        <v>-91.538000000000011</v>
      </c>
      <c r="BQ219" s="21">
        <f t="shared" ca="1" si="969"/>
        <v>-95.233999999999995</v>
      </c>
      <c r="BR219" s="21">
        <f t="shared" ca="1" si="970"/>
        <v>-148.51600000000002</v>
      </c>
      <c r="BS219" s="21">
        <f t="shared" ca="1" si="971"/>
        <v>34.560000000000009</v>
      </c>
      <c r="BT219" s="61"/>
      <c r="BW219" s="8" t="s">
        <v>8</v>
      </c>
      <c r="BX219" s="21">
        <f ca="1">BX211+CJ202*BZ205/100</f>
        <v>-121.009</v>
      </c>
      <c r="BY219" s="21">
        <f ca="1">BY211+CJ203*BZ205/100</f>
        <v>-72.396000000000001</v>
      </c>
      <c r="BZ219" s="21">
        <f t="shared" ref="BZ219:CC219" ca="1" si="1001">BZ211</f>
        <v>-82.531999999999996</v>
      </c>
      <c r="CA219" s="21">
        <f t="shared" ca="1" si="1001"/>
        <v>-10.048999999999999</v>
      </c>
      <c r="CB219" s="21">
        <f t="shared" ca="1" si="1001"/>
        <v>-1.2070000000000001</v>
      </c>
      <c r="CC219" s="21">
        <f t="shared" ca="1" si="1001"/>
        <v>-1.776</v>
      </c>
      <c r="CD219" s="21">
        <f t="shared" ca="1" si="972"/>
        <v>-83.73899999999999</v>
      </c>
      <c r="CE219" s="21">
        <f t="shared" ca="1" si="973"/>
        <v>-11.824999999999999</v>
      </c>
      <c r="CF219" s="21">
        <f t="shared" ca="1" si="974"/>
        <v>-87.28649999999999</v>
      </c>
      <c r="CG219" s="21">
        <f t="shared" ca="1" si="945"/>
        <v>-36.946699999999993</v>
      </c>
      <c r="CH219" s="21">
        <f ca="1">IF($C$2&lt;=$C$3,CF219,CG219)</f>
        <v>-87.28649999999999</v>
      </c>
      <c r="CI219" s="21">
        <f t="shared" ca="1" si="975"/>
        <v>-121.009</v>
      </c>
      <c r="CJ219" s="21">
        <f t="shared" ca="1" si="976"/>
        <v>-159.6825</v>
      </c>
      <c r="CK219" s="21">
        <f t="shared" ca="1" si="977"/>
        <v>14.890499999999989</v>
      </c>
      <c r="CL219" s="61"/>
      <c r="CO219" s="8" t="s">
        <v>8</v>
      </c>
      <c r="CP219" s="21">
        <f ca="1">CP211+DB202*CR205/100</f>
        <v>-95.546000000000006</v>
      </c>
      <c r="CQ219" s="21">
        <f ca="1">CQ211+DB203*CR205/100</f>
        <v>-57.158999999999999</v>
      </c>
      <c r="CR219" s="21">
        <f t="shared" ref="CR219:CU219" ca="1" si="1002">CR211</f>
        <v>-76.174999999999997</v>
      </c>
      <c r="CS219" s="21">
        <f t="shared" ca="1" si="1002"/>
        <v>-9.2810000000000006</v>
      </c>
      <c r="CT219" s="21">
        <f t="shared" ca="1" si="1002"/>
        <v>-1.1140000000000001</v>
      </c>
      <c r="CU219" s="21">
        <f t="shared" ca="1" si="1002"/>
        <v>-1.639</v>
      </c>
      <c r="CV219" s="21">
        <f t="shared" ca="1" si="978"/>
        <v>-77.289000000000001</v>
      </c>
      <c r="CW219" s="21">
        <f t="shared" ca="1" si="979"/>
        <v>-10.92</v>
      </c>
      <c r="CX219" s="21">
        <f t="shared" ca="1" si="980"/>
        <v>-80.564999999999998</v>
      </c>
      <c r="CY219" s="21">
        <f t="shared" ca="1" si="946"/>
        <v>-34.106699999999996</v>
      </c>
      <c r="CZ219" s="21">
        <f ca="1">IF($C$2&lt;=$C$3,CX219,CY219)</f>
        <v>-80.564999999999998</v>
      </c>
      <c r="DA219" s="21">
        <f t="shared" ca="1" si="981"/>
        <v>-95.546000000000006</v>
      </c>
      <c r="DB219" s="21">
        <f t="shared" ca="1" si="982"/>
        <v>-137.72399999999999</v>
      </c>
      <c r="DC219" s="21">
        <f t="shared" ca="1" si="983"/>
        <v>23.405999999999999</v>
      </c>
      <c r="DD219" s="61"/>
      <c r="DG219" s="8" t="s">
        <v>8</v>
      </c>
      <c r="DH219" s="21">
        <f ca="1">DH211+DT202*DJ205/100</f>
        <v>-28.87</v>
      </c>
      <c r="DI219" s="21">
        <f ca="1">DI211+DT203*DJ205/100</f>
        <v>-17.689</v>
      </c>
      <c r="DJ219" s="21">
        <f t="shared" ref="DJ219:DM219" ca="1" si="1003">DJ211</f>
        <v>-8.4109999999999996</v>
      </c>
      <c r="DK219" s="21">
        <f t="shared" ca="1" si="1003"/>
        <v>1.661</v>
      </c>
      <c r="DL219" s="21">
        <f t="shared" ca="1" si="1003"/>
        <v>0.23100000000000001</v>
      </c>
      <c r="DM219" s="21">
        <f t="shared" ca="1" si="1003"/>
        <v>0.34</v>
      </c>
      <c r="DN219" s="21">
        <f t="shared" ca="1" si="984"/>
        <v>-8.6419999999999995</v>
      </c>
      <c r="DO219" s="21">
        <f t="shared" ca="1" si="985"/>
        <v>2.0009999999999999</v>
      </c>
      <c r="DP219" s="21">
        <f t="shared" ca="1" si="986"/>
        <v>-9.2423000000000002</v>
      </c>
      <c r="DQ219" s="21">
        <f t="shared" ca="1" si="947"/>
        <v>4.5935999999999995</v>
      </c>
      <c r="DR219" s="21">
        <f ca="1">IF($C$2&lt;=$C$3,DP219,DQ219)</f>
        <v>-9.2423000000000002</v>
      </c>
      <c r="DS219" s="21">
        <f t="shared" ca="1" si="987"/>
        <v>-28.87</v>
      </c>
      <c r="DT219" s="21">
        <f t="shared" ca="1" si="988"/>
        <v>-26.9313</v>
      </c>
      <c r="DU219" s="21">
        <f t="shared" ca="1" si="989"/>
        <v>-8.4466999999999999</v>
      </c>
      <c r="DV219" s="61"/>
    </row>
    <row r="220" spans="1:126" s="18" customFormat="1">
      <c r="C220" s="8" t="s">
        <v>58</v>
      </c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>
        <f ca="1">MIN(P201-F205/100,MAX(F204/100,O212))</f>
        <v>2.315493613507388</v>
      </c>
      <c r="P220" s="21">
        <f ca="1">MIN(P201-F205/100,MAX(F204/100,P212))</f>
        <v>1.1077106153581466</v>
      </c>
      <c r="Q220" s="21">
        <f ca="1">MIN(P201-F205/100,MAX(F204/100,Q212))</f>
        <v>3.5231834604576475</v>
      </c>
      <c r="R220" s="61"/>
      <c r="U220" s="8" t="s">
        <v>58</v>
      </c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>
        <f ca="1">MIN(AH201-X205/100,MAX(X204/100,AG212))</f>
        <v>1.8927854317875614</v>
      </c>
      <c r="AH220" s="21">
        <f ca="1">MIN(AH201-X205/100,MAX(X204/100,AH212))</f>
        <v>0.2166867640800112</v>
      </c>
      <c r="AI220" s="21">
        <f ca="1">MIN(AH201-X205/100,MAX(X204/100,AI212))</f>
        <v>3.5706873315363881</v>
      </c>
      <c r="AJ220" s="61"/>
      <c r="AM220" s="8" t="s">
        <v>58</v>
      </c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>
        <f ca="1">MIN(AZ201-AP205/100,MAX(AP204/100,AY212))</f>
        <v>1.4793920803123257</v>
      </c>
      <c r="AZ220" s="21">
        <f ca="1">MIN(AZ201-AP205/100,MAX(AP204/100,AZ212))</f>
        <v>0.84832716049382717</v>
      </c>
      <c r="BA220" s="21">
        <f ca="1">MIN(AZ201-AP205/100,MAX(AP204/100,BA212))</f>
        <v>2.1109012345679012</v>
      </c>
      <c r="BB220" s="61"/>
      <c r="BE220" s="8" t="s">
        <v>58</v>
      </c>
      <c r="BF220" s="21"/>
      <c r="BG220" s="21"/>
      <c r="BH220" s="21"/>
      <c r="BI220" s="21"/>
      <c r="BJ220" s="21"/>
      <c r="BK220" s="21"/>
      <c r="BL220" s="21"/>
      <c r="BM220" s="21"/>
      <c r="BN220" s="21"/>
      <c r="BO220" s="21"/>
      <c r="BP220" s="21"/>
      <c r="BQ220" s="21">
        <f ca="1">MIN(BR201-BH205/100,MAX(BH204/100,BQ212))</f>
        <v>1.5309827374693306</v>
      </c>
      <c r="BR220" s="21">
        <f ca="1">MIN(BR201-BH205/100,MAX(BH204/100,BR212))</f>
        <v>0</v>
      </c>
      <c r="BS220" s="21">
        <f ca="1">MIN(BR201-BH205/100,MAX(BH204/100,BS212))</f>
        <v>3.2</v>
      </c>
      <c r="BT220" s="61"/>
      <c r="BW220" s="8" t="s">
        <v>58</v>
      </c>
      <c r="BX220" s="21"/>
      <c r="BY220" s="21"/>
      <c r="BZ220" s="21"/>
      <c r="CA220" s="21"/>
      <c r="CB220" s="21"/>
      <c r="CC220" s="21"/>
      <c r="CD220" s="21"/>
      <c r="CE220" s="21"/>
      <c r="CF220" s="21"/>
      <c r="CG220" s="21"/>
      <c r="CH220" s="21"/>
      <c r="CI220" s="21">
        <f ca="1">MIN(CJ201-BZ205/100,MAX(BZ204/100,CI212))</f>
        <v>2.0792615959808387</v>
      </c>
      <c r="CJ220" s="21">
        <f ca="1">MIN(CJ201-BZ205/100,MAX(BZ204/100,CJ212))</f>
        <v>0</v>
      </c>
      <c r="CK220" s="21">
        <f ca="1">MIN(CJ201-BZ205/100,MAX(BZ204/100,CK212))</f>
        <v>4.2</v>
      </c>
      <c r="CL220" s="61"/>
      <c r="CO220" s="8" t="s">
        <v>58</v>
      </c>
      <c r="CP220" s="21"/>
      <c r="CQ220" s="21"/>
      <c r="CR220" s="21"/>
      <c r="CS220" s="21"/>
      <c r="CT220" s="21"/>
      <c r="CU220" s="21"/>
      <c r="CV220" s="21"/>
      <c r="CW220" s="21"/>
      <c r="CX220" s="21"/>
      <c r="CY220" s="21"/>
      <c r="CZ220" s="21"/>
      <c r="DA220" s="21">
        <f ca="1">MIN(DB201-CR205/100,MAX(CR204/100,DA212))</f>
        <v>1.9255208941854578</v>
      </c>
      <c r="DB220" s="21">
        <f ca="1">MIN(DB201-CR205/100,MAX(CR204/100,DB212))</f>
        <v>0</v>
      </c>
      <c r="DC220" s="21">
        <f ca="1">MIN(DB201-CR205/100,MAX(CR204/100,DC212))</f>
        <v>3.6</v>
      </c>
      <c r="DD220" s="61"/>
      <c r="DG220" s="8" t="s">
        <v>58</v>
      </c>
      <c r="DH220" s="21"/>
      <c r="DI220" s="21"/>
      <c r="DJ220" s="21"/>
      <c r="DK220" s="21"/>
      <c r="DL220" s="21"/>
      <c r="DM220" s="21"/>
      <c r="DN220" s="21"/>
      <c r="DO220" s="21"/>
      <c r="DP220" s="21"/>
      <c r="DQ220" s="21"/>
      <c r="DR220" s="21"/>
      <c r="DS220" s="21">
        <f ca="1">MIN(DT201-DJ205/100,MAX(DJ204/100,DS212))</f>
        <v>2.3159855579176698</v>
      </c>
      <c r="DT220" s="21">
        <f ca="1">MIN(DT201-DJ205/100,MAX(DJ204/100,DT212))</f>
        <v>1.0704249584217471</v>
      </c>
      <c r="DU220" s="21">
        <f ca="1">MIN(DT201-DJ205/100,MAX(DJ204/100,DU212))</f>
        <v>3.5616734530022365</v>
      </c>
      <c r="DV220" s="61"/>
    </row>
    <row r="221" spans="1:126" s="18" customFormat="1">
      <c r="C221" s="8" t="s">
        <v>59</v>
      </c>
      <c r="O221" s="21">
        <f ca="1">O208+(P202*P201/2-(O208-O209)/P201)*O220-P202*O220^2/2</f>
        <v>11.879947132241647</v>
      </c>
      <c r="P221" s="21">
        <f ca="1">P208+(P203*P201/2-(P208-P209)/P201)*P220-P203*P220^2/2</f>
        <v>13.588054615369131</v>
      </c>
      <c r="Q221" s="21">
        <f ca="1">Q208+(P203*P201/2-(Q208-Q209)/P201)*Q220-P203*Q220^2/2</f>
        <v>11.791768492317033</v>
      </c>
      <c r="R221" s="61"/>
      <c r="U221" s="8" t="s">
        <v>59</v>
      </c>
      <c r="AG221" s="21">
        <f ca="1">AG208+(AH202*AH201/2-(AG208-AG209)/AH201)*AG220-AH202*AG220^2/2</f>
        <v>6.7188651627166465</v>
      </c>
      <c r="AH221" s="21">
        <f ca="1">AH208+(AH203*AH201/2-(AH208-AH209)/AH201)*AH220-AH203*AH220^2/2</f>
        <v>14.7292962003289</v>
      </c>
      <c r="AI221" s="21">
        <f ca="1">AI208+(AH203*AH201/2-(AI208-AI209)/AH201)*AI220-AH203*AI220^2/2</f>
        <v>14.386687752695408</v>
      </c>
      <c r="AJ221" s="61"/>
      <c r="AM221" s="8" t="s">
        <v>59</v>
      </c>
      <c r="AY221" s="21">
        <f ca="1">AY208+(AZ202*AZ201/2-(AY208-AY209)/AZ201)*AY220-AZ202*AY220^2/2</f>
        <v>13.425614626324595</v>
      </c>
      <c r="AZ221" s="21">
        <f ca="1">AZ208+(AZ203*AZ201/2-(AZ208-AZ209)/AZ201)*AZ220-AZ203*AZ220^2/2</f>
        <v>16.194216889300414</v>
      </c>
      <c r="BA221" s="21">
        <f ca="1">BA208+(AZ203*AZ201/2-(BA208-BA209)/AZ201)*BA220-AZ203*BA220^2/2</f>
        <v>8.5878634386831365</v>
      </c>
      <c r="BB221" s="61"/>
      <c r="BE221" s="8" t="s">
        <v>59</v>
      </c>
      <c r="BQ221" s="21">
        <f ca="1">BQ208+(BR202*BR201/2-(BQ208-BQ209)/BR201)*BQ220-BR202*BQ220^2/2</f>
        <v>26.900699303501796</v>
      </c>
      <c r="BR221" s="21">
        <f ca="1">BR208+(BR203*BR201/2-(BR208-BR209)/BR201)*BR220-BR203*BR220^2/2</f>
        <v>95.904399999999995</v>
      </c>
      <c r="BS221" s="21">
        <f ca="1">BS208+(BR203*BR201/2-(BS208-BS209)/BR201)*BS220-BR203*BS220^2/2</f>
        <v>141.6002</v>
      </c>
      <c r="BT221" s="61"/>
      <c r="BW221" s="8" t="s">
        <v>59</v>
      </c>
      <c r="CI221" s="21">
        <f ca="1">CI208+(CJ202*CJ201/2-(CI208-CI209)/CJ201)*CI220-CJ202*CI220^2/2</f>
        <v>44.253570222378002</v>
      </c>
      <c r="CJ221" s="21">
        <f ca="1">CJ208+(CJ203*CJ201/2-(CJ208-CJ209)/CJ201)*CJ220-CJ203*CJ220^2/2</f>
        <v>135.64359999999999</v>
      </c>
      <c r="CK221" s="21">
        <f ca="1">CK208+(CJ203*CJ201/2-(CK208-CK209)/CJ201)*CK220-CJ203*CK220^2/2</f>
        <v>133.37080000000003</v>
      </c>
      <c r="CL221" s="61"/>
      <c r="CO221" s="8" t="s">
        <v>59</v>
      </c>
      <c r="DA221" s="21">
        <f ca="1">DA208+(DB202*DB201/2-(DA208-DA209)/DB201)*DA220-DB202*DA220^2/2</f>
        <v>42.190704268844186</v>
      </c>
      <c r="DB221" s="21">
        <f ca="1">DB208+(DB203*DB201/2-(DB208-DB209)/DB201)*DB220-DB203*DB220^2/2</f>
        <v>127.23910000000001</v>
      </c>
      <c r="DC221" s="21">
        <f ca="1">DC208+(DB203*DB201/2-(DC208-DC209)/DB201)*DC220-DB203*DC220^2/2</f>
        <v>102.14650000000003</v>
      </c>
      <c r="DD221" s="61"/>
      <c r="DG221" s="8" t="s">
        <v>59</v>
      </c>
      <c r="DS221" s="21">
        <f ca="1">DS208+(DT202*DT201/2-(DS208-DS209)/DT201)*DS220-DT202*DS220^2/2</f>
        <v>11.872743027645903</v>
      </c>
      <c r="DT221" s="21">
        <f ca="1">DT208+(DT203*DT201/2-(DT208-DT209)/DT201)*DT220-DT203*DT220^2/2</f>
        <v>13.836053584881256</v>
      </c>
      <c r="DU221" s="21">
        <f ca="1">DU208+(DT203*DT201/2-(DU208-DU209)/DT201)*DU220-DT203*DU220^2/2</f>
        <v>12.226170985395456</v>
      </c>
      <c r="DV221" s="61"/>
    </row>
    <row r="222" spans="1:126" s="18" customFormat="1">
      <c r="A222" s="19" t="s">
        <v>38</v>
      </c>
      <c r="I222" s="41" t="s">
        <v>84</v>
      </c>
      <c r="J222" s="41"/>
      <c r="K222" s="41" t="s">
        <v>85</v>
      </c>
      <c r="L222" s="41"/>
      <c r="M222" s="41" t="s">
        <v>86</v>
      </c>
      <c r="N222" s="41"/>
      <c r="R222" s="61"/>
      <c r="S222" s="19" t="s">
        <v>38</v>
      </c>
      <c r="AA222" s="41" t="s">
        <v>84</v>
      </c>
      <c r="AB222" s="41"/>
      <c r="AC222" s="41" t="s">
        <v>85</v>
      </c>
      <c r="AD222" s="41"/>
      <c r="AE222" s="41" t="s">
        <v>86</v>
      </c>
      <c r="AF222" s="41"/>
      <c r="AJ222" s="61"/>
      <c r="AK222" s="19" t="s">
        <v>38</v>
      </c>
      <c r="AS222" s="41" t="s">
        <v>84</v>
      </c>
      <c r="AT222" s="41"/>
      <c r="AU222" s="41" t="s">
        <v>85</v>
      </c>
      <c r="AV222" s="41"/>
      <c r="AW222" s="41" t="s">
        <v>86</v>
      </c>
      <c r="AX222" s="41"/>
      <c r="BB222" s="61"/>
      <c r="BC222" s="19" t="s">
        <v>38</v>
      </c>
      <c r="BK222" s="41" t="s">
        <v>84</v>
      </c>
      <c r="BL222" s="41"/>
      <c r="BM222" s="41" t="s">
        <v>85</v>
      </c>
      <c r="BN222" s="41"/>
      <c r="BO222" s="41" t="s">
        <v>86</v>
      </c>
      <c r="BP222" s="41"/>
      <c r="BT222" s="61"/>
      <c r="BU222" s="19" t="s">
        <v>38</v>
      </c>
      <c r="CC222" s="41" t="s">
        <v>84</v>
      </c>
      <c r="CD222" s="41"/>
      <c r="CE222" s="41" t="s">
        <v>85</v>
      </c>
      <c r="CF222" s="41"/>
      <c r="CG222" s="41" t="s">
        <v>86</v>
      </c>
      <c r="CH222" s="41"/>
      <c r="CL222" s="61"/>
      <c r="CM222" s="19" t="s">
        <v>38</v>
      </c>
      <c r="CU222" s="41" t="s">
        <v>84</v>
      </c>
      <c r="CV222" s="41"/>
      <c r="CW222" s="41" t="s">
        <v>85</v>
      </c>
      <c r="CX222" s="41"/>
      <c r="CY222" s="41" t="s">
        <v>86</v>
      </c>
      <c r="CZ222" s="41"/>
      <c r="DD222" s="61"/>
      <c r="DE222" s="19" t="s">
        <v>38</v>
      </c>
      <c r="DM222" s="41" t="s">
        <v>84</v>
      </c>
      <c r="DN222" s="41"/>
      <c r="DO222" s="41" t="s">
        <v>85</v>
      </c>
      <c r="DP222" s="41"/>
      <c r="DQ222" s="41" t="s">
        <v>86</v>
      </c>
      <c r="DR222" s="41"/>
      <c r="DV222" s="61"/>
    </row>
    <row r="223" spans="1:126" s="18" customFormat="1">
      <c r="A223" s="8" t="s">
        <v>44</v>
      </c>
      <c r="D223" s="20" t="s">
        <v>32</v>
      </c>
      <c r="E223" s="20" t="s">
        <v>51</v>
      </c>
      <c r="F223" s="20" t="s">
        <v>52</v>
      </c>
      <c r="G223" s="20" t="s">
        <v>60</v>
      </c>
      <c r="H223" s="20" t="s">
        <v>61</v>
      </c>
      <c r="I223" s="20" t="s">
        <v>62</v>
      </c>
      <c r="J223" s="20" t="s">
        <v>63</v>
      </c>
      <c r="K223" s="20" t="s">
        <v>62</v>
      </c>
      <c r="L223" s="20" t="s">
        <v>63</v>
      </c>
      <c r="M223" s="20" t="s">
        <v>87</v>
      </c>
      <c r="N223" s="20" t="s">
        <v>88</v>
      </c>
      <c r="O223" s="20"/>
      <c r="P223" s="65" t="s">
        <v>93</v>
      </c>
      <c r="Q223" s="65" t="s">
        <v>93</v>
      </c>
      <c r="R223" s="62"/>
      <c r="S223" s="8" t="s">
        <v>44</v>
      </c>
      <c r="V223" s="20" t="s">
        <v>32</v>
      </c>
      <c r="W223" s="20" t="s">
        <v>51</v>
      </c>
      <c r="X223" s="20" t="s">
        <v>52</v>
      </c>
      <c r="Y223" s="20" t="s">
        <v>60</v>
      </c>
      <c r="Z223" s="20" t="s">
        <v>61</v>
      </c>
      <c r="AA223" s="20" t="s">
        <v>62</v>
      </c>
      <c r="AB223" s="20" t="s">
        <v>63</v>
      </c>
      <c r="AC223" s="20" t="s">
        <v>62</v>
      </c>
      <c r="AD223" s="20" t="s">
        <v>63</v>
      </c>
      <c r="AE223" s="20" t="s">
        <v>87</v>
      </c>
      <c r="AF223" s="20" t="s">
        <v>88</v>
      </c>
      <c r="AG223" s="20"/>
      <c r="AI223" s="65" t="s">
        <v>93</v>
      </c>
      <c r="AJ223" s="62"/>
      <c r="AK223" s="8" t="s">
        <v>44</v>
      </c>
      <c r="AN223" s="20" t="s">
        <v>32</v>
      </c>
      <c r="AO223" s="20" t="s">
        <v>51</v>
      </c>
      <c r="AP223" s="20" t="s">
        <v>52</v>
      </c>
      <c r="AQ223" s="20" t="s">
        <v>60</v>
      </c>
      <c r="AR223" s="20" t="s">
        <v>61</v>
      </c>
      <c r="AS223" s="20" t="s">
        <v>62</v>
      </c>
      <c r="AT223" s="20" t="s">
        <v>63</v>
      </c>
      <c r="AU223" s="20" t="s">
        <v>62</v>
      </c>
      <c r="AV223" s="20" t="s">
        <v>63</v>
      </c>
      <c r="AW223" s="20" t="s">
        <v>87</v>
      </c>
      <c r="AX223" s="20" t="s">
        <v>88</v>
      </c>
      <c r="AY223" s="20"/>
      <c r="BA223" s="65" t="s">
        <v>93</v>
      </c>
      <c r="BB223" s="62"/>
      <c r="BC223" s="8" t="s">
        <v>44</v>
      </c>
      <c r="BF223" s="20" t="s">
        <v>32</v>
      </c>
      <c r="BG223" s="20" t="s">
        <v>51</v>
      </c>
      <c r="BH223" s="20" t="s">
        <v>52</v>
      </c>
      <c r="BI223" s="20" t="s">
        <v>60</v>
      </c>
      <c r="BJ223" s="20" t="s">
        <v>61</v>
      </c>
      <c r="BK223" s="20" t="s">
        <v>62</v>
      </c>
      <c r="BL223" s="20" t="s">
        <v>63</v>
      </c>
      <c r="BM223" s="20" t="s">
        <v>62</v>
      </c>
      <c r="BN223" s="20" t="s">
        <v>63</v>
      </c>
      <c r="BO223" s="20" t="s">
        <v>87</v>
      </c>
      <c r="BP223" s="20" t="s">
        <v>88</v>
      </c>
      <c r="BQ223" s="20"/>
      <c r="BS223" s="65" t="s">
        <v>93</v>
      </c>
      <c r="BT223" s="62"/>
      <c r="BU223" s="8" t="s">
        <v>44</v>
      </c>
      <c r="BX223" s="20" t="s">
        <v>32</v>
      </c>
      <c r="BY223" s="20" t="s">
        <v>51</v>
      </c>
      <c r="BZ223" s="20" t="s">
        <v>52</v>
      </c>
      <c r="CA223" s="20" t="s">
        <v>60</v>
      </c>
      <c r="CB223" s="20" t="s">
        <v>61</v>
      </c>
      <c r="CC223" s="20" t="s">
        <v>62</v>
      </c>
      <c r="CD223" s="20" t="s">
        <v>63</v>
      </c>
      <c r="CE223" s="20" t="s">
        <v>62</v>
      </c>
      <c r="CF223" s="20" t="s">
        <v>63</v>
      </c>
      <c r="CG223" s="20" t="s">
        <v>87</v>
      </c>
      <c r="CH223" s="20" t="s">
        <v>88</v>
      </c>
      <c r="CI223" s="20"/>
      <c r="CK223" s="65" t="s">
        <v>93</v>
      </c>
      <c r="CL223" s="62"/>
      <c r="CM223" s="8" t="s">
        <v>44</v>
      </c>
      <c r="CP223" s="20" t="s">
        <v>32</v>
      </c>
      <c r="CQ223" s="20" t="s">
        <v>51</v>
      </c>
      <c r="CR223" s="20" t="s">
        <v>52</v>
      </c>
      <c r="CS223" s="20" t="s">
        <v>60</v>
      </c>
      <c r="CT223" s="20" t="s">
        <v>61</v>
      </c>
      <c r="CU223" s="20" t="s">
        <v>62</v>
      </c>
      <c r="CV223" s="20" t="s">
        <v>63</v>
      </c>
      <c r="CW223" s="20" t="s">
        <v>62</v>
      </c>
      <c r="CX223" s="20" t="s">
        <v>63</v>
      </c>
      <c r="CY223" s="20" t="s">
        <v>87</v>
      </c>
      <c r="CZ223" s="20" t="s">
        <v>88</v>
      </c>
      <c r="DA223" s="20"/>
      <c r="DC223" s="65" t="s">
        <v>93</v>
      </c>
      <c r="DD223" s="62"/>
      <c r="DE223" s="8" t="s">
        <v>44</v>
      </c>
      <c r="DH223" s="20" t="s">
        <v>32</v>
      </c>
      <c r="DI223" s="20" t="s">
        <v>51</v>
      </c>
      <c r="DJ223" s="20" t="s">
        <v>52</v>
      </c>
      <c r="DK223" s="20" t="s">
        <v>60</v>
      </c>
      <c r="DL223" s="20" t="s">
        <v>61</v>
      </c>
      <c r="DM223" s="20" t="s">
        <v>62</v>
      </c>
      <c r="DN223" s="20" t="s">
        <v>63</v>
      </c>
      <c r="DO223" s="20" t="s">
        <v>62</v>
      </c>
      <c r="DP223" s="20" t="s">
        <v>63</v>
      </c>
      <c r="DQ223" s="20" t="s">
        <v>87</v>
      </c>
      <c r="DR223" s="20" t="s">
        <v>88</v>
      </c>
      <c r="DS223" s="20"/>
      <c r="DU223" s="65" t="s">
        <v>93</v>
      </c>
      <c r="DV223" s="62"/>
    </row>
    <row r="224" spans="1:126">
      <c r="A224" s="8" t="str">
        <f ca="1">B201</f>
        <v>14-15</v>
      </c>
      <c r="C224" s="8" t="s">
        <v>11</v>
      </c>
      <c r="D224" s="26">
        <f ca="1">O216</f>
        <v>-20.584</v>
      </c>
      <c r="E224" s="26">
        <f t="shared" ref="E224:E225" ca="1" si="1004">P216</f>
        <v>9.0358000000000001</v>
      </c>
      <c r="F224" s="26">
        <f t="shared" ref="F224" ca="1" si="1005">Q216</f>
        <v>-34.259799999999998</v>
      </c>
      <c r="G224" s="26">
        <f ca="1">MIN(D224:F224)</f>
        <v>-34.259799999999998</v>
      </c>
      <c r="H224" s="26">
        <f ca="1">MAX(D224:F224,0)</f>
        <v>9.0358000000000001</v>
      </c>
      <c r="I224" s="28">
        <f ca="1">MAX(0,-G224/0.9/(F202-F203)/$N$3*1000)</f>
        <v>0</v>
      </c>
      <c r="J224" s="28">
        <f ca="1">MAX(0,H224/0.9/(F202-F203)/$N$3*1000)</f>
        <v>0</v>
      </c>
      <c r="K224" s="42"/>
      <c r="L224" s="42"/>
      <c r="M224" s="43">
        <f ca="1">IF(B201="-","",K224*0.9*(F202-$N$4)*$N$3/1000)</f>
        <v>0</v>
      </c>
      <c r="N224" s="43">
        <f ca="1">IF(B201="-","",L224*0.9*(F202-$N$4)*$N$3/1000)</f>
        <v>0</v>
      </c>
      <c r="O224" s="26"/>
      <c r="P224" s="26" t="str">
        <f ca="1">CONCATENATE("nodo ",B$5)</f>
        <v>nodo 14</v>
      </c>
      <c r="Q224" s="26" t="str">
        <f ca="1">CONCATENATE("nodo ",C$5)</f>
        <v>nodo 15</v>
      </c>
      <c r="R224" s="63"/>
      <c r="S224" s="8" t="str">
        <f ca="1">T201</f>
        <v>15-16</v>
      </c>
      <c r="U224" s="8" t="s">
        <v>11</v>
      </c>
      <c r="V224" s="26">
        <f ca="1">AG216</f>
        <v>-14.974</v>
      </c>
      <c r="W224" s="26">
        <f t="shared" ref="W224:W225" ca="1" si="1006">AH216</f>
        <v>14.555099999999999</v>
      </c>
      <c r="X224" s="26">
        <f t="shared" ref="X224" ca="1" si="1007">AI216</f>
        <v>-32.915099999999995</v>
      </c>
      <c r="Y224" s="26">
        <f ca="1">MIN(V224:X224)</f>
        <v>-32.915099999999995</v>
      </c>
      <c r="Z224" s="26">
        <f ca="1">MAX(V224:X224,0)</f>
        <v>14.555099999999999</v>
      </c>
      <c r="AA224" s="28">
        <f ca="1">MAX(0,-Y224/0.9/(X202-X203)/$N$3*1000)</f>
        <v>0</v>
      </c>
      <c r="AB224" s="28">
        <f ca="1">MAX(0,Z224/0.9/(X202-X203)/$N$3*1000)</f>
        <v>0</v>
      </c>
      <c r="AC224" s="42"/>
      <c r="AD224" s="42"/>
      <c r="AE224" s="43">
        <f ca="1">IF(T201="-",0,AC224*0.9*(X202-$N$4)*$N$3/1000)</f>
        <v>0</v>
      </c>
      <c r="AF224" s="43">
        <f ca="1">IF(T201="-",0,AD224*0.9*(X202-$N$4)*$N$3/1000)</f>
        <v>0</v>
      </c>
      <c r="AG224" s="26"/>
      <c r="AH224" s="18"/>
      <c r="AI224" s="26" t="str">
        <f ca="1">CONCATENATE("nodo ",U$5)</f>
        <v>nodo 16</v>
      </c>
      <c r="AJ224" s="63"/>
      <c r="AK224" s="8" t="str">
        <f ca="1">AL201</f>
        <v>16-17</v>
      </c>
      <c r="AM224" s="8" t="s">
        <v>11</v>
      </c>
      <c r="AN224" s="26">
        <f ca="1">AY216</f>
        <v>-25.815999999999999</v>
      </c>
      <c r="AO224" s="26">
        <f t="shared" ref="AO224:AO225" ca="1" si="1008">AZ216</f>
        <v>8.4218999999999991</v>
      </c>
      <c r="AP224" s="26">
        <f t="shared" ref="AP224" ca="1" si="1009">BA216</f>
        <v>-39.535899999999998</v>
      </c>
      <c r="AQ224" s="26">
        <f ca="1">MIN(AN224:AP224)</f>
        <v>-39.535899999999998</v>
      </c>
      <c r="AR224" s="26">
        <f ca="1">MAX(AN224:AP224,0)</f>
        <v>8.4218999999999991</v>
      </c>
      <c r="AS224" s="28">
        <f ca="1">MAX(0,-AQ224/0.9/(AP202-AP203)/$N$3*1000)</f>
        <v>0</v>
      </c>
      <c r="AT224" s="28">
        <f ca="1">MAX(0,AR224/0.9/(AP202-AP203)/$N$3*1000)</f>
        <v>0</v>
      </c>
      <c r="AU224" s="42"/>
      <c r="AV224" s="42"/>
      <c r="AW224" s="43">
        <f ca="1">IF(AL201="-",0,AU224*0.9*(AP202-$N$4)*$N$3/1000)</f>
        <v>0</v>
      </c>
      <c r="AX224" s="43">
        <f ca="1">IF(AL201="-",0,AV224*0.9*(AP202-$N$4)*$N$3/1000)</f>
        <v>0</v>
      </c>
      <c r="AY224" s="26"/>
      <c r="AZ224" s="18"/>
      <c r="BA224" s="26" t="str">
        <f ca="1">CONCATENATE("nodo ",AM$5)</f>
        <v>nodo 17</v>
      </c>
      <c r="BB224" s="63"/>
      <c r="BC224" s="8" t="str">
        <f ca="1">BD201</f>
        <v>17-18</v>
      </c>
      <c r="BE224" s="8" t="s">
        <v>11</v>
      </c>
      <c r="BF224" s="26">
        <f ca="1">BQ216</f>
        <v>-39.970999999999997</v>
      </c>
      <c r="BG224" s="26">
        <f t="shared" ref="BG224:BG225" ca="1" si="1010">BR216</f>
        <v>95.904399999999995</v>
      </c>
      <c r="BH224" s="26">
        <f t="shared" ref="BH224" ca="1" si="1011">BS216</f>
        <v>-143.73840000000001</v>
      </c>
      <c r="BI224" s="26">
        <f ca="1">MIN(BF224:BH224)</f>
        <v>-143.73840000000001</v>
      </c>
      <c r="BJ224" s="26">
        <f ca="1">MAX(BF224:BH224,0)</f>
        <v>95.904399999999995</v>
      </c>
      <c r="BK224" s="28">
        <f ca="1">MAX(0,-BI224/0.9/(BH202-BH203)/$N$3*1000)</f>
        <v>0</v>
      </c>
      <c r="BL224" s="28">
        <f ca="1">MAX(0,BJ224/0.9/(BH202-BH203)/$N$3*1000)</f>
        <v>0</v>
      </c>
      <c r="BM224" s="42"/>
      <c r="BN224" s="42"/>
      <c r="BO224" s="43">
        <f ca="1">IF(BD201="-",0,BM224*0.9*(BH202-$N$4)*$N$3/1000)</f>
        <v>0</v>
      </c>
      <c r="BP224" s="43">
        <f ca="1">IF(BD201="-",0,BN224*0.9*(BH202-$N$4)*$N$3/1000)</f>
        <v>0</v>
      </c>
      <c r="BQ224" s="26"/>
      <c r="BR224" s="18"/>
      <c r="BS224" s="26" t="str">
        <f ca="1">CONCATENATE("nodo ",BE$5)</f>
        <v>nodo 18</v>
      </c>
      <c r="BT224" s="63"/>
      <c r="BU224" s="8" t="str">
        <f ca="1">BV201</f>
        <v>18-19</v>
      </c>
      <c r="BW224" s="8" t="s">
        <v>11</v>
      </c>
      <c r="BX224" s="26">
        <f ca="1">CI216</f>
        <v>-79.090999999999994</v>
      </c>
      <c r="BY224" s="26">
        <f t="shared" ref="BY224:BY225" ca="1" si="1012">CJ216</f>
        <v>135.64359999999999</v>
      </c>
      <c r="BZ224" s="26">
        <f t="shared" ref="BZ224" ca="1" si="1013">CK216</f>
        <v>-230.19759999999997</v>
      </c>
      <c r="CA224" s="26">
        <f ca="1">MIN(BX224:BZ224)</f>
        <v>-230.19759999999997</v>
      </c>
      <c r="CB224" s="26">
        <f ca="1">MAX(BX224:BZ224,0)</f>
        <v>135.64359999999999</v>
      </c>
      <c r="CC224" s="28">
        <f ca="1">MAX(0,-CA224/0.9/(BZ202-BZ203)/$N$3*1000)</f>
        <v>0</v>
      </c>
      <c r="CD224" s="28">
        <f ca="1">MAX(0,CB224/0.9/(BZ202-BZ203)/$N$3*1000)</f>
        <v>0</v>
      </c>
      <c r="CE224" s="42"/>
      <c r="CF224" s="42"/>
      <c r="CG224" s="43">
        <f ca="1">IF(BV201="-",0,CE224*0.9*(BZ202-$N$4)*$N$3/1000)</f>
        <v>0</v>
      </c>
      <c r="CH224" s="43">
        <f ca="1">IF(BV201="-",0,CF224*0.9*(BZ202-$N$4)*$N$3/1000)</f>
        <v>0</v>
      </c>
      <c r="CI224" s="26"/>
      <c r="CJ224" s="18"/>
      <c r="CK224" s="26" t="str">
        <f ca="1">CONCATENATE("nodo ",BW$5)</f>
        <v>nodo 19</v>
      </c>
      <c r="CL224" s="63"/>
      <c r="CM224" s="8" t="str">
        <f ca="1">CN201</f>
        <v>19-20</v>
      </c>
      <c r="CO224" s="8" t="s">
        <v>11</v>
      </c>
      <c r="CP224" s="26">
        <f ca="1">DA216</f>
        <v>-63.588000000000001</v>
      </c>
      <c r="CQ224" s="26">
        <f t="shared" ref="CQ224:CQ225" ca="1" si="1014">DB216</f>
        <v>127.23910000000001</v>
      </c>
      <c r="CR224" s="26">
        <f t="shared" ref="CR224" ca="1" si="1015">DC216</f>
        <v>-203.27510000000001</v>
      </c>
      <c r="CS224" s="26">
        <f ca="1">MIN(CP224:CR224)</f>
        <v>-203.27510000000001</v>
      </c>
      <c r="CT224" s="26">
        <f ca="1">MAX(CP224:CR224,0)</f>
        <v>127.23910000000001</v>
      </c>
      <c r="CU224" s="28">
        <f ca="1">MAX(0,-CS224/0.9/(CR202-CR203)/$N$3*1000)</f>
        <v>0</v>
      </c>
      <c r="CV224" s="28">
        <f ca="1">MAX(0,CT224/0.9/(CR202-CR203)/$N$3*1000)</f>
        <v>0</v>
      </c>
      <c r="CW224" s="42"/>
      <c r="CX224" s="42"/>
      <c r="CY224" s="43">
        <f ca="1">IF(CN201="-",0,CW224*0.9*(CR202-$N$4)*$N$3/1000)</f>
        <v>0</v>
      </c>
      <c r="CZ224" s="43">
        <f ca="1">IF(CN201="-",0,CX224*0.9*(CR202-$N$4)*$N$3/1000)</f>
        <v>0</v>
      </c>
      <c r="DA224" s="26"/>
      <c r="DB224" s="18"/>
      <c r="DC224" s="26" t="str">
        <f ca="1">CONCATENATE("nodo ",CO$5)</f>
        <v>nodo 20</v>
      </c>
      <c r="DD224" s="63"/>
      <c r="DE224" s="8" t="str">
        <f ca="1">DF201</f>
        <v>-</v>
      </c>
      <c r="DG224" s="8" t="s">
        <v>11</v>
      </c>
      <c r="DH224" s="26">
        <f ca="1">DS216</f>
        <v>-20.605</v>
      </c>
      <c r="DI224" s="26">
        <f t="shared" ref="DI224:DI225" ca="1" si="1016">DT216</f>
        <v>9.5850999999999988</v>
      </c>
      <c r="DJ224" s="26">
        <f t="shared" ref="DJ224" ca="1" si="1017">DU216</f>
        <v>-34.8371</v>
      </c>
      <c r="DK224" s="26">
        <f ca="1">MIN(DH224:DJ224)</f>
        <v>-34.8371</v>
      </c>
      <c r="DL224" s="26">
        <f ca="1">MAX(DH224:DJ224,0)</f>
        <v>9.5850999999999988</v>
      </c>
      <c r="DM224" s="28">
        <f ca="1">MAX(0,-DK224/0.9/(DJ202-DJ203)/$N$3*1000)</f>
        <v>0</v>
      </c>
      <c r="DN224" s="28">
        <f ca="1">MAX(0,DL224/0.9/(DJ202-DJ203)/$N$3*1000)</f>
        <v>0</v>
      </c>
      <c r="DO224" s="42"/>
      <c r="DP224" s="42"/>
      <c r="DQ224" s="43">
        <f ca="1">IF(DF201="-",0,DO224*0.9*(DJ202-$N$4)*$N$3/1000)</f>
        <v>0</v>
      </c>
      <c r="DR224" s="43">
        <f ca="1">IF(DF201="-",0,DP224*0.9*(DJ202-$N$4)*$N$3/1000)</f>
        <v>0</v>
      </c>
      <c r="DS224" s="26"/>
      <c r="DT224" s="18"/>
      <c r="DU224" s="26" t="str">
        <f ca="1">CONCATENATE("nodo ",DG$5)</f>
        <v xml:space="preserve">nodo </v>
      </c>
      <c r="DV224" s="63"/>
    </row>
    <row r="225" spans="1:126">
      <c r="A225" s="19" t="s">
        <v>23</v>
      </c>
      <c r="C225" s="8" t="s">
        <v>10</v>
      </c>
      <c r="D225" s="26">
        <f ca="1">O217</f>
        <v>-22.547999999999998</v>
      </c>
      <c r="E225" s="26">
        <f t="shared" ca="1" si="1004"/>
        <v>-34.287799999999997</v>
      </c>
      <c r="F225" s="26">
        <f ca="1">Q217</f>
        <v>6.6537999999999968</v>
      </c>
      <c r="G225" s="26">
        <f ca="1">MIN(D225:F225)</f>
        <v>-34.287799999999997</v>
      </c>
      <c r="H225" s="26">
        <f ca="1">MAX(D225:F225,0)</f>
        <v>6.6537999999999968</v>
      </c>
      <c r="I225" s="28">
        <f ca="1">MAX(0,-G225/0.9/(F202-F203)/$N$3*1000)</f>
        <v>0</v>
      </c>
      <c r="J225" s="28">
        <f ca="1">MAX(0,H225/0.9/(F202-F203)/$N$3*1000)</f>
        <v>0</v>
      </c>
      <c r="K225" s="42"/>
      <c r="L225" s="42"/>
      <c r="M225" s="43">
        <f ca="1">IF(B201="-","",K225*0.9*(F202-$N$4)*$N$3/1000)</f>
        <v>0</v>
      </c>
      <c r="N225" s="43">
        <f ca="1">IF(B201="-","",L225*0.9*(F202-$N$4)*$N$3/1000)</f>
        <v>0</v>
      </c>
      <c r="O225" s="26"/>
      <c r="P225" s="43">
        <f ca="1">MAX(M224,N224)</f>
        <v>0</v>
      </c>
      <c r="Q225" s="43">
        <f ca="1">MAX(M225+AF224,AE224+N225)</f>
        <v>0</v>
      </c>
      <c r="R225" s="63"/>
      <c r="S225" s="19" t="s">
        <v>23</v>
      </c>
      <c r="U225" s="8" t="s">
        <v>10</v>
      </c>
      <c r="V225" s="26">
        <f ca="1">AG217</f>
        <v>-15.305999999999999</v>
      </c>
      <c r="W225" s="26">
        <f t="shared" ca="1" si="1006"/>
        <v>-32.907600000000002</v>
      </c>
      <c r="X225" s="26">
        <f ca="1">AI217</f>
        <v>14.191599999999998</v>
      </c>
      <c r="Y225" s="26">
        <f ca="1">MIN(V225:X225)</f>
        <v>-32.907600000000002</v>
      </c>
      <c r="Z225" s="26">
        <f ca="1">MAX(V225:X225,0)</f>
        <v>14.191599999999998</v>
      </c>
      <c r="AA225" s="28">
        <f ca="1">MAX(0,-Y225/0.9/(X202-X203)/$N$3*1000)</f>
        <v>0</v>
      </c>
      <c r="AB225" s="28">
        <f ca="1">MAX(0,Z225/0.9/(X202-X203)/$N$3*1000)</f>
        <v>0</v>
      </c>
      <c r="AC225" s="42"/>
      <c r="AD225" s="42"/>
      <c r="AE225" s="43">
        <f ca="1">IF(T201="-",0,AC225*0.9*(X202-$N$4)*$N$3/1000)</f>
        <v>0</v>
      </c>
      <c r="AF225" s="43">
        <f ca="1">IF(T201="-",0,AD225*0.9*(X202-$N$4)*$N$3/1000)</f>
        <v>0</v>
      </c>
      <c r="AG225" s="26"/>
      <c r="AH225" s="18"/>
      <c r="AI225" s="43">
        <f ca="1">MAX(AE225+AX224,AW224+AF225)</f>
        <v>0</v>
      </c>
      <c r="AJ225" s="63"/>
      <c r="AK225" s="19" t="s">
        <v>23</v>
      </c>
      <c r="AM225" s="8" t="s">
        <v>10</v>
      </c>
      <c r="AN225" s="26">
        <f ca="1">AY217</f>
        <v>-28.033000000000001</v>
      </c>
      <c r="AO225" s="26">
        <f t="shared" ca="1" si="1008"/>
        <v>-33.8065</v>
      </c>
      <c r="AP225" s="26">
        <f ca="1">BA217</f>
        <v>5.0500000000003098E-2</v>
      </c>
      <c r="AQ225" s="26">
        <f ca="1">MIN(AN225:AP225)</f>
        <v>-33.8065</v>
      </c>
      <c r="AR225" s="26">
        <f ca="1">MAX(AN225:AP225,0)</f>
        <v>5.0500000000003098E-2</v>
      </c>
      <c r="AS225" s="28">
        <f ca="1">MAX(0,-AQ225/0.9/(AP202-AP203)/$N$3*1000)</f>
        <v>0</v>
      </c>
      <c r="AT225" s="28">
        <f ca="1">MAX(0,AR225/0.9/(AP202-AP203)/$N$3*1000)</f>
        <v>0</v>
      </c>
      <c r="AU225" s="42"/>
      <c r="AV225" s="42"/>
      <c r="AW225" s="43">
        <f ca="1">IF(AL201="-",0,AU225*0.9*(AP202-$N$4)*$N$3/1000)</f>
        <v>0</v>
      </c>
      <c r="AX225" s="43">
        <f ca="1">IF(AL201="-",0,AV225*0.9*(AP202-$N$4)*$N$3/1000)</f>
        <v>0</v>
      </c>
      <c r="AY225" s="26"/>
      <c r="AZ225" s="18"/>
      <c r="BA225" s="43">
        <f ca="1">MAX(AW225+BP224,BO224+AX225)</f>
        <v>0</v>
      </c>
      <c r="BB225" s="63"/>
      <c r="BC225" s="19" t="s">
        <v>23</v>
      </c>
      <c r="BE225" s="8" t="s">
        <v>10</v>
      </c>
      <c r="BF225" s="26">
        <f ca="1">BQ217</f>
        <v>-52.573</v>
      </c>
      <c r="BG225" s="26">
        <f t="shared" ca="1" si="1010"/>
        <v>-204.6002</v>
      </c>
      <c r="BH225" s="26">
        <f ca="1">BS217</f>
        <v>141.6002</v>
      </c>
      <c r="BI225" s="26">
        <f ca="1">MIN(BF225:BH225)</f>
        <v>-204.6002</v>
      </c>
      <c r="BJ225" s="26">
        <f ca="1">MAX(BF225:BH225,0)</f>
        <v>141.6002</v>
      </c>
      <c r="BK225" s="28">
        <f ca="1">MAX(0,-BI225/0.9/(BH202-BH203)/$N$3*1000)</f>
        <v>0</v>
      </c>
      <c r="BL225" s="28">
        <f ca="1">MAX(0,BJ225/0.9/(BH202-BH203)/$N$3*1000)</f>
        <v>0</v>
      </c>
      <c r="BM225" s="42"/>
      <c r="BN225" s="42"/>
      <c r="BO225" s="43">
        <f ca="1">IF(BD201="-",0,BM225*0.9*(BH202-$N$4)*$N$3/1000)</f>
        <v>0</v>
      </c>
      <c r="BP225" s="43">
        <f ca="1">IF(BD201="-",0,BN225*0.9*(BH202-$N$4)*$N$3/1000)</f>
        <v>0</v>
      </c>
      <c r="BQ225" s="26"/>
      <c r="BR225" s="18"/>
      <c r="BS225" s="43">
        <f ca="1">MAX(BO225+CH224,CG224+BP225)</f>
        <v>0</v>
      </c>
      <c r="BT225" s="63"/>
      <c r="BU225" s="19" t="s">
        <v>23</v>
      </c>
      <c r="BW225" s="8" t="s">
        <v>10</v>
      </c>
      <c r="BX225" s="26">
        <f ca="1">CI217</f>
        <v>-84.061000000000007</v>
      </c>
      <c r="BY225" s="26">
        <f t="shared" ca="1" si="1012"/>
        <v>-233.99879999999999</v>
      </c>
      <c r="BZ225" s="26">
        <f ca="1">CK217</f>
        <v>133.3708</v>
      </c>
      <c r="CA225" s="26">
        <f ca="1">MIN(BX225:BZ225)</f>
        <v>-233.99879999999999</v>
      </c>
      <c r="CB225" s="26">
        <f ca="1">MAX(BX225:BZ225,0)</f>
        <v>133.3708</v>
      </c>
      <c r="CC225" s="28">
        <f ca="1">MAX(0,-CA225/0.9/(BZ202-BZ203)/$N$3*1000)</f>
        <v>0</v>
      </c>
      <c r="CD225" s="28">
        <f ca="1">MAX(0,CB225/0.9/(BZ202-BZ203)/$N$3*1000)</f>
        <v>0</v>
      </c>
      <c r="CE225" s="42"/>
      <c r="CF225" s="42"/>
      <c r="CG225" s="43">
        <f ca="1">IF(BV201="-",0,CE225*0.9*(BZ202-$N$4)*$N$3/1000)</f>
        <v>0</v>
      </c>
      <c r="CH225" s="43">
        <f ca="1">IF(BV201="-",0,CF225*0.9*(BZ202-$N$4)*$N$3/1000)</f>
        <v>0</v>
      </c>
      <c r="CI225" s="26"/>
      <c r="CJ225" s="18"/>
      <c r="CK225" s="43">
        <f ca="1">MAX(CG225+CZ224,CY224+CH225)</f>
        <v>0</v>
      </c>
      <c r="CL225" s="63"/>
      <c r="CM225" s="19" t="s">
        <v>23</v>
      </c>
      <c r="CO225" s="8" t="s">
        <v>10</v>
      </c>
      <c r="CP225" s="26">
        <f ca="1">DA217</f>
        <v>-37.804000000000002</v>
      </c>
      <c r="CQ225" s="26">
        <f t="shared" ca="1" si="1014"/>
        <v>-147.40449999999998</v>
      </c>
      <c r="CR225" s="26">
        <f ca="1">DC217</f>
        <v>102.14649999999999</v>
      </c>
      <c r="CS225" s="26">
        <f ca="1">MIN(CP225:CR225)</f>
        <v>-147.40449999999998</v>
      </c>
      <c r="CT225" s="26">
        <f ca="1">MAX(CP225:CR225,0)</f>
        <v>102.14649999999999</v>
      </c>
      <c r="CU225" s="28">
        <f ca="1">MAX(0,-CS225/0.9/(CR202-CR203)/$N$3*1000)</f>
        <v>0</v>
      </c>
      <c r="CV225" s="28">
        <f ca="1">MAX(0,CT225/0.9/(CR202-CR203)/$N$3*1000)</f>
        <v>0</v>
      </c>
      <c r="CW225" s="42"/>
      <c r="CX225" s="42"/>
      <c r="CY225" s="43">
        <f ca="1">IF(CN201="-",0,CW225*0.9*(CR202-$N$4)*$N$3/1000)</f>
        <v>0</v>
      </c>
      <c r="CZ225" s="43">
        <f ca="1">IF(CN201="-",0,CX225*0.9*(CR202-$N$4)*$N$3/1000)</f>
        <v>0</v>
      </c>
      <c r="DA225" s="26"/>
      <c r="DB225" s="18"/>
      <c r="DC225" s="43">
        <f ca="1">MAX(CY225+DR224,DQ224+CZ225)</f>
        <v>0</v>
      </c>
      <c r="DD225" s="63"/>
      <c r="DE225" s="19" t="s">
        <v>23</v>
      </c>
      <c r="DG225" s="8" t="s">
        <v>10</v>
      </c>
      <c r="DH225" s="26">
        <f ca="1">DS217</f>
        <v>-22.541</v>
      </c>
      <c r="DI225" s="26">
        <f t="shared" ca="1" si="1016"/>
        <v>-35.038800000000002</v>
      </c>
      <c r="DJ225" s="26">
        <f ca="1">DU217</f>
        <v>7.4187999999999992</v>
      </c>
      <c r="DK225" s="26">
        <f ca="1">MIN(DH225:DJ225)</f>
        <v>-35.038800000000002</v>
      </c>
      <c r="DL225" s="26">
        <f ca="1">MAX(DH225:DJ225,0)</f>
        <v>7.4187999999999992</v>
      </c>
      <c r="DM225" s="28">
        <f ca="1">MAX(0,-DK225/0.9/(DJ202-DJ203)/$N$3*1000)</f>
        <v>0</v>
      </c>
      <c r="DN225" s="28">
        <f ca="1">MAX(0,DL225/0.9/(DJ202-DJ203)/$N$3*1000)</f>
        <v>0</v>
      </c>
      <c r="DO225" s="42"/>
      <c r="DP225" s="42"/>
      <c r="DQ225" s="43">
        <f ca="1">IF(DF201="-",0,DO225*0.9*(DJ202-$N$4)*$N$3/1000)</f>
        <v>0</v>
      </c>
      <c r="DR225" s="43">
        <f ca="1">IF(DF201="-",0,DP225*0.9*(DJ202-$N$4)*$N$3/1000)</f>
        <v>0</v>
      </c>
      <c r="DS225" s="26"/>
      <c r="DT225" s="18"/>
      <c r="DU225" s="43">
        <f ca="1">MAX(DQ225+EJ224,EI224+DR225)</f>
        <v>0</v>
      </c>
      <c r="DV225" s="63"/>
    </row>
    <row r="226" spans="1:126">
      <c r="A226" s="8">
        <f>B202</f>
        <v>1</v>
      </c>
      <c r="C226" s="8" t="s">
        <v>64</v>
      </c>
      <c r="D226" s="26">
        <f ca="1">O221</f>
        <v>11.879947132241647</v>
      </c>
      <c r="E226" s="26">
        <f t="shared" ref="E226" ca="1" si="1018">P221</f>
        <v>13.588054615369131</v>
      </c>
      <c r="F226" s="26">
        <f t="shared" ref="F226" ca="1" si="1019">Q221</f>
        <v>11.791768492317033</v>
      </c>
      <c r="G226" s="53" t="str">
        <f ca="1">IF(H226=MAX(H224:H225),"estremo","campata")</f>
        <v>campata</v>
      </c>
      <c r="H226" s="26">
        <f ca="1">MAX(D226:F226)</f>
        <v>13.588054615369131</v>
      </c>
      <c r="I226" s="27"/>
      <c r="J226" s="28">
        <f ca="1">MAX(0,H226/0.9/(F202-F203)/$N$3*1000)</f>
        <v>0</v>
      </c>
      <c r="K226" s="26"/>
      <c r="L226" s="18"/>
      <c r="M226" s="26"/>
      <c r="N226" s="26"/>
      <c r="O226" s="26"/>
      <c r="P226" s="26"/>
      <c r="Q226" s="26"/>
      <c r="R226" s="63"/>
      <c r="S226" s="8">
        <f>T202</f>
        <v>1</v>
      </c>
      <c r="U226" s="8" t="s">
        <v>64</v>
      </c>
      <c r="V226" s="26">
        <f ca="1">AG221</f>
        <v>6.7188651627166465</v>
      </c>
      <c r="W226" s="26">
        <f t="shared" ref="W226" ca="1" si="1020">AH221</f>
        <v>14.7292962003289</v>
      </c>
      <c r="X226" s="26">
        <f t="shared" ref="X226" ca="1" si="1021">AI221</f>
        <v>14.386687752695408</v>
      </c>
      <c r="Y226" s="53" t="str">
        <f ca="1">IF(Z226=MAX(Z224:Z225),"estremo","campata")</f>
        <v>campata</v>
      </c>
      <c r="Z226" s="26">
        <f ca="1">MAX(V226:X226)</f>
        <v>14.7292962003289</v>
      </c>
      <c r="AA226" s="27"/>
      <c r="AB226" s="28">
        <f ca="1">MAX(0,Z226/0.9/(X202-X203)/$N$3*1000)</f>
        <v>0</v>
      </c>
      <c r="AC226" s="26"/>
      <c r="AD226" s="18"/>
      <c r="AE226" s="26"/>
      <c r="AF226" s="26"/>
      <c r="AG226" s="26"/>
      <c r="AH226" s="18"/>
      <c r="AI226" s="26"/>
      <c r="AJ226" s="63"/>
      <c r="AK226" s="8">
        <f>AL202</f>
        <v>1</v>
      </c>
      <c r="AM226" s="8" t="s">
        <v>64</v>
      </c>
      <c r="AN226" s="26">
        <f ca="1">AY221</f>
        <v>13.425614626324595</v>
      </c>
      <c r="AO226" s="26">
        <f t="shared" ref="AO226" ca="1" si="1022">AZ221</f>
        <v>16.194216889300414</v>
      </c>
      <c r="AP226" s="26">
        <f t="shared" ref="AP226" ca="1" si="1023">BA221</f>
        <v>8.5878634386831365</v>
      </c>
      <c r="AQ226" s="53" t="str">
        <f ca="1">IF(AR226=MAX(AR224:AR225),"estremo","campata")</f>
        <v>campata</v>
      </c>
      <c r="AR226" s="26">
        <f ca="1">MAX(AN226:AP226)</f>
        <v>16.194216889300414</v>
      </c>
      <c r="AS226" s="27"/>
      <c r="AT226" s="28">
        <f ca="1">MAX(0,AR226/0.9/(AP202-AP203)/$N$3*1000)</f>
        <v>0</v>
      </c>
      <c r="AU226" s="26"/>
      <c r="AV226" s="18"/>
      <c r="AW226" s="26"/>
      <c r="AX226" s="26"/>
      <c r="AY226" s="26"/>
      <c r="AZ226" s="18"/>
      <c r="BA226" s="26"/>
      <c r="BB226" s="63"/>
      <c r="BC226" s="8">
        <f>BD202</f>
        <v>1</v>
      </c>
      <c r="BE226" s="8" t="s">
        <v>64</v>
      </c>
      <c r="BF226" s="26">
        <f ca="1">BQ221</f>
        <v>26.900699303501796</v>
      </c>
      <c r="BG226" s="26">
        <f t="shared" ref="BG226" ca="1" si="1024">BR221</f>
        <v>95.904399999999995</v>
      </c>
      <c r="BH226" s="26">
        <f t="shared" ref="BH226" ca="1" si="1025">BS221</f>
        <v>141.6002</v>
      </c>
      <c r="BI226" s="53" t="str">
        <f ca="1">IF(BJ226=MAX(BJ224:BJ225),"estremo","campata")</f>
        <v>estremo</v>
      </c>
      <c r="BJ226" s="26">
        <f ca="1">MAX(BF226:BH226)</f>
        <v>141.6002</v>
      </c>
      <c r="BK226" s="27"/>
      <c r="BL226" s="28">
        <f ca="1">MAX(0,BJ226/0.9/(BH202-BH203)/$N$3*1000)</f>
        <v>0</v>
      </c>
      <c r="BM226" s="26"/>
      <c r="BN226" s="18"/>
      <c r="BO226" s="26"/>
      <c r="BP226" s="26"/>
      <c r="BQ226" s="26"/>
      <c r="BR226" s="18"/>
      <c r="BS226" s="26"/>
      <c r="BT226" s="63"/>
      <c r="BU226" s="8">
        <f>BV202</f>
        <v>1</v>
      </c>
      <c r="BW226" s="8" t="s">
        <v>64</v>
      </c>
      <c r="BX226" s="26">
        <f ca="1">CI221</f>
        <v>44.253570222378002</v>
      </c>
      <c r="BY226" s="26">
        <f t="shared" ref="BY226" ca="1" si="1026">CJ221</f>
        <v>135.64359999999999</v>
      </c>
      <c r="BZ226" s="26">
        <f t="shared" ref="BZ226" ca="1" si="1027">CK221</f>
        <v>133.37080000000003</v>
      </c>
      <c r="CA226" s="53" t="str">
        <f ca="1">IF(CB226=MAX(CB224:CB225),"estremo","campata")</f>
        <v>estremo</v>
      </c>
      <c r="CB226" s="26">
        <f ca="1">MAX(BX226:BZ226)</f>
        <v>135.64359999999999</v>
      </c>
      <c r="CC226" s="27"/>
      <c r="CD226" s="28">
        <f ca="1">MAX(0,CB226/0.9/(BZ202-BZ203)/$N$3*1000)</f>
        <v>0</v>
      </c>
      <c r="CE226" s="26"/>
      <c r="CF226" s="18"/>
      <c r="CG226" s="26"/>
      <c r="CH226" s="26"/>
      <c r="CI226" s="26"/>
      <c r="CJ226" s="18"/>
      <c r="CK226" s="26"/>
      <c r="CL226" s="63"/>
      <c r="CM226" s="8">
        <f>CN202</f>
        <v>1</v>
      </c>
      <c r="CO226" s="8" t="s">
        <v>64</v>
      </c>
      <c r="CP226" s="26">
        <f ca="1">DA221</f>
        <v>42.190704268844186</v>
      </c>
      <c r="CQ226" s="26">
        <f t="shared" ref="CQ226" ca="1" si="1028">DB221</f>
        <v>127.23910000000001</v>
      </c>
      <c r="CR226" s="26">
        <f t="shared" ref="CR226" ca="1" si="1029">DC221</f>
        <v>102.14650000000003</v>
      </c>
      <c r="CS226" s="53" t="str">
        <f ca="1">IF(CT226=MAX(CT224:CT225),"estremo","campata")</f>
        <v>estremo</v>
      </c>
      <c r="CT226" s="26">
        <f ca="1">MAX(CP226:CR226)</f>
        <v>127.23910000000001</v>
      </c>
      <c r="CU226" s="27"/>
      <c r="CV226" s="28">
        <f ca="1">MAX(0,CT226/0.9/(CR202-CR203)/$N$3*1000)</f>
        <v>0</v>
      </c>
      <c r="CW226" s="26"/>
      <c r="CX226" s="18"/>
      <c r="CY226" s="26"/>
      <c r="CZ226" s="26"/>
      <c r="DA226" s="26"/>
      <c r="DB226" s="18"/>
      <c r="DC226" s="26"/>
      <c r="DD226" s="63"/>
      <c r="DE226" s="8">
        <f>DF202</f>
        <v>1</v>
      </c>
      <c r="DG226" s="8" t="s">
        <v>64</v>
      </c>
      <c r="DH226" s="26">
        <f ca="1">DS221</f>
        <v>11.872743027645903</v>
      </c>
      <c r="DI226" s="26">
        <f t="shared" ref="DI226" ca="1" si="1030">DT221</f>
        <v>13.836053584881256</v>
      </c>
      <c r="DJ226" s="26">
        <f t="shared" ref="DJ226" ca="1" si="1031">DU221</f>
        <v>12.226170985395456</v>
      </c>
      <c r="DK226" s="53" t="str">
        <f ca="1">IF(DL226=MAX(DL224:DL225),"estremo","campata")</f>
        <v>campata</v>
      </c>
      <c r="DL226" s="26">
        <f ca="1">MAX(DH226:DJ226)</f>
        <v>13.836053584881256</v>
      </c>
      <c r="DM226" s="27"/>
      <c r="DN226" s="28">
        <f ca="1">MAX(0,DL226/0.9/(DJ202-DJ203)/$N$3*1000)</f>
        <v>0</v>
      </c>
      <c r="DO226" s="26"/>
      <c r="DP226" s="18"/>
      <c r="DQ226" s="26"/>
      <c r="DR226" s="26"/>
      <c r="DS226" s="26"/>
      <c r="DT226" s="18"/>
      <c r="DU226" s="26"/>
      <c r="DV226" s="63"/>
    </row>
    <row r="227" spans="1:126">
      <c r="A227" s="15"/>
      <c r="B227" s="15"/>
      <c r="C227" s="15"/>
      <c r="D227" s="15"/>
      <c r="E227" s="15"/>
      <c r="F227" s="15"/>
      <c r="G227" s="15"/>
      <c r="H227" s="15"/>
      <c r="I227" s="15" t="s">
        <v>83</v>
      </c>
      <c r="J227" s="15"/>
      <c r="K227" s="15"/>
      <c r="L227" s="15"/>
      <c r="M227" s="15"/>
      <c r="N227" s="15"/>
      <c r="O227" s="15"/>
      <c r="P227" s="15"/>
      <c r="Q227" s="15"/>
      <c r="R227" s="64"/>
      <c r="S227" s="15"/>
      <c r="T227" s="15"/>
      <c r="U227" s="15"/>
      <c r="V227" s="15"/>
      <c r="W227" s="15"/>
      <c r="X227" s="15"/>
      <c r="Y227" s="15"/>
      <c r="Z227" s="15"/>
      <c r="AA227" s="15" t="s">
        <v>83</v>
      </c>
      <c r="AB227" s="15"/>
      <c r="AC227" s="15"/>
      <c r="AD227" s="15"/>
      <c r="AE227" s="15"/>
      <c r="AF227" s="15"/>
      <c r="AG227" s="15"/>
      <c r="AH227" s="15"/>
      <c r="AI227" s="15"/>
      <c r="AJ227" s="64"/>
      <c r="AK227" s="15"/>
      <c r="AL227" s="15"/>
      <c r="AM227" s="15"/>
      <c r="AN227" s="15"/>
      <c r="AO227" s="15"/>
      <c r="AP227" s="15"/>
      <c r="AQ227" s="15"/>
      <c r="AR227" s="15"/>
      <c r="AS227" s="15" t="s">
        <v>83</v>
      </c>
      <c r="AT227" s="15"/>
      <c r="AU227" s="15"/>
      <c r="AV227" s="15"/>
      <c r="AW227" s="15"/>
      <c r="AX227" s="15"/>
      <c r="AY227" s="15"/>
      <c r="AZ227" s="15"/>
      <c r="BA227" s="15"/>
      <c r="BB227" s="64"/>
      <c r="BC227" s="15"/>
      <c r="BD227" s="15"/>
      <c r="BE227" s="15"/>
      <c r="BF227" s="15"/>
      <c r="BG227" s="15"/>
      <c r="BH227" s="15"/>
      <c r="BI227" s="15"/>
      <c r="BJ227" s="15"/>
      <c r="BK227" s="15" t="s">
        <v>83</v>
      </c>
      <c r="BL227" s="15"/>
      <c r="BM227" s="15"/>
      <c r="BN227" s="15"/>
      <c r="BO227" s="15"/>
      <c r="BP227" s="15"/>
      <c r="BQ227" s="15"/>
      <c r="BR227" s="15"/>
      <c r="BS227" s="15"/>
      <c r="BT227" s="64"/>
      <c r="BU227" s="15"/>
      <c r="BV227" s="15"/>
      <c r="BW227" s="15"/>
      <c r="BX227" s="15"/>
      <c r="BY227" s="15"/>
      <c r="BZ227" s="15"/>
      <c r="CA227" s="15"/>
      <c r="CB227" s="15"/>
      <c r="CC227" s="15" t="s">
        <v>83</v>
      </c>
      <c r="CD227" s="15"/>
      <c r="CE227" s="15"/>
      <c r="CF227" s="15"/>
      <c r="CG227" s="15"/>
      <c r="CH227" s="15"/>
      <c r="CI227" s="15"/>
      <c r="CJ227" s="15"/>
      <c r="CK227" s="15"/>
      <c r="CL227" s="64"/>
      <c r="CM227" s="15"/>
      <c r="CN227" s="15"/>
      <c r="CO227" s="15"/>
      <c r="CP227" s="15"/>
      <c r="CQ227" s="15"/>
      <c r="CR227" s="15"/>
      <c r="CS227" s="15"/>
      <c r="CT227" s="15"/>
      <c r="CU227" s="15" t="s">
        <v>83</v>
      </c>
      <c r="CV227" s="15"/>
      <c r="CW227" s="15"/>
      <c r="CX227" s="15"/>
      <c r="CY227" s="15"/>
      <c r="CZ227" s="15"/>
      <c r="DA227" s="15"/>
      <c r="DB227" s="15"/>
      <c r="DC227" s="15"/>
      <c r="DD227" s="64"/>
      <c r="DE227" s="15"/>
      <c r="DF227" s="15"/>
      <c r="DG227" s="15"/>
      <c r="DH227" s="15"/>
      <c r="DI227" s="15"/>
      <c r="DJ227" s="15"/>
      <c r="DK227" s="15"/>
      <c r="DL227" s="15"/>
      <c r="DM227" s="15" t="s">
        <v>83</v>
      </c>
      <c r="DN227" s="15"/>
      <c r="DO227" s="15"/>
      <c r="DP227" s="15"/>
      <c r="DQ227" s="15"/>
      <c r="DR227" s="15"/>
      <c r="DS227" s="15"/>
      <c r="DT227" s="15"/>
      <c r="DU227" s="15"/>
      <c r="DV227" s="64"/>
    </row>
  </sheetData>
  <sheetProtection sheet="1" objects="1" scenarios="1" selectLockedCells="1"/>
  <conditionalFormatting sqref="M84">
    <cfRule type="cellIs" dxfId="4285" priority="2375" operator="lessThan">
      <formula>-G84</formula>
    </cfRule>
  </conditionalFormatting>
  <conditionalFormatting sqref="N84">
    <cfRule type="cellIs" dxfId="4284" priority="2374" operator="lessThan">
      <formula>H84</formula>
    </cfRule>
  </conditionalFormatting>
  <conditionalFormatting sqref="M85">
    <cfRule type="cellIs" dxfId="4283" priority="2373" operator="lessThan">
      <formula>-G85</formula>
    </cfRule>
  </conditionalFormatting>
  <conditionalFormatting sqref="N85">
    <cfRule type="cellIs" dxfId="4282" priority="2372" operator="lessThan">
      <formula>H85</formula>
    </cfRule>
  </conditionalFormatting>
  <conditionalFormatting sqref="M56">
    <cfRule type="cellIs" dxfId="4281" priority="2371" operator="lessThan">
      <formula>-G56</formula>
    </cfRule>
  </conditionalFormatting>
  <conditionalFormatting sqref="N56">
    <cfRule type="cellIs" dxfId="4280" priority="2370" operator="lessThan">
      <formula>H56</formula>
    </cfRule>
  </conditionalFormatting>
  <conditionalFormatting sqref="M57">
    <cfRule type="cellIs" dxfId="4279" priority="2369" operator="lessThan">
      <formula>-G57</formula>
    </cfRule>
  </conditionalFormatting>
  <conditionalFormatting sqref="N57">
    <cfRule type="cellIs" dxfId="4278" priority="2368" operator="lessThan">
      <formula>H57</formula>
    </cfRule>
  </conditionalFormatting>
  <conditionalFormatting sqref="AE84">
    <cfRule type="cellIs" dxfId="4277" priority="2351" operator="lessThan">
      <formula>-Y84</formula>
    </cfRule>
  </conditionalFormatting>
  <conditionalFormatting sqref="AF84">
    <cfRule type="cellIs" dxfId="4276" priority="2350" operator="lessThan">
      <formula>Z84</formula>
    </cfRule>
  </conditionalFormatting>
  <conditionalFormatting sqref="AE85">
    <cfRule type="cellIs" dxfId="4275" priority="2349" operator="lessThan">
      <formula>-Y85</formula>
    </cfRule>
  </conditionalFormatting>
  <conditionalFormatting sqref="AF85">
    <cfRule type="cellIs" dxfId="4274" priority="2348" operator="lessThan">
      <formula>Z85</formula>
    </cfRule>
  </conditionalFormatting>
  <conditionalFormatting sqref="AE56">
    <cfRule type="cellIs" dxfId="4273" priority="2347" operator="lessThan">
      <formula>-Y56</formula>
    </cfRule>
  </conditionalFormatting>
  <conditionalFormatting sqref="AF56">
    <cfRule type="cellIs" dxfId="4272" priority="2346" operator="lessThan">
      <formula>Z56</formula>
    </cfRule>
  </conditionalFormatting>
  <conditionalFormatting sqref="AE57">
    <cfRule type="cellIs" dxfId="4271" priority="2345" operator="lessThan">
      <formula>-Y57</formula>
    </cfRule>
  </conditionalFormatting>
  <conditionalFormatting sqref="AF57">
    <cfRule type="cellIs" dxfId="4270" priority="2344" operator="lessThan">
      <formula>Z57</formula>
    </cfRule>
  </conditionalFormatting>
  <conditionalFormatting sqref="BO196">
    <cfRule type="cellIs" dxfId="4269" priority="2343" operator="lessThan">
      <formula>-BI196</formula>
    </cfRule>
  </conditionalFormatting>
  <conditionalFormatting sqref="BP196">
    <cfRule type="cellIs" dxfId="4268" priority="2342" operator="lessThan">
      <formula>BJ196</formula>
    </cfRule>
  </conditionalFormatting>
  <conditionalFormatting sqref="BO197">
    <cfRule type="cellIs" dxfId="4267" priority="2341" operator="lessThan">
      <formula>-BI197</formula>
    </cfRule>
  </conditionalFormatting>
  <conditionalFormatting sqref="BP197">
    <cfRule type="cellIs" dxfId="4266" priority="2340" operator="lessThan">
      <formula>BJ197</formula>
    </cfRule>
  </conditionalFormatting>
  <conditionalFormatting sqref="BO168">
    <cfRule type="cellIs" dxfId="4265" priority="2339" operator="lessThan">
      <formula>-BI168</formula>
    </cfRule>
  </conditionalFormatting>
  <conditionalFormatting sqref="BP168">
    <cfRule type="cellIs" dxfId="4264" priority="2338" operator="lessThan">
      <formula>BJ168</formula>
    </cfRule>
  </conditionalFormatting>
  <conditionalFormatting sqref="BO169">
    <cfRule type="cellIs" dxfId="4263" priority="2337" operator="lessThan">
      <formula>-BI169</formula>
    </cfRule>
  </conditionalFormatting>
  <conditionalFormatting sqref="BP169">
    <cfRule type="cellIs" dxfId="4262" priority="2336" operator="lessThan">
      <formula>BJ169</formula>
    </cfRule>
  </conditionalFormatting>
  <conditionalFormatting sqref="BO140">
    <cfRule type="cellIs" dxfId="4261" priority="2335" operator="lessThan">
      <formula>-BI140</formula>
    </cfRule>
  </conditionalFormatting>
  <conditionalFormatting sqref="BP140">
    <cfRule type="cellIs" dxfId="4260" priority="2334" operator="lessThan">
      <formula>BJ140</formula>
    </cfRule>
  </conditionalFormatting>
  <conditionalFormatting sqref="BO141">
    <cfRule type="cellIs" dxfId="4259" priority="2333" operator="lessThan">
      <formula>-BI141</formula>
    </cfRule>
  </conditionalFormatting>
  <conditionalFormatting sqref="BP141">
    <cfRule type="cellIs" dxfId="4258" priority="2332" operator="lessThan">
      <formula>BJ141</formula>
    </cfRule>
  </conditionalFormatting>
  <conditionalFormatting sqref="BO112">
    <cfRule type="cellIs" dxfId="4257" priority="2331" operator="lessThan">
      <formula>-BI112</formula>
    </cfRule>
  </conditionalFormatting>
  <conditionalFormatting sqref="BP112">
    <cfRule type="cellIs" dxfId="4256" priority="2330" operator="lessThan">
      <formula>BJ112</formula>
    </cfRule>
  </conditionalFormatting>
  <conditionalFormatting sqref="BO113">
    <cfRule type="cellIs" dxfId="4255" priority="2329" operator="lessThan">
      <formula>-BI113</formula>
    </cfRule>
  </conditionalFormatting>
  <conditionalFormatting sqref="BP113">
    <cfRule type="cellIs" dxfId="4254" priority="2328" operator="lessThan">
      <formula>BJ113</formula>
    </cfRule>
  </conditionalFormatting>
  <conditionalFormatting sqref="BO84">
    <cfRule type="cellIs" dxfId="4253" priority="2327" operator="lessThan">
      <formula>-BI84</formula>
    </cfRule>
  </conditionalFormatting>
  <conditionalFormatting sqref="BP84">
    <cfRule type="cellIs" dxfId="4252" priority="2326" operator="lessThan">
      <formula>BJ84</formula>
    </cfRule>
  </conditionalFormatting>
  <conditionalFormatting sqref="BO85">
    <cfRule type="cellIs" dxfId="4251" priority="2325" operator="lessThan">
      <formula>-BI85</formula>
    </cfRule>
  </conditionalFormatting>
  <conditionalFormatting sqref="BP85">
    <cfRule type="cellIs" dxfId="4250" priority="2324" operator="lessThan">
      <formula>BJ85</formula>
    </cfRule>
  </conditionalFormatting>
  <conditionalFormatting sqref="BO56">
    <cfRule type="cellIs" dxfId="4249" priority="2323" operator="lessThan">
      <formula>-BI56</formula>
    </cfRule>
  </conditionalFormatting>
  <conditionalFormatting sqref="BP56">
    <cfRule type="cellIs" dxfId="4248" priority="2322" operator="lessThan">
      <formula>BJ56</formula>
    </cfRule>
  </conditionalFormatting>
  <conditionalFormatting sqref="BO57">
    <cfRule type="cellIs" dxfId="4247" priority="2321" operator="lessThan">
      <formula>-BI57</formula>
    </cfRule>
  </conditionalFormatting>
  <conditionalFormatting sqref="BP57">
    <cfRule type="cellIs" dxfId="4246" priority="2320" operator="lessThan">
      <formula>BJ57</formula>
    </cfRule>
  </conditionalFormatting>
  <conditionalFormatting sqref="BO224">
    <cfRule type="cellIs" dxfId="4245" priority="2311" operator="lessThan">
      <formula>-BI224</formula>
    </cfRule>
  </conditionalFormatting>
  <conditionalFormatting sqref="BP224">
    <cfRule type="cellIs" dxfId="4244" priority="2310" operator="lessThan">
      <formula>BJ224</formula>
    </cfRule>
  </conditionalFormatting>
  <conditionalFormatting sqref="BO225">
    <cfRule type="cellIs" dxfId="4243" priority="2309" operator="lessThan">
      <formula>-BI225</formula>
    </cfRule>
  </conditionalFormatting>
  <conditionalFormatting sqref="BP225">
    <cfRule type="cellIs" dxfId="4242" priority="2308" operator="lessThan">
      <formula>BJ225</formula>
    </cfRule>
  </conditionalFormatting>
  <conditionalFormatting sqref="AW224">
    <cfRule type="cellIs" dxfId="4241" priority="2285" operator="lessThan">
      <formula>-AQ224</formula>
    </cfRule>
  </conditionalFormatting>
  <conditionalFormatting sqref="AX224">
    <cfRule type="cellIs" dxfId="4240" priority="2284" operator="lessThan">
      <formula>AR224</formula>
    </cfRule>
  </conditionalFormatting>
  <conditionalFormatting sqref="AW225">
    <cfRule type="cellIs" dxfId="4239" priority="2283" operator="lessThan">
      <formula>-AQ225</formula>
    </cfRule>
  </conditionalFormatting>
  <conditionalFormatting sqref="AX225">
    <cfRule type="cellIs" dxfId="4238" priority="2282" operator="lessThan">
      <formula>AR225</formula>
    </cfRule>
  </conditionalFormatting>
  <conditionalFormatting sqref="AW224">
    <cfRule type="cellIs" dxfId="4237" priority="2281" operator="lessThan">
      <formula>-AQ224</formula>
    </cfRule>
  </conditionalFormatting>
  <conditionalFormatting sqref="AX224">
    <cfRule type="cellIs" dxfId="4236" priority="2280" operator="lessThan">
      <formula>AR224</formula>
    </cfRule>
  </conditionalFormatting>
  <conditionalFormatting sqref="AW225">
    <cfRule type="cellIs" dxfId="4235" priority="2279" operator="lessThan">
      <formula>-AQ225</formula>
    </cfRule>
  </conditionalFormatting>
  <conditionalFormatting sqref="AX225">
    <cfRule type="cellIs" dxfId="4234" priority="2278" operator="lessThan">
      <formula>AR225</formula>
    </cfRule>
  </conditionalFormatting>
  <conditionalFormatting sqref="AN224:AR226">
    <cfRule type="expression" dxfId="4233" priority="2277">
      <formula>$B$203="duplicato"</formula>
    </cfRule>
  </conditionalFormatting>
  <conditionalFormatting sqref="AN216:BA221">
    <cfRule type="expression" dxfId="4232" priority="2276">
      <formula>$B$203="duplicato"</formula>
    </cfRule>
  </conditionalFormatting>
  <conditionalFormatting sqref="AN208:AX211">
    <cfRule type="expression" dxfId="4231" priority="2275">
      <formula>$B$203="duplicato"</formula>
    </cfRule>
  </conditionalFormatting>
  <conditionalFormatting sqref="AY210:BA213">
    <cfRule type="expression" dxfId="4230" priority="2274">
      <formula>$B$203="duplicato"</formula>
    </cfRule>
  </conditionalFormatting>
  <conditionalFormatting sqref="AY208">
    <cfRule type="expression" dxfId="4229" priority="2273">
      <formula>$B$203="duplicato"</formula>
    </cfRule>
  </conditionalFormatting>
  <conditionalFormatting sqref="AZ208:BA209">
    <cfRule type="expression" dxfId="4228" priority="2272">
      <formula>$B$203="duplicato"</formula>
    </cfRule>
  </conditionalFormatting>
  <conditionalFormatting sqref="AY209">
    <cfRule type="expression" dxfId="4227" priority="2271">
      <formula>$B$203="duplicato"</formula>
    </cfRule>
  </conditionalFormatting>
  <conditionalFormatting sqref="AS224:AT225">
    <cfRule type="expression" dxfId="4226" priority="2270">
      <formula>$B$203="duplicato"</formula>
    </cfRule>
  </conditionalFormatting>
  <conditionalFormatting sqref="AT226">
    <cfRule type="expression" dxfId="4225" priority="2269">
      <formula>$B$203="duplicato"</formula>
    </cfRule>
  </conditionalFormatting>
  <conditionalFormatting sqref="AW224">
    <cfRule type="cellIs" dxfId="4224" priority="2268" operator="lessThan">
      <formula>-AQ224</formula>
    </cfRule>
  </conditionalFormatting>
  <conditionalFormatting sqref="AX224">
    <cfRule type="cellIs" dxfId="4223" priority="2267" operator="lessThan">
      <formula>AR224</formula>
    </cfRule>
  </conditionalFormatting>
  <conditionalFormatting sqref="AW225">
    <cfRule type="cellIs" dxfId="4222" priority="2266" operator="lessThan">
      <formula>-AQ225</formula>
    </cfRule>
  </conditionalFormatting>
  <conditionalFormatting sqref="AX225">
    <cfRule type="cellIs" dxfId="4221" priority="2265" operator="lessThan">
      <formula>AR225</formula>
    </cfRule>
  </conditionalFormatting>
  <conditionalFormatting sqref="AW224">
    <cfRule type="cellIs" dxfId="4220" priority="2264" operator="lessThan">
      <formula>-AQ224</formula>
    </cfRule>
  </conditionalFormatting>
  <conditionalFormatting sqref="AX224">
    <cfRule type="cellIs" dxfId="4219" priority="2263" operator="lessThan">
      <formula>AR224</formula>
    </cfRule>
  </conditionalFormatting>
  <conditionalFormatting sqref="AW225">
    <cfRule type="cellIs" dxfId="4218" priority="2262" operator="lessThan">
      <formula>-AQ225</formula>
    </cfRule>
  </conditionalFormatting>
  <conditionalFormatting sqref="AX225">
    <cfRule type="cellIs" dxfId="4217" priority="2261" operator="lessThan">
      <formula>AR225</formula>
    </cfRule>
  </conditionalFormatting>
  <conditionalFormatting sqref="AN224:AR226">
    <cfRule type="expression" dxfId="4216" priority="2260">
      <formula>$B$203="duplicato"</formula>
    </cfRule>
  </conditionalFormatting>
  <conditionalFormatting sqref="AN216:BA221">
    <cfRule type="expression" dxfId="4215" priority="2259">
      <formula>$B$203="duplicato"</formula>
    </cfRule>
  </conditionalFormatting>
  <conditionalFormatting sqref="AN208:AX211">
    <cfRule type="expression" dxfId="4214" priority="2258">
      <formula>$B$203="duplicato"</formula>
    </cfRule>
  </conditionalFormatting>
  <conditionalFormatting sqref="AY210:BA213">
    <cfRule type="expression" dxfId="4213" priority="2257">
      <formula>$B$203="duplicato"</formula>
    </cfRule>
  </conditionalFormatting>
  <conditionalFormatting sqref="AY208">
    <cfRule type="expression" dxfId="4212" priority="2256">
      <formula>$B$203="duplicato"</formula>
    </cfRule>
  </conditionalFormatting>
  <conditionalFormatting sqref="AZ208:BA209">
    <cfRule type="expression" dxfId="4211" priority="2255">
      <formula>$B$203="duplicato"</formula>
    </cfRule>
  </conditionalFormatting>
  <conditionalFormatting sqref="AY209">
    <cfRule type="expression" dxfId="4210" priority="2254">
      <formula>$B$203="duplicato"</formula>
    </cfRule>
  </conditionalFormatting>
  <conditionalFormatting sqref="AS224:AT225">
    <cfRule type="expression" dxfId="4209" priority="2253">
      <formula>$B$203="duplicato"</formula>
    </cfRule>
  </conditionalFormatting>
  <conditionalFormatting sqref="AT226">
    <cfRule type="expression" dxfId="4208" priority="2252">
      <formula>$B$203="duplicato"</formula>
    </cfRule>
  </conditionalFormatting>
  <conditionalFormatting sqref="BO224">
    <cfRule type="cellIs" dxfId="4207" priority="2251" operator="lessThan">
      <formula>-BI224</formula>
    </cfRule>
  </conditionalFormatting>
  <conditionalFormatting sqref="BP224">
    <cfRule type="cellIs" dxfId="4206" priority="2250" operator="lessThan">
      <formula>BJ224</formula>
    </cfRule>
  </conditionalFormatting>
  <conditionalFormatting sqref="BO225">
    <cfRule type="cellIs" dxfId="4205" priority="2249" operator="lessThan">
      <formula>-BI225</formula>
    </cfRule>
  </conditionalFormatting>
  <conditionalFormatting sqref="BP225">
    <cfRule type="cellIs" dxfId="4204" priority="2248" operator="lessThan">
      <formula>BJ225</formula>
    </cfRule>
  </conditionalFormatting>
  <conditionalFormatting sqref="BO224">
    <cfRule type="cellIs" dxfId="4203" priority="2247" operator="lessThan">
      <formula>-BI224</formula>
    </cfRule>
  </conditionalFormatting>
  <conditionalFormatting sqref="BP224">
    <cfRule type="cellIs" dxfId="4202" priority="2246" operator="lessThan">
      <formula>BJ224</formula>
    </cfRule>
  </conditionalFormatting>
  <conditionalFormatting sqref="BO225">
    <cfRule type="cellIs" dxfId="4201" priority="2245" operator="lessThan">
      <formula>-BI225</formula>
    </cfRule>
  </conditionalFormatting>
  <conditionalFormatting sqref="BP225">
    <cfRule type="cellIs" dxfId="4200" priority="2244" operator="lessThan">
      <formula>BJ225</formula>
    </cfRule>
  </conditionalFormatting>
  <conditionalFormatting sqref="BF224:BJ226">
    <cfRule type="expression" dxfId="4199" priority="2243">
      <formula>$B$203="duplicato"</formula>
    </cfRule>
  </conditionalFormatting>
  <conditionalFormatting sqref="BF216:BS221">
    <cfRule type="expression" dxfId="4198" priority="2242">
      <formula>$B$203="duplicato"</formula>
    </cfRule>
  </conditionalFormatting>
  <conditionalFormatting sqref="BF208:BP211">
    <cfRule type="expression" dxfId="4197" priority="2241">
      <formula>$B$203="duplicato"</formula>
    </cfRule>
  </conditionalFormatting>
  <conditionalFormatting sqref="BQ210:BS213">
    <cfRule type="expression" dxfId="4196" priority="2240">
      <formula>$B$203="duplicato"</formula>
    </cfRule>
  </conditionalFormatting>
  <conditionalFormatting sqref="BQ208">
    <cfRule type="expression" dxfId="4195" priority="2239">
      <formula>$B$203="duplicato"</formula>
    </cfRule>
  </conditionalFormatting>
  <conditionalFormatting sqref="BR208:BS209">
    <cfRule type="expression" dxfId="4194" priority="2238">
      <formula>$B$203="duplicato"</formula>
    </cfRule>
  </conditionalFormatting>
  <conditionalFormatting sqref="BQ209">
    <cfRule type="expression" dxfId="4193" priority="2237">
      <formula>$B$203="duplicato"</formula>
    </cfRule>
  </conditionalFormatting>
  <conditionalFormatting sqref="BK224:BL225">
    <cfRule type="expression" dxfId="4192" priority="2236">
      <formula>$B$203="duplicato"</formula>
    </cfRule>
  </conditionalFormatting>
  <conditionalFormatting sqref="BL226">
    <cfRule type="expression" dxfId="4191" priority="2235">
      <formula>$B$203="duplicato"</formula>
    </cfRule>
  </conditionalFormatting>
  <conditionalFormatting sqref="BO224">
    <cfRule type="cellIs" dxfId="4190" priority="2234" operator="lessThan">
      <formula>-BI224</formula>
    </cfRule>
  </conditionalFormatting>
  <conditionalFormatting sqref="BP224">
    <cfRule type="cellIs" dxfId="4189" priority="2233" operator="lessThan">
      <formula>BJ224</formula>
    </cfRule>
  </conditionalFormatting>
  <conditionalFormatting sqref="BO225">
    <cfRule type="cellIs" dxfId="4188" priority="2232" operator="lessThan">
      <formula>-BI225</formula>
    </cfRule>
  </conditionalFormatting>
  <conditionalFormatting sqref="BP225">
    <cfRule type="cellIs" dxfId="4187" priority="2231" operator="lessThan">
      <formula>BJ225</formula>
    </cfRule>
  </conditionalFormatting>
  <conditionalFormatting sqref="BO224">
    <cfRule type="cellIs" dxfId="4186" priority="2230" operator="lessThan">
      <formula>-BI224</formula>
    </cfRule>
  </conditionalFormatting>
  <conditionalFormatting sqref="BP224">
    <cfRule type="cellIs" dxfId="4185" priority="2229" operator="lessThan">
      <formula>BJ224</formula>
    </cfRule>
  </conditionalFormatting>
  <conditionalFormatting sqref="BO225">
    <cfRule type="cellIs" dxfId="4184" priority="2228" operator="lessThan">
      <formula>-BI225</formula>
    </cfRule>
  </conditionalFormatting>
  <conditionalFormatting sqref="BP225">
    <cfRule type="cellIs" dxfId="4183" priority="2227" operator="lessThan">
      <formula>BJ225</formula>
    </cfRule>
  </conditionalFormatting>
  <conditionalFormatting sqref="BF224:BJ226">
    <cfRule type="expression" dxfId="4182" priority="2226">
      <formula>$B$203="duplicato"</formula>
    </cfRule>
  </conditionalFormatting>
  <conditionalFormatting sqref="BF216:BS221">
    <cfRule type="expression" dxfId="4181" priority="2225">
      <formula>$B$203="duplicato"</formula>
    </cfRule>
  </conditionalFormatting>
  <conditionalFormatting sqref="BF208:BP211">
    <cfRule type="expression" dxfId="4180" priority="2224">
      <formula>$B$203="duplicato"</formula>
    </cfRule>
  </conditionalFormatting>
  <conditionalFormatting sqref="BQ210:BS213">
    <cfRule type="expression" dxfId="4179" priority="2223">
      <formula>$B$203="duplicato"</formula>
    </cfRule>
  </conditionalFormatting>
  <conditionalFormatting sqref="BQ208">
    <cfRule type="expression" dxfId="4178" priority="2222">
      <formula>$B$203="duplicato"</formula>
    </cfRule>
  </conditionalFormatting>
  <conditionalFormatting sqref="BR208:BS209">
    <cfRule type="expression" dxfId="4177" priority="2221">
      <formula>$B$203="duplicato"</formula>
    </cfRule>
  </conditionalFormatting>
  <conditionalFormatting sqref="BQ209">
    <cfRule type="expression" dxfId="4176" priority="2220">
      <formula>$B$203="duplicato"</formula>
    </cfRule>
  </conditionalFormatting>
  <conditionalFormatting sqref="BK224:BL225">
    <cfRule type="expression" dxfId="4175" priority="2219">
      <formula>$B$203="duplicato"</formula>
    </cfRule>
  </conditionalFormatting>
  <conditionalFormatting sqref="BL226">
    <cfRule type="expression" dxfId="4174" priority="2218">
      <formula>$B$203="duplicato"</formula>
    </cfRule>
  </conditionalFormatting>
  <conditionalFormatting sqref="AW224">
    <cfRule type="cellIs" dxfId="4173" priority="2204" operator="lessThan">
      <formula>-AQ224</formula>
    </cfRule>
  </conditionalFormatting>
  <conditionalFormatting sqref="AX224">
    <cfRule type="cellIs" dxfId="4172" priority="2203" operator="lessThan">
      <formula>AR224</formula>
    </cfRule>
  </conditionalFormatting>
  <conditionalFormatting sqref="AW225">
    <cfRule type="cellIs" dxfId="4171" priority="2202" operator="lessThan">
      <formula>-AQ225</formula>
    </cfRule>
  </conditionalFormatting>
  <conditionalFormatting sqref="AX225">
    <cfRule type="cellIs" dxfId="4170" priority="2201" operator="lessThan">
      <formula>AR225</formula>
    </cfRule>
  </conditionalFormatting>
  <conditionalFormatting sqref="AW224">
    <cfRule type="cellIs" dxfId="4169" priority="2200" operator="lessThan">
      <formula>-AQ224</formula>
    </cfRule>
  </conditionalFormatting>
  <conditionalFormatting sqref="AX224">
    <cfRule type="cellIs" dxfId="4168" priority="2199" operator="lessThan">
      <formula>AR224</formula>
    </cfRule>
  </conditionalFormatting>
  <conditionalFormatting sqref="AW225">
    <cfRule type="cellIs" dxfId="4167" priority="2198" operator="lessThan">
      <formula>-AQ225</formula>
    </cfRule>
  </conditionalFormatting>
  <conditionalFormatting sqref="AX225">
    <cfRule type="cellIs" dxfId="4166" priority="2197" operator="lessThan">
      <formula>AR225</formula>
    </cfRule>
  </conditionalFormatting>
  <conditionalFormatting sqref="AN224:AR226">
    <cfRule type="expression" dxfId="4165" priority="2196">
      <formula>$B$203="duplicato"</formula>
    </cfRule>
  </conditionalFormatting>
  <conditionalFormatting sqref="AN216:BA221">
    <cfRule type="expression" dxfId="4164" priority="2195">
      <formula>$B$203="duplicato"</formula>
    </cfRule>
  </conditionalFormatting>
  <conditionalFormatting sqref="AN208:AX211">
    <cfRule type="expression" dxfId="4163" priority="2194">
      <formula>$B$203="duplicato"</formula>
    </cfRule>
  </conditionalFormatting>
  <conditionalFormatting sqref="AY210:BA213">
    <cfRule type="expression" dxfId="4162" priority="2193">
      <formula>$B$203="duplicato"</formula>
    </cfRule>
  </conditionalFormatting>
  <conditionalFormatting sqref="AY208">
    <cfRule type="expression" dxfId="4161" priority="2192">
      <formula>$B$203="duplicato"</formula>
    </cfRule>
  </conditionalFormatting>
  <conditionalFormatting sqref="AZ208:BA209">
    <cfRule type="expression" dxfId="4160" priority="2191">
      <formula>$B$203="duplicato"</formula>
    </cfRule>
  </conditionalFormatting>
  <conditionalFormatting sqref="AY209">
    <cfRule type="expression" dxfId="4159" priority="2190">
      <formula>$B$203="duplicato"</formula>
    </cfRule>
  </conditionalFormatting>
  <conditionalFormatting sqref="AS224:AT225">
    <cfRule type="expression" dxfId="4158" priority="2189">
      <formula>$B$203="duplicato"</formula>
    </cfRule>
  </conditionalFormatting>
  <conditionalFormatting sqref="AT226">
    <cfRule type="expression" dxfId="4157" priority="2188">
      <formula>$B$203="duplicato"</formula>
    </cfRule>
  </conditionalFormatting>
  <conditionalFormatting sqref="AW224">
    <cfRule type="cellIs" dxfId="4156" priority="2187" operator="lessThan">
      <formula>-AQ224</formula>
    </cfRule>
  </conditionalFormatting>
  <conditionalFormatting sqref="AX224">
    <cfRule type="cellIs" dxfId="4155" priority="2186" operator="lessThan">
      <formula>AR224</formula>
    </cfRule>
  </conditionalFormatting>
  <conditionalFormatting sqref="AW225">
    <cfRule type="cellIs" dxfId="4154" priority="2185" operator="lessThan">
      <formula>-AQ225</formula>
    </cfRule>
  </conditionalFormatting>
  <conditionalFormatting sqref="AX225">
    <cfRule type="cellIs" dxfId="4153" priority="2184" operator="lessThan">
      <formula>AR225</formula>
    </cfRule>
  </conditionalFormatting>
  <conditionalFormatting sqref="AN224:AR226">
    <cfRule type="expression" dxfId="4152" priority="2183">
      <formula>$B$203="duplicato"</formula>
    </cfRule>
  </conditionalFormatting>
  <conditionalFormatting sqref="AN216:BA221">
    <cfRule type="expression" dxfId="4151" priority="2182">
      <formula>$B$203="duplicato"</formula>
    </cfRule>
  </conditionalFormatting>
  <conditionalFormatting sqref="AN208:AX211">
    <cfRule type="expression" dxfId="4150" priority="2181">
      <formula>$B$203="duplicato"</formula>
    </cfRule>
  </conditionalFormatting>
  <conditionalFormatting sqref="AY210:BA213">
    <cfRule type="expression" dxfId="4149" priority="2180">
      <formula>$B$203="duplicato"</formula>
    </cfRule>
  </conditionalFormatting>
  <conditionalFormatting sqref="AY208">
    <cfRule type="expression" dxfId="4148" priority="2179">
      <formula>$B$203="duplicato"</formula>
    </cfRule>
  </conditionalFormatting>
  <conditionalFormatting sqref="AZ208:BA209">
    <cfRule type="expression" dxfId="4147" priority="2178">
      <formula>$B$203="duplicato"</formula>
    </cfRule>
  </conditionalFormatting>
  <conditionalFormatting sqref="AY209">
    <cfRule type="expression" dxfId="4146" priority="2177">
      <formula>$B$203="duplicato"</formula>
    </cfRule>
  </conditionalFormatting>
  <conditionalFormatting sqref="AS224:AT225">
    <cfRule type="expression" dxfId="4145" priority="2176">
      <formula>$B$203="duplicato"</formula>
    </cfRule>
  </conditionalFormatting>
  <conditionalFormatting sqref="AT226">
    <cfRule type="expression" dxfId="4144" priority="2175">
      <formula>$B$203="duplicato"</formula>
    </cfRule>
  </conditionalFormatting>
  <conditionalFormatting sqref="BO224">
    <cfRule type="cellIs" dxfId="4143" priority="2174" operator="lessThan">
      <formula>-BI224</formula>
    </cfRule>
  </conditionalFormatting>
  <conditionalFormatting sqref="BP224">
    <cfRule type="cellIs" dxfId="4142" priority="2173" operator="lessThan">
      <formula>BJ224</formula>
    </cfRule>
  </conditionalFormatting>
  <conditionalFormatting sqref="BO225">
    <cfRule type="cellIs" dxfId="4141" priority="2172" operator="lessThan">
      <formula>-BI225</formula>
    </cfRule>
  </conditionalFormatting>
  <conditionalFormatting sqref="BP225">
    <cfRule type="cellIs" dxfId="4140" priority="2171" operator="lessThan">
      <formula>BJ225</formula>
    </cfRule>
  </conditionalFormatting>
  <conditionalFormatting sqref="BO224">
    <cfRule type="cellIs" dxfId="4139" priority="2170" operator="lessThan">
      <formula>-BI224</formula>
    </cfRule>
  </conditionalFormatting>
  <conditionalFormatting sqref="BP224">
    <cfRule type="cellIs" dxfId="4138" priority="2169" operator="lessThan">
      <formula>BJ224</formula>
    </cfRule>
  </conditionalFormatting>
  <conditionalFormatting sqref="BO225">
    <cfRule type="cellIs" dxfId="4137" priority="2168" operator="lessThan">
      <formula>-BI225</formula>
    </cfRule>
  </conditionalFormatting>
  <conditionalFormatting sqref="BP225">
    <cfRule type="cellIs" dxfId="4136" priority="2167" operator="lessThan">
      <formula>BJ225</formula>
    </cfRule>
  </conditionalFormatting>
  <conditionalFormatting sqref="BF224:BJ226">
    <cfRule type="expression" dxfId="4135" priority="2166">
      <formula>$B$203="duplicato"</formula>
    </cfRule>
  </conditionalFormatting>
  <conditionalFormatting sqref="BF216:BS221">
    <cfRule type="expression" dxfId="4134" priority="2165">
      <formula>$B$203="duplicato"</formula>
    </cfRule>
  </conditionalFormatting>
  <conditionalFormatting sqref="BF208:BP211">
    <cfRule type="expression" dxfId="4133" priority="2164">
      <formula>$B$203="duplicato"</formula>
    </cfRule>
  </conditionalFormatting>
  <conditionalFormatting sqref="BQ210:BS213">
    <cfRule type="expression" dxfId="4132" priority="2163">
      <formula>$B$203="duplicato"</formula>
    </cfRule>
  </conditionalFormatting>
  <conditionalFormatting sqref="BQ208">
    <cfRule type="expression" dxfId="4131" priority="2162">
      <formula>$B$203="duplicato"</formula>
    </cfRule>
  </conditionalFormatting>
  <conditionalFormatting sqref="BR208:BS209">
    <cfRule type="expression" dxfId="4130" priority="2161">
      <formula>$B$203="duplicato"</formula>
    </cfRule>
  </conditionalFormatting>
  <conditionalFormatting sqref="BQ209">
    <cfRule type="expression" dxfId="4129" priority="2160">
      <formula>$B$203="duplicato"</formula>
    </cfRule>
  </conditionalFormatting>
  <conditionalFormatting sqref="BK224:BL225">
    <cfRule type="expression" dxfId="4128" priority="2159">
      <formula>$B$203="duplicato"</formula>
    </cfRule>
  </conditionalFormatting>
  <conditionalFormatting sqref="BL226">
    <cfRule type="expression" dxfId="4127" priority="2158">
      <formula>$B$203="duplicato"</formula>
    </cfRule>
  </conditionalFormatting>
  <conditionalFormatting sqref="BO224">
    <cfRule type="cellIs" dxfId="4126" priority="2157" operator="lessThan">
      <formula>-BI224</formula>
    </cfRule>
  </conditionalFormatting>
  <conditionalFormatting sqref="BP224">
    <cfRule type="cellIs" dxfId="4125" priority="2156" operator="lessThan">
      <formula>BJ224</formula>
    </cfRule>
  </conditionalFormatting>
  <conditionalFormatting sqref="BO225">
    <cfRule type="cellIs" dxfId="4124" priority="2155" operator="lessThan">
      <formula>-BI225</formula>
    </cfRule>
  </conditionalFormatting>
  <conditionalFormatting sqref="BP225">
    <cfRule type="cellIs" dxfId="4123" priority="2154" operator="lessThan">
      <formula>BJ225</formula>
    </cfRule>
  </conditionalFormatting>
  <conditionalFormatting sqref="BF224:BJ226">
    <cfRule type="expression" dxfId="4122" priority="2153">
      <formula>$B$203="duplicato"</formula>
    </cfRule>
  </conditionalFormatting>
  <conditionalFormatting sqref="BF216:BS221">
    <cfRule type="expression" dxfId="4121" priority="2152">
      <formula>$B$203="duplicato"</formula>
    </cfRule>
  </conditionalFormatting>
  <conditionalFormatting sqref="BF208:BP211">
    <cfRule type="expression" dxfId="4120" priority="2151">
      <formula>$B$203="duplicato"</formula>
    </cfRule>
  </conditionalFormatting>
  <conditionalFormatting sqref="BQ210:BS213">
    <cfRule type="expression" dxfId="4119" priority="2150">
      <formula>$B$203="duplicato"</formula>
    </cfRule>
  </conditionalFormatting>
  <conditionalFormatting sqref="BQ208">
    <cfRule type="expression" dxfId="4118" priority="2149">
      <formula>$B$203="duplicato"</formula>
    </cfRule>
  </conditionalFormatting>
  <conditionalFormatting sqref="BR208:BS209">
    <cfRule type="expression" dxfId="4117" priority="2148">
      <formula>$B$203="duplicato"</formula>
    </cfRule>
  </conditionalFormatting>
  <conditionalFormatting sqref="BQ209">
    <cfRule type="expression" dxfId="4116" priority="2147">
      <formula>$B$203="duplicato"</formula>
    </cfRule>
  </conditionalFormatting>
  <conditionalFormatting sqref="BK224:BL225">
    <cfRule type="expression" dxfId="4115" priority="2146">
      <formula>$B$203="duplicato"</formula>
    </cfRule>
  </conditionalFormatting>
  <conditionalFormatting sqref="BL226">
    <cfRule type="expression" dxfId="4114" priority="2145">
      <formula>$B$203="duplicato"</formula>
    </cfRule>
  </conditionalFormatting>
  <conditionalFormatting sqref="CG224">
    <cfRule type="cellIs" dxfId="4113" priority="2144" operator="lessThan">
      <formula>-CA224</formula>
    </cfRule>
  </conditionalFormatting>
  <conditionalFormatting sqref="CH224">
    <cfRule type="cellIs" dxfId="4112" priority="2143" operator="lessThan">
      <formula>CB224</formula>
    </cfRule>
  </conditionalFormatting>
  <conditionalFormatting sqref="CG225">
    <cfRule type="cellIs" dxfId="4111" priority="2142" operator="lessThan">
      <formula>-CA225</formula>
    </cfRule>
  </conditionalFormatting>
  <conditionalFormatting sqref="CH225">
    <cfRule type="cellIs" dxfId="4110" priority="2141" operator="lessThan">
      <formula>CB225</formula>
    </cfRule>
  </conditionalFormatting>
  <conditionalFormatting sqref="CG224">
    <cfRule type="cellIs" dxfId="4109" priority="2140" operator="lessThan">
      <formula>-CA224</formula>
    </cfRule>
  </conditionalFormatting>
  <conditionalFormatting sqref="CH224">
    <cfRule type="cellIs" dxfId="4108" priority="2139" operator="lessThan">
      <formula>CB224</formula>
    </cfRule>
  </conditionalFormatting>
  <conditionalFormatting sqref="CG225">
    <cfRule type="cellIs" dxfId="4107" priority="2138" operator="lessThan">
      <formula>-CA225</formula>
    </cfRule>
  </conditionalFormatting>
  <conditionalFormatting sqref="CH225">
    <cfRule type="cellIs" dxfId="4106" priority="2137" operator="lessThan">
      <formula>CB225</formula>
    </cfRule>
  </conditionalFormatting>
  <conditionalFormatting sqref="BX224:CB226">
    <cfRule type="expression" dxfId="4105" priority="2136">
      <formula>$B$203="duplicato"</formula>
    </cfRule>
  </conditionalFormatting>
  <conditionalFormatting sqref="BX216:CK221">
    <cfRule type="expression" dxfId="4104" priority="2135">
      <formula>$B$203="duplicato"</formula>
    </cfRule>
  </conditionalFormatting>
  <conditionalFormatting sqref="BX208:CH211">
    <cfRule type="expression" dxfId="4103" priority="2134">
      <formula>$B$203="duplicato"</formula>
    </cfRule>
  </conditionalFormatting>
  <conditionalFormatting sqref="CI210:CK213">
    <cfRule type="expression" dxfId="4102" priority="2133">
      <formula>$B$203="duplicato"</formula>
    </cfRule>
  </conditionalFormatting>
  <conditionalFormatting sqref="CI208">
    <cfRule type="expression" dxfId="4101" priority="2132">
      <formula>$B$203="duplicato"</formula>
    </cfRule>
  </conditionalFormatting>
  <conditionalFormatting sqref="CJ208:CK209">
    <cfRule type="expression" dxfId="4100" priority="2131">
      <formula>$B$203="duplicato"</formula>
    </cfRule>
  </conditionalFormatting>
  <conditionalFormatting sqref="CI209">
    <cfRule type="expression" dxfId="4099" priority="2130">
      <formula>$B$203="duplicato"</formula>
    </cfRule>
  </conditionalFormatting>
  <conditionalFormatting sqref="CC224:CD225">
    <cfRule type="expression" dxfId="4098" priority="2129">
      <formula>$B$203="duplicato"</formula>
    </cfRule>
  </conditionalFormatting>
  <conditionalFormatting sqref="CD226">
    <cfRule type="expression" dxfId="4097" priority="2128">
      <formula>$B$203="duplicato"</formula>
    </cfRule>
  </conditionalFormatting>
  <conditionalFormatting sqref="CG224">
    <cfRule type="cellIs" dxfId="4096" priority="2127" operator="lessThan">
      <formula>-CA224</formula>
    </cfRule>
  </conditionalFormatting>
  <conditionalFormatting sqref="CH224">
    <cfRule type="cellIs" dxfId="4095" priority="2126" operator="lessThan">
      <formula>CB224</formula>
    </cfRule>
  </conditionalFormatting>
  <conditionalFormatting sqref="CG225">
    <cfRule type="cellIs" dxfId="4094" priority="2125" operator="lessThan">
      <formula>-CA225</formula>
    </cfRule>
  </conditionalFormatting>
  <conditionalFormatting sqref="CH225">
    <cfRule type="cellIs" dxfId="4093" priority="2124" operator="lessThan">
      <formula>CB225</formula>
    </cfRule>
  </conditionalFormatting>
  <conditionalFormatting sqref="BX224:CB226">
    <cfRule type="expression" dxfId="4092" priority="2123">
      <formula>$B$203="duplicato"</formula>
    </cfRule>
  </conditionalFormatting>
  <conditionalFormatting sqref="BX216:CK221">
    <cfRule type="expression" dxfId="4091" priority="2122">
      <formula>$B$203="duplicato"</formula>
    </cfRule>
  </conditionalFormatting>
  <conditionalFormatting sqref="BX208:CH211">
    <cfRule type="expression" dxfId="4090" priority="2121">
      <formula>$B$203="duplicato"</formula>
    </cfRule>
  </conditionalFormatting>
  <conditionalFormatting sqref="CI210:CK213">
    <cfRule type="expression" dxfId="4089" priority="2120">
      <formula>$B$203="duplicato"</formula>
    </cfRule>
  </conditionalFormatting>
  <conditionalFormatting sqref="CI208">
    <cfRule type="expression" dxfId="4088" priority="2119">
      <formula>$B$203="duplicato"</formula>
    </cfRule>
  </conditionalFormatting>
  <conditionalFormatting sqref="CJ208:CK209">
    <cfRule type="expression" dxfId="4087" priority="2118">
      <formula>$B$203="duplicato"</formula>
    </cfRule>
  </conditionalFormatting>
  <conditionalFormatting sqref="CI209">
    <cfRule type="expression" dxfId="4086" priority="2117">
      <formula>$B$203="duplicato"</formula>
    </cfRule>
  </conditionalFormatting>
  <conditionalFormatting sqref="CC224:CD225">
    <cfRule type="expression" dxfId="4085" priority="2116">
      <formula>$B$203="duplicato"</formula>
    </cfRule>
  </conditionalFormatting>
  <conditionalFormatting sqref="CD226">
    <cfRule type="expression" dxfId="4084" priority="2115">
      <formula>$B$203="duplicato"</formula>
    </cfRule>
  </conditionalFormatting>
  <conditionalFormatting sqref="CY224">
    <cfRule type="cellIs" dxfId="4083" priority="2114" operator="lessThan">
      <formula>-CS224</formula>
    </cfRule>
  </conditionalFormatting>
  <conditionalFormatting sqref="CZ224">
    <cfRule type="cellIs" dxfId="4082" priority="2113" operator="lessThan">
      <formula>CT224</formula>
    </cfRule>
  </conditionalFormatting>
  <conditionalFormatting sqref="CY225">
    <cfRule type="cellIs" dxfId="4081" priority="2112" operator="lessThan">
      <formula>-CS225</formula>
    </cfRule>
  </conditionalFormatting>
  <conditionalFormatting sqref="CZ225">
    <cfRule type="cellIs" dxfId="4080" priority="2111" operator="lessThan">
      <formula>CT225</formula>
    </cfRule>
  </conditionalFormatting>
  <conditionalFormatting sqref="CY224">
    <cfRule type="cellIs" dxfId="4079" priority="2110" operator="lessThan">
      <formula>-CS224</formula>
    </cfRule>
  </conditionalFormatting>
  <conditionalFormatting sqref="CZ224">
    <cfRule type="cellIs" dxfId="4078" priority="2109" operator="lessThan">
      <formula>CT224</formula>
    </cfRule>
  </conditionalFormatting>
  <conditionalFormatting sqref="CY225">
    <cfRule type="cellIs" dxfId="4077" priority="2108" operator="lessThan">
      <formula>-CS225</formula>
    </cfRule>
  </conditionalFormatting>
  <conditionalFormatting sqref="CZ225">
    <cfRule type="cellIs" dxfId="4076" priority="2107" operator="lessThan">
      <formula>CT225</formula>
    </cfRule>
  </conditionalFormatting>
  <conditionalFormatting sqref="CP224:CT226">
    <cfRule type="expression" dxfId="4075" priority="2106">
      <formula>$B$203="duplicato"</formula>
    </cfRule>
  </conditionalFormatting>
  <conditionalFormatting sqref="CP216:DC221">
    <cfRule type="expression" dxfId="4074" priority="2105">
      <formula>$B$203="duplicato"</formula>
    </cfRule>
  </conditionalFormatting>
  <conditionalFormatting sqref="CP208:CZ211">
    <cfRule type="expression" dxfId="4073" priority="2104">
      <formula>$B$203="duplicato"</formula>
    </cfRule>
  </conditionalFormatting>
  <conditionalFormatting sqref="DA210:DC213">
    <cfRule type="expression" dxfId="4072" priority="2103">
      <formula>$B$203="duplicato"</formula>
    </cfRule>
  </conditionalFormatting>
  <conditionalFormatting sqref="DA208">
    <cfRule type="expression" dxfId="4071" priority="2102">
      <formula>$B$203="duplicato"</formula>
    </cfRule>
  </conditionalFormatting>
  <conditionalFormatting sqref="DB208:DC209">
    <cfRule type="expression" dxfId="4070" priority="2101">
      <formula>$B$203="duplicato"</formula>
    </cfRule>
  </conditionalFormatting>
  <conditionalFormatting sqref="DA209">
    <cfRule type="expression" dxfId="4069" priority="2100">
      <formula>$B$203="duplicato"</formula>
    </cfRule>
  </conditionalFormatting>
  <conditionalFormatting sqref="CU224:CV225">
    <cfRule type="expression" dxfId="4068" priority="2099">
      <formula>$B$203="duplicato"</formula>
    </cfRule>
  </conditionalFormatting>
  <conditionalFormatting sqref="CV226">
    <cfRule type="expression" dxfId="4067" priority="2098">
      <formula>$B$203="duplicato"</formula>
    </cfRule>
  </conditionalFormatting>
  <conditionalFormatting sqref="CY224">
    <cfRule type="cellIs" dxfId="4066" priority="2097" operator="lessThan">
      <formula>-CS224</formula>
    </cfRule>
  </conditionalFormatting>
  <conditionalFormatting sqref="CZ224">
    <cfRule type="cellIs" dxfId="4065" priority="2096" operator="lessThan">
      <formula>CT224</formula>
    </cfRule>
  </conditionalFormatting>
  <conditionalFormatting sqref="CY225">
    <cfRule type="cellIs" dxfId="4064" priority="2095" operator="lessThan">
      <formula>-CS225</formula>
    </cfRule>
  </conditionalFormatting>
  <conditionalFormatting sqref="CZ225">
    <cfRule type="cellIs" dxfId="4063" priority="2094" operator="lessThan">
      <formula>CT225</formula>
    </cfRule>
  </conditionalFormatting>
  <conditionalFormatting sqref="CP224:CT226">
    <cfRule type="expression" dxfId="4062" priority="2093">
      <formula>$B$203="duplicato"</formula>
    </cfRule>
  </conditionalFormatting>
  <conditionalFormatting sqref="CP216:DC221">
    <cfRule type="expression" dxfId="4061" priority="2092">
      <formula>$B$203="duplicato"</formula>
    </cfRule>
  </conditionalFormatting>
  <conditionalFormatting sqref="CP208:CZ211">
    <cfRule type="expression" dxfId="4060" priority="2091">
      <formula>$B$203="duplicato"</formula>
    </cfRule>
  </conditionalFormatting>
  <conditionalFormatting sqref="DA210:DC213">
    <cfRule type="expression" dxfId="4059" priority="2090">
      <formula>$B$203="duplicato"</formula>
    </cfRule>
  </conditionalFormatting>
  <conditionalFormatting sqref="DA208">
    <cfRule type="expression" dxfId="4058" priority="2089">
      <formula>$B$203="duplicato"</formula>
    </cfRule>
  </conditionalFormatting>
  <conditionalFormatting sqref="DB208:DC209">
    <cfRule type="expression" dxfId="4057" priority="2088">
      <formula>$B$203="duplicato"</formula>
    </cfRule>
  </conditionalFormatting>
  <conditionalFormatting sqref="DA209">
    <cfRule type="expression" dxfId="4056" priority="2087">
      <formula>$B$203="duplicato"</formula>
    </cfRule>
  </conditionalFormatting>
  <conditionalFormatting sqref="CU224:CV225">
    <cfRule type="expression" dxfId="4055" priority="2086">
      <formula>$B$203="duplicato"</formula>
    </cfRule>
  </conditionalFormatting>
  <conditionalFormatting sqref="CV226">
    <cfRule type="expression" dxfId="4054" priority="2085">
      <formula>$B$203="duplicato"</formula>
    </cfRule>
  </conditionalFormatting>
  <conditionalFormatting sqref="DQ224">
    <cfRule type="cellIs" dxfId="4053" priority="2084" operator="lessThan">
      <formula>-DK224</formula>
    </cfRule>
  </conditionalFormatting>
  <conditionalFormatting sqref="DR224">
    <cfRule type="cellIs" dxfId="4052" priority="2083" operator="lessThan">
      <formula>DL224</formula>
    </cfRule>
  </conditionalFormatting>
  <conditionalFormatting sqref="DQ225">
    <cfRule type="cellIs" dxfId="4051" priority="2082" operator="lessThan">
      <formula>-DK225</formula>
    </cfRule>
  </conditionalFormatting>
  <conditionalFormatting sqref="DR225">
    <cfRule type="cellIs" dxfId="4050" priority="2081" operator="lessThan">
      <formula>DL225</formula>
    </cfRule>
  </conditionalFormatting>
  <conditionalFormatting sqref="DQ224">
    <cfRule type="cellIs" dxfId="4049" priority="2080" operator="lessThan">
      <formula>-DK224</formula>
    </cfRule>
  </conditionalFormatting>
  <conditionalFormatting sqref="DR224">
    <cfRule type="cellIs" dxfId="4048" priority="2079" operator="lessThan">
      <formula>DL224</formula>
    </cfRule>
  </conditionalFormatting>
  <conditionalFormatting sqref="DQ225">
    <cfRule type="cellIs" dxfId="4047" priority="2078" operator="lessThan">
      <formula>-DK225</formula>
    </cfRule>
  </conditionalFormatting>
  <conditionalFormatting sqref="DR225">
    <cfRule type="cellIs" dxfId="4046" priority="2077" operator="lessThan">
      <formula>DL225</formula>
    </cfRule>
  </conditionalFormatting>
  <conditionalFormatting sqref="DH224:DL226">
    <cfRule type="expression" dxfId="4045" priority="2076">
      <formula>$B$203="duplicato"</formula>
    </cfRule>
  </conditionalFormatting>
  <conditionalFormatting sqref="DH216:DU221">
    <cfRule type="expression" dxfId="4044" priority="2075">
      <formula>$B$203="duplicato"</formula>
    </cfRule>
  </conditionalFormatting>
  <conditionalFormatting sqref="DH208:DR211">
    <cfRule type="expression" dxfId="4043" priority="2074">
      <formula>$B$203="duplicato"</formula>
    </cfRule>
  </conditionalFormatting>
  <conditionalFormatting sqref="DS210:DU213">
    <cfRule type="expression" dxfId="4042" priority="2073">
      <formula>$B$203="duplicato"</formula>
    </cfRule>
  </conditionalFormatting>
  <conditionalFormatting sqref="DS208">
    <cfRule type="expression" dxfId="4041" priority="2072">
      <formula>$B$203="duplicato"</formula>
    </cfRule>
  </conditionalFormatting>
  <conditionalFormatting sqref="DT208:DU209">
    <cfRule type="expression" dxfId="4040" priority="2071">
      <formula>$B$203="duplicato"</formula>
    </cfRule>
  </conditionalFormatting>
  <conditionalFormatting sqref="DS209">
    <cfRule type="expression" dxfId="4039" priority="2070">
      <formula>$B$203="duplicato"</formula>
    </cfRule>
  </conditionalFormatting>
  <conditionalFormatting sqref="DM224:DN225">
    <cfRule type="expression" dxfId="4038" priority="2069">
      <formula>$B$203="duplicato"</formula>
    </cfRule>
  </conditionalFormatting>
  <conditionalFormatting sqref="DN226">
    <cfRule type="expression" dxfId="4037" priority="2068">
      <formula>$B$203="duplicato"</formula>
    </cfRule>
  </conditionalFormatting>
  <conditionalFormatting sqref="DQ224">
    <cfRule type="cellIs" dxfId="4036" priority="2067" operator="lessThan">
      <formula>-DK224</formula>
    </cfRule>
  </conditionalFormatting>
  <conditionalFormatting sqref="DR224">
    <cfRule type="cellIs" dxfId="4035" priority="2066" operator="lessThan">
      <formula>DL224</formula>
    </cfRule>
  </conditionalFormatting>
  <conditionalFormatting sqref="DQ225">
    <cfRule type="cellIs" dxfId="4034" priority="2065" operator="lessThan">
      <formula>-DK225</formula>
    </cfRule>
  </conditionalFormatting>
  <conditionalFormatting sqref="DR225">
    <cfRule type="cellIs" dxfId="4033" priority="2064" operator="lessThan">
      <formula>DL225</formula>
    </cfRule>
  </conditionalFormatting>
  <conditionalFormatting sqref="DH224:DL226">
    <cfRule type="expression" dxfId="4032" priority="2063">
      <formula>$B$203="duplicato"</formula>
    </cfRule>
  </conditionalFormatting>
  <conditionalFormatting sqref="DH216:DU221">
    <cfRule type="expression" dxfId="4031" priority="2062">
      <formula>$B$203="duplicato"</formula>
    </cfRule>
  </conditionalFormatting>
  <conditionalFormatting sqref="DH208:DR211">
    <cfRule type="expression" dxfId="4030" priority="2061">
      <formula>$B$203="duplicato"</formula>
    </cfRule>
  </conditionalFormatting>
  <conditionalFormatting sqref="DS210:DU213">
    <cfRule type="expression" dxfId="4029" priority="2060">
      <formula>$B$203="duplicato"</formula>
    </cfRule>
  </conditionalFormatting>
  <conditionalFormatting sqref="DS208">
    <cfRule type="expression" dxfId="4028" priority="2059">
      <formula>$B$203="duplicato"</formula>
    </cfRule>
  </conditionalFormatting>
  <conditionalFormatting sqref="DT208:DU209">
    <cfRule type="expression" dxfId="4027" priority="2058">
      <formula>$B$203="duplicato"</formula>
    </cfRule>
  </conditionalFormatting>
  <conditionalFormatting sqref="DS209">
    <cfRule type="expression" dxfId="4026" priority="2057">
      <formula>$B$203="duplicato"</formula>
    </cfRule>
  </conditionalFormatting>
  <conditionalFormatting sqref="DM224:DN225">
    <cfRule type="expression" dxfId="4025" priority="2056">
      <formula>$B$203="duplicato"</formula>
    </cfRule>
  </conditionalFormatting>
  <conditionalFormatting sqref="DN226">
    <cfRule type="expression" dxfId="4024" priority="2055">
      <formula>$B$203="duplicato"</formula>
    </cfRule>
  </conditionalFormatting>
  <conditionalFormatting sqref="AW196">
    <cfRule type="cellIs" dxfId="4023" priority="2034" operator="lessThan">
      <formula>-AQ196</formula>
    </cfRule>
  </conditionalFormatting>
  <conditionalFormatting sqref="AX196">
    <cfRule type="cellIs" dxfId="4022" priority="2033" operator="lessThan">
      <formula>AR196</formula>
    </cfRule>
  </conditionalFormatting>
  <conditionalFormatting sqref="AW197">
    <cfRule type="cellIs" dxfId="4021" priority="2032" operator="lessThan">
      <formula>-AQ197</formula>
    </cfRule>
  </conditionalFormatting>
  <conditionalFormatting sqref="AX197">
    <cfRule type="cellIs" dxfId="4020" priority="2031" operator="lessThan">
      <formula>AR197</formula>
    </cfRule>
  </conditionalFormatting>
  <conditionalFormatting sqref="AW196">
    <cfRule type="cellIs" dxfId="4019" priority="2030" operator="lessThan">
      <formula>-AQ196</formula>
    </cfRule>
  </conditionalFormatting>
  <conditionalFormatting sqref="AX196">
    <cfRule type="cellIs" dxfId="4018" priority="2029" operator="lessThan">
      <formula>AR196</formula>
    </cfRule>
  </conditionalFormatting>
  <conditionalFormatting sqref="AW197">
    <cfRule type="cellIs" dxfId="4017" priority="2028" operator="lessThan">
      <formula>-AQ197</formula>
    </cfRule>
  </conditionalFormatting>
  <conditionalFormatting sqref="AX197">
    <cfRule type="cellIs" dxfId="4016" priority="2027" operator="lessThan">
      <formula>AR197</formula>
    </cfRule>
  </conditionalFormatting>
  <conditionalFormatting sqref="AN180:AX183">
    <cfRule type="expression" dxfId="4015" priority="2026">
      <formula>$B$175="duplicato"</formula>
    </cfRule>
  </conditionalFormatting>
  <conditionalFormatting sqref="AY182:BA185">
    <cfRule type="expression" dxfId="4014" priority="2025">
      <formula>$B$175="duplicato"</formula>
    </cfRule>
  </conditionalFormatting>
  <conditionalFormatting sqref="AN188:BA191">
    <cfRule type="expression" dxfId="4013" priority="2024">
      <formula>$B$175="duplicato"</formula>
    </cfRule>
  </conditionalFormatting>
  <conditionalFormatting sqref="AY192:BA193">
    <cfRule type="expression" dxfId="4012" priority="2023">
      <formula>$B$175="duplicato"</formula>
    </cfRule>
  </conditionalFormatting>
  <conditionalFormatting sqref="AN196:AR198">
    <cfRule type="expression" dxfId="4011" priority="2022">
      <formula>$B$175="duplicato"</formula>
    </cfRule>
  </conditionalFormatting>
  <conditionalFormatting sqref="AY180:BA181">
    <cfRule type="expression" dxfId="4010" priority="2021">
      <formula>$B$175="duplicato"</formula>
    </cfRule>
  </conditionalFormatting>
  <conditionalFormatting sqref="AS196:AT197">
    <cfRule type="expression" dxfId="4009" priority="2020">
      <formula>$B$175="duplicato"</formula>
    </cfRule>
  </conditionalFormatting>
  <conditionalFormatting sqref="AT198">
    <cfRule type="expression" dxfId="4008" priority="2019">
      <formula>$B$175="duplicato"</formula>
    </cfRule>
  </conditionalFormatting>
  <conditionalFormatting sqref="BO196">
    <cfRule type="cellIs" dxfId="4007" priority="2018" operator="lessThan">
      <formula>-BI196</formula>
    </cfRule>
  </conditionalFormatting>
  <conditionalFormatting sqref="BP196">
    <cfRule type="cellIs" dxfId="4006" priority="2017" operator="lessThan">
      <formula>BJ196</formula>
    </cfRule>
  </conditionalFormatting>
  <conditionalFormatting sqref="BO197">
    <cfRule type="cellIs" dxfId="4005" priority="2016" operator="lessThan">
      <formula>-BI197</formula>
    </cfRule>
  </conditionalFormatting>
  <conditionalFormatting sqref="BP197">
    <cfRule type="cellIs" dxfId="4004" priority="2015" operator="lessThan">
      <formula>BJ197</formula>
    </cfRule>
  </conditionalFormatting>
  <conditionalFormatting sqref="BO196">
    <cfRule type="cellIs" dxfId="4003" priority="2014" operator="lessThan">
      <formula>-BI196</formula>
    </cfRule>
  </conditionalFormatting>
  <conditionalFormatting sqref="BP196">
    <cfRule type="cellIs" dxfId="4002" priority="2013" operator="lessThan">
      <formula>BJ196</formula>
    </cfRule>
  </conditionalFormatting>
  <conditionalFormatting sqref="BO197">
    <cfRule type="cellIs" dxfId="4001" priority="2012" operator="lessThan">
      <formula>-BI197</formula>
    </cfRule>
  </conditionalFormatting>
  <conditionalFormatting sqref="BP197">
    <cfRule type="cellIs" dxfId="4000" priority="2011" operator="lessThan">
      <formula>BJ197</formula>
    </cfRule>
  </conditionalFormatting>
  <conditionalFormatting sqref="BF180:BP183">
    <cfRule type="expression" dxfId="3999" priority="2010">
      <formula>$B$175="duplicato"</formula>
    </cfRule>
  </conditionalFormatting>
  <conditionalFormatting sqref="BQ182:BS185">
    <cfRule type="expression" dxfId="3998" priority="2009">
      <formula>$B$175="duplicato"</formula>
    </cfRule>
  </conditionalFormatting>
  <conditionalFormatting sqref="BF188:BS191">
    <cfRule type="expression" dxfId="3997" priority="2008">
      <formula>$B$175="duplicato"</formula>
    </cfRule>
  </conditionalFormatting>
  <conditionalFormatting sqref="BQ192:BS193">
    <cfRule type="expression" dxfId="3996" priority="2007">
      <formula>$B$175="duplicato"</formula>
    </cfRule>
  </conditionalFormatting>
  <conditionalFormatting sqref="BF196:BJ198">
    <cfRule type="expression" dxfId="3995" priority="2006">
      <formula>$B$175="duplicato"</formula>
    </cfRule>
  </conditionalFormatting>
  <conditionalFormatting sqref="BQ180:BS181">
    <cfRule type="expression" dxfId="3994" priority="2005">
      <formula>$B$175="duplicato"</formula>
    </cfRule>
  </conditionalFormatting>
  <conditionalFormatting sqref="BK196:BL197">
    <cfRule type="expression" dxfId="3993" priority="2004">
      <formula>$B$175="duplicato"</formula>
    </cfRule>
  </conditionalFormatting>
  <conditionalFormatting sqref="BL198">
    <cfRule type="expression" dxfId="3992" priority="2003">
      <formula>$B$175="duplicato"</formula>
    </cfRule>
  </conditionalFormatting>
  <conditionalFormatting sqref="CG196">
    <cfRule type="cellIs" dxfId="3991" priority="2002" operator="lessThan">
      <formula>-CA196</formula>
    </cfRule>
  </conditionalFormatting>
  <conditionalFormatting sqref="CH196">
    <cfRule type="cellIs" dxfId="3990" priority="2001" operator="lessThan">
      <formula>CB196</formula>
    </cfRule>
  </conditionalFormatting>
  <conditionalFormatting sqref="CG197">
    <cfRule type="cellIs" dxfId="3989" priority="2000" operator="lessThan">
      <formula>-CA197</formula>
    </cfRule>
  </conditionalFormatting>
  <conditionalFormatting sqref="CH197">
    <cfRule type="cellIs" dxfId="3988" priority="1999" operator="lessThan">
      <formula>CB197</formula>
    </cfRule>
  </conditionalFormatting>
  <conditionalFormatting sqref="CG196">
    <cfRule type="cellIs" dxfId="3987" priority="1998" operator="lessThan">
      <formula>-CA196</formula>
    </cfRule>
  </conditionalFormatting>
  <conditionalFormatting sqref="CH196">
    <cfRule type="cellIs" dxfId="3986" priority="1997" operator="lessThan">
      <formula>CB196</formula>
    </cfRule>
  </conditionalFormatting>
  <conditionalFormatting sqref="CG197">
    <cfRule type="cellIs" dxfId="3985" priority="1996" operator="lessThan">
      <formula>-CA197</formula>
    </cfRule>
  </conditionalFormatting>
  <conditionalFormatting sqref="CH197">
    <cfRule type="cellIs" dxfId="3984" priority="1995" operator="lessThan">
      <formula>CB197</formula>
    </cfRule>
  </conditionalFormatting>
  <conditionalFormatting sqref="BX180:CH183">
    <cfRule type="expression" dxfId="3983" priority="1994">
      <formula>$B$175="duplicato"</formula>
    </cfRule>
  </conditionalFormatting>
  <conditionalFormatting sqref="CI182:CK185">
    <cfRule type="expression" dxfId="3982" priority="1993">
      <formula>$B$175="duplicato"</formula>
    </cfRule>
  </conditionalFormatting>
  <conditionalFormatting sqref="BX188:CK191">
    <cfRule type="expression" dxfId="3981" priority="1992">
      <formula>$B$175="duplicato"</formula>
    </cfRule>
  </conditionalFormatting>
  <conditionalFormatting sqref="CI192:CK193">
    <cfRule type="expression" dxfId="3980" priority="1991">
      <formula>$B$175="duplicato"</formula>
    </cfRule>
  </conditionalFormatting>
  <conditionalFormatting sqref="BX196:CB198">
    <cfRule type="expression" dxfId="3979" priority="1990">
      <formula>$B$175="duplicato"</formula>
    </cfRule>
  </conditionalFormatting>
  <conditionalFormatting sqref="CI180:CK181">
    <cfRule type="expression" dxfId="3978" priority="1989">
      <formula>$B$175="duplicato"</formula>
    </cfRule>
  </conditionalFormatting>
  <conditionalFormatting sqref="CC196:CD197">
    <cfRule type="expression" dxfId="3977" priority="1988">
      <formula>$B$175="duplicato"</formula>
    </cfRule>
  </conditionalFormatting>
  <conditionalFormatting sqref="CD198">
    <cfRule type="expression" dxfId="3976" priority="1987">
      <formula>$B$175="duplicato"</formula>
    </cfRule>
  </conditionalFormatting>
  <conditionalFormatting sqref="CY196">
    <cfRule type="cellIs" dxfId="3975" priority="1986" operator="lessThan">
      <formula>-CS196</formula>
    </cfRule>
  </conditionalFormatting>
  <conditionalFormatting sqref="CZ196">
    <cfRule type="cellIs" dxfId="3974" priority="1985" operator="lessThan">
      <formula>CT196</formula>
    </cfRule>
  </conditionalFormatting>
  <conditionalFormatting sqref="CY197">
    <cfRule type="cellIs" dxfId="3973" priority="1984" operator="lessThan">
      <formula>-CS197</formula>
    </cfRule>
  </conditionalFormatting>
  <conditionalFormatting sqref="CZ197">
    <cfRule type="cellIs" dxfId="3972" priority="1983" operator="lessThan">
      <formula>CT197</formula>
    </cfRule>
  </conditionalFormatting>
  <conditionalFormatting sqref="CY196">
    <cfRule type="cellIs" dxfId="3971" priority="1982" operator="lessThan">
      <formula>-CS196</formula>
    </cfRule>
  </conditionalFormatting>
  <conditionalFormatting sqref="CZ196">
    <cfRule type="cellIs" dxfId="3970" priority="1981" operator="lessThan">
      <formula>CT196</formula>
    </cfRule>
  </conditionalFormatting>
  <conditionalFormatting sqref="CY197">
    <cfRule type="cellIs" dxfId="3969" priority="1980" operator="lessThan">
      <formula>-CS197</formula>
    </cfRule>
  </conditionalFormatting>
  <conditionalFormatting sqref="CZ197">
    <cfRule type="cellIs" dxfId="3968" priority="1979" operator="lessThan">
      <formula>CT197</formula>
    </cfRule>
  </conditionalFormatting>
  <conditionalFormatting sqref="CP180:CZ183">
    <cfRule type="expression" dxfId="3967" priority="1978">
      <formula>$B$175="duplicato"</formula>
    </cfRule>
  </conditionalFormatting>
  <conditionalFormatting sqref="DA182:DC185">
    <cfRule type="expression" dxfId="3966" priority="1977">
      <formula>$B$175="duplicato"</formula>
    </cfRule>
  </conditionalFormatting>
  <conditionalFormatting sqref="CP188:DC191">
    <cfRule type="expression" dxfId="3965" priority="1976">
      <formula>$B$175="duplicato"</formula>
    </cfRule>
  </conditionalFormatting>
  <conditionalFormatting sqref="DA192:DC193">
    <cfRule type="expression" dxfId="3964" priority="1975">
      <formula>$B$175="duplicato"</formula>
    </cfRule>
  </conditionalFormatting>
  <conditionalFormatting sqref="CP196:CT198">
    <cfRule type="expression" dxfId="3963" priority="1974">
      <formula>$B$175="duplicato"</formula>
    </cfRule>
  </conditionalFormatting>
  <conditionalFormatting sqref="DA180:DC181">
    <cfRule type="expression" dxfId="3962" priority="1973">
      <formula>$B$175="duplicato"</formula>
    </cfRule>
  </conditionalFormatting>
  <conditionalFormatting sqref="CU196:CV197">
    <cfRule type="expression" dxfId="3961" priority="1972">
      <formula>$B$175="duplicato"</formula>
    </cfRule>
  </conditionalFormatting>
  <conditionalFormatting sqref="CV198">
    <cfRule type="expression" dxfId="3960" priority="1971">
      <formula>$B$175="duplicato"</formula>
    </cfRule>
  </conditionalFormatting>
  <conditionalFormatting sqref="DQ196">
    <cfRule type="cellIs" dxfId="3959" priority="1970" operator="lessThan">
      <formula>-DK196</formula>
    </cfRule>
  </conditionalFormatting>
  <conditionalFormatting sqref="DR196">
    <cfRule type="cellIs" dxfId="3958" priority="1969" operator="lessThan">
      <formula>DL196</formula>
    </cfRule>
  </conditionalFormatting>
  <conditionalFormatting sqref="DQ197">
    <cfRule type="cellIs" dxfId="3957" priority="1968" operator="lessThan">
      <formula>-DK197</formula>
    </cfRule>
  </conditionalFormatting>
  <conditionalFormatting sqref="DR197">
    <cfRule type="cellIs" dxfId="3956" priority="1967" operator="lessThan">
      <formula>DL197</formula>
    </cfRule>
  </conditionalFormatting>
  <conditionalFormatting sqref="DQ196">
    <cfRule type="cellIs" dxfId="3955" priority="1966" operator="lessThan">
      <formula>-DK196</formula>
    </cfRule>
  </conditionalFormatting>
  <conditionalFormatting sqref="DR196">
    <cfRule type="cellIs" dxfId="3954" priority="1965" operator="lessThan">
      <formula>DL196</formula>
    </cfRule>
  </conditionalFormatting>
  <conditionalFormatting sqref="DQ197">
    <cfRule type="cellIs" dxfId="3953" priority="1964" operator="lessThan">
      <formula>-DK197</formula>
    </cfRule>
  </conditionalFormatting>
  <conditionalFormatting sqref="DR197">
    <cfRule type="cellIs" dxfId="3952" priority="1963" operator="lessThan">
      <formula>DL197</formula>
    </cfRule>
  </conditionalFormatting>
  <conditionalFormatting sqref="DH180:DR183">
    <cfRule type="expression" dxfId="3951" priority="1962">
      <formula>$B$175="duplicato"</formula>
    </cfRule>
  </conditionalFormatting>
  <conditionalFormatting sqref="DS182:DU185">
    <cfRule type="expression" dxfId="3950" priority="1961">
      <formula>$B$175="duplicato"</formula>
    </cfRule>
  </conditionalFormatting>
  <conditionalFormatting sqref="DH188:DU191">
    <cfRule type="expression" dxfId="3949" priority="1960">
      <formula>$B$175="duplicato"</formula>
    </cfRule>
  </conditionalFormatting>
  <conditionalFormatting sqref="DS192:DU193">
    <cfRule type="expression" dxfId="3948" priority="1959">
      <formula>$B$175="duplicato"</formula>
    </cfRule>
  </conditionalFormatting>
  <conditionalFormatting sqref="DH196:DL198">
    <cfRule type="expression" dxfId="3947" priority="1958">
      <formula>$B$175="duplicato"</formula>
    </cfRule>
  </conditionalFormatting>
  <conditionalFormatting sqref="DS180:DU181">
    <cfRule type="expression" dxfId="3946" priority="1957">
      <formula>$B$175="duplicato"</formula>
    </cfRule>
  </conditionalFormatting>
  <conditionalFormatting sqref="DM196:DN197">
    <cfRule type="expression" dxfId="3945" priority="1956">
      <formula>$B$175="duplicato"</formula>
    </cfRule>
  </conditionalFormatting>
  <conditionalFormatting sqref="DN198">
    <cfRule type="expression" dxfId="3944" priority="1955">
      <formula>$B$175="duplicato"</formula>
    </cfRule>
  </conditionalFormatting>
  <conditionalFormatting sqref="AW168">
    <cfRule type="cellIs" dxfId="3943" priority="1934" operator="lessThan">
      <formula>-AQ168</formula>
    </cfRule>
  </conditionalFormatting>
  <conditionalFormatting sqref="AX168">
    <cfRule type="cellIs" dxfId="3942" priority="1933" operator="lessThan">
      <formula>AR168</formula>
    </cfRule>
  </conditionalFormatting>
  <conditionalFormatting sqref="AW169">
    <cfRule type="cellIs" dxfId="3941" priority="1932" operator="lessThan">
      <formula>-AQ169</formula>
    </cfRule>
  </conditionalFormatting>
  <conditionalFormatting sqref="AX169">
    <cfRule type="cellIs" dxfId="3940" priority="1931" operator="lessThan">
      <formula>AR169</formula>
    </cfRule>
  </conditionalFormatting>
  <conditionalFormatting sqref="AW168">
    <cfRule type="cellIs" dxfId="3939" priority="1930" operator="lessThan">
      <formula>-AQ168</formula>
    </cfRule>
  </conditionalFormatting>
  <conditionalFormatting sqref="AX168">
    <cfRule type="cellIs" dxfId="3938" priority="1929" operator="lessThan">
      <formula>AR168</formula>
    </cfRule>
  </conditionalFormatting>
  <conditionalFormatting sqref="AW169">
    <cfRule type="cellIs" dxfId="3937" priority="1928" operator="lessThan">
      <formula>-AQ169</formula>
    </cfRule>
  </conditionalFormatting>
  <conditionalFormatting sqref="AX169">
    <cfRule type="cellIs" dxfId="3936" priority="1927" operator="lessThan">
      <formula>AR169</formula>
    </cfRule>
  </conditionalFormatting>
  <conditionalFormatting sqref="AN152:AX155">
    <cfRule type="expression" dxfId="3935" priority="1926">
      <formula>$B$147="duplicato"</formula>
    </cfRule>
  </conditionalFormatting>
  <conditionalFormatting sqref="AY154:BA157">
    <cfRule type="expression" dxfId="3934" priority="1925">
      <formula>$B$147="duplicato"</formula>
    </cfRule>
  </conditionalFormatting>
  <conditionalFormatting sqref="AN160:AX163">
    <cfRule type="expression" dxfId="3933" priority="1924">
      <formula>$B$147="duplicato"</formula>
    </cfRule>
  </conditionalFormatting>
  <conditionalFormatting sqref="AY160:BA165">
    <cfRule type="expression" dxfId="3932" priority="1923">
      <formula>$B$147="duplicato"</formula>
    </cfRule>
  </conditionalFormatting>
  <conditionalFormatting sqref="AN168:AR170">
    <cfRule type="expression" dxfId="3931" priority="1922">
      <formula>$B$147="duplicato"</formula>
    </cfRule>
  </conditionalFormatting>
  <conditionalFormatting sqref="AY152:BA153">
    <cfRule type="expression" dxfId="3930" priority="1921">
      <formula>$B$147="duplicato"</formula>
    </cfRule>
  </conditionalFormatting>
  <conditionalFormatting sqref="AS168:AT169">
    <cfRule type="expression" dxfId="3929" priority="1920">
      <formula>$B$147="duplicato"</formula>
    </cfRule>
  </conditionalFormatting>
  <conditionalFormatting sqref="AT170">
    <cfRule type="expression" dxfId="3928" priority="1919">
      <formula>$B$147="duplicato"</formula>
    </cfRule>
  </conditionalFormatting>
  <conditionalFormatting sqref="BO168">
    <cfRule type="cellIs" dxfId="3927" priority="1918" operator="lessThan">
      <formula>-BI168</formula>
    </cfRule>
  </conditionalFormatting>
  <conditionalFormatting sqref="BP168">
    <cfRule type="cellIs" dxfId="3926" priority="1917" operator="lessThan">
      <formula>BJ168</formula>
    </cfRule>
  </conditionalFormatting>
  <conditionalFormatting sqref="BO169">
    <cfRule type="cellIs" dxfId="3925" priority="1916" operator="lessThan">
      <formula>-BI169</formula>
    </cfRule>
  </conditionalFormatting>
  <conditionalFormatting sqref="BP169">
    <cfRule type="cellIs" dxfId="3924" priority="1915" operator="lessThan">
      <formula>BJ169</formula>
    </cfRule>
  </conditionalFormatting>
  <conditionalFormatting sqref="BO168">
    <cfRule type="cellIs" dxfId="3923" priority="1914" operator="lessThan">
      <formula>-BI168</formula>
    </cfRule>
  </conditionalFormatting>
  <conditionalFormatting sqref="BP168">
    <cfRule type="cellIs" dxfId="3922" priority="1913" operator="lessThan">
      <formula>BJ168</formula>
    </cfRule>
  </conditionalFormatting>
  <conditionalFormatting sqref="BO169">
    <cfRule type="cellIs" dxfId="3921" priority="1912" operator="lessThan">
      <formula>-BI169</formula>
    </cfRule>
  </conditionalFormatting>
  <conditionalFormatting sqref="BP169">
    <cfRule type="cellIs" dxfId="3920" priority="1911" operator="lessThan">
      <formula>BJ169</formula>
    </cfRule>
  </conditionalFormatting>
  <conditionalFormatting sqref="BF152:BP155">
    <cfRule type="expression" dxfId="3919" priority="1910">
      <formula>$B$147="duplicato"</formula>
    </cfRule>
  </conditionalFormatting>
  <conditionalFormatting sqref="BQ154:BS157">
    <cfRule type="expression" dxfId="3918" priority="1909">
      <formula>$B$147="duplicato"</formula>
    </cfRule>
  </conditionalFormatting>
  <conditionalFormatting sqref="BF160:BP163">
    <cfRule type="expression" dxfId="3917" priority="1908">
      <formula>$B$147="duplicato"</formula>
    </cfRule>
  </conditionalFormatting>
  <conditionalFormatting sqref="BQ160:BS165">
    <cfRule type="expression" dxfId="3916" priority="1907">
      <formula>$B$147="duplicato"</formula>
    </cfRule>
  </conditionalFormatting>
  <conditionalFormatting sqref="BF168:BJ170">
    <cfRule type="expression" dxfId="3915" priority="1906">
      <formula>$B$147="duplicato"</formula>
    </cfRule>
  </conditionalFormatting>
  <conditionalFormatting sqref="BQ152:BS153">
    <cfRule type="expression" dxfId="3914" priority="1905">
      <formula>$B$147="duplicato"</formula>
    </cfRule>
  </conditionalFormatting>
  <conditionalFormatting sqref="BK168:BL169">
    <cfRule type="expression" dxfId="3913" priority="1904">
      <formula>$B$147="duplicato"</formula>
    </cfRule>
  </conditionalFormatting>
  <conditionalFormatting sqref="BL170">
    <cfRule type="expression" dxfId="3912" priority="1903">
      <formula>$B$147="duplicato"</formula>
    </cfRule>
  </conditionalFormatting>
  <conditionalFormatting sqref="CG168">
    <cfRule type="cellIs" dxfId="3911" priority="1902" operator="lessThan">
      <formula>-CA168</formula>
    </cfRule>
  </conditionalFormatting>
  <conditionalFormatting sqref="CH168">
    <cfRule type="cellIs" dxfId="3910" priority="1901" operator="lessThan">
      <formula>CB168</formula>
    </cfRule>
  </conditionalFormatting>
  <conditionalFormatting sqref="CG169">
    <cfRule type="cellIs" dxfId="3909" priority="1900" operator="lessThan">
      <formula>-CA169</formula>
    </cfRule>
  </conditionalFormatting>
  <conditionalFormatting sqref="CH169">
    <cfRule type="cellIs" dxfId="3908" priority="1899" operator="lessThan">
      <formula>CB169</formula>
    </cfRule>
  </conditionalFormatting>
  <conditionalFormatting sqref="CG168">
    <cfRule type="cellIs" dxfId="3907" priority="1898" operator="lessThan">
      <formula>-CA168</formula>
    </cfRule>
  </conditionalFormatting>
  <conditionalFormatting sqref="CH168">
    <cfRule type="cellIs" dxfId="3906" priority="1897" operator="lessThan">
      <formula>CB168</formula>
    </cfRule>
  </conditionalFormatting>
  <conditionalFormatting sqref="CG169">
    <cfRule type="cellIs" dxfId="3905" priority="1896" operator="lessThan">
      <formula>-CA169</formula>
    </cfRule>
  </conditionalFormatting>
  <conditionalFormatting sqref="CH169">
    <cfRule type="cellIs" dxfId="3904" priority="1895" operator="lessThan">
      <formula>CB169</formula>
    </cfRule>
  </conditionalFormatting>
  <conditionalFormatting sqref="BX152:CH155">
    <cfRule type="expression" dxfId="3903" priority="1894">
      <formula>$B$147="duplicato"</formula>
    </cfRule>
  </conditionalFormatting>
  <conditionalFormatting sqref="CI154:CK157">
    <cfRule type="expression" dxfId="3902" priority="1893">
      <formula>$B$147="duplicato"</formula>
    </cfRule>
  </conditionalFormatting>
  <conditionalFormatting sqref="BX160:CH163">
    <cfRule type="expression" dxfId="3901" priority="1892">
      <formula>$B$147="duplicato"</formula>
    </cfRule>
  </conditionalFormatting>
  <conditionalFormatting sqref="CI160:CK165">
    <cfRule type="expression" dxfId="3900" priority="1891">
      <formula>$B$147="duplicato"</formula>
    </cfRule>
  </conditionalFormatting>
  <conditionalFormatting sqref="BX168:CB170">
    <cfRule type="expression" dxfId="3899" priority="1890">
      <formula>$B$147="duplicato"</formula>
    </cfRule>
  </conditionalFormatting>
  <conditionalFormatting sqref="CI152:CK153">
    <cfRule type="expression" dxfId="3898" priority="1889">
      <formula>$B$147="duplicato"</formula>
    </cfRule>
  </conditionalFormatting>
  <conditionalFormatting sqref="CC168:CD169">
    <cfRule type="expression" dxfId="3897" priority="1888">
      <formula>$B$147="duplicato"</formula>
    </cfRule>
  </conditionalFormatting>
  <conditionalFormatting sqref="CD170">
    <cfRule type="expression" dxfId="3896" priority="1887">
      <formula>$B$147="duplicato"</formula>
    </cfRule>
  </conditionalFormatting>
  <conditionalFormatting sqref="CY168">
    <cfRule type="cellIs" dxfId="3895" priority="1886" operator="lessThan">
      <formula>-CS168</formula>
    </cfRule>
  </conditionalFormatting>
  <conditionalFormatting sqref="CZ168">
    <cfRule type="cellIs" dxfId="3894" priority="1885" operator="lessThan">
      <formula>CT168</formula>
    </cfRule>
  </conditionalFormatting>
  <conditionalFormatting sqref="CY169">
    <cfRule type="cellIs" dxfId="3893" priority="1884" operator="lessThan">
      <formula>-CS169</formula>
    </cfRule>
  </conditionalFormatting>
  <conditionalFormatting sqref="CZ169">
    <cfRule type="cellIs" dxfId="3892" priority="1883" operator="lessThan">
      <formula>CT169</formula>
    </cfRule>
  </conditionalFormatting>
  <conditionalFormatting sqref="CY168">
    <cfRule type="cellIs" dxfId="3891" priority="1882" operator="lessThan">
      <formula>-CS168</formula>
    </cfRule>
  </conditionalFormatting>
  <conditionalFormatting sqref="CZ168">
    <cfRule type="cellIs" dxfId="3890" priority="1881" operator="lessThan">
      <formula>CT168</formula>
    </cfRule>
  </conditionalFormatting>
  <conditionalFormatting sqref="CY169">
    <cfRule type="cellIs" dxfId="3889" priority="1880" operator="lessThan">
      <formula>-CS169</formula>
    </cfRule>
  </conditionalFormatting>
  <conditionalFormatting sqref="CZ169">
    <cfRule type="cellIs" dxfId="3888" priority="1879" operator="lessThan">
      <formula>CT169</formula>
    </cfRule>
  </conditionalFormatting>
  <conditionalFormatting sqref="CP152:CZ155">
    <cfRule type="expression" dxfId="3887" priority="1878">
      <formula>$B$147="duplicato"</formula>
    </cfRule>
  </conditionalFormatting>
  <conditionalFormatting sqref="DA154:DC157">
    <cfRule type="expression" dxfId="3886" priority="1877">
      <formula>$B$147="duplicato"</formula>
    </cfRule>
  </conditionalFormatting>
  <conditionalFormatting sqref="CP160:CZ163">
    <cfRule type="expression" dxfId="3885" priority="1876">
      <formula>$B$147="duplicato"</formula>
    </cfRule>
  </conditionalFormatting>
  <conditionalFormatting sqref="DA160:DC165">
    <cfRule type="expression" dxfId="3884" priority="1875">
      <formula>$B$147="duplicato"</formula>
    </cfRule>
  </conditionalFormatting>
  <conditionalFormatting sqref="CP168:CT170">
    <cfRule type="expression" dxfId="3883" priority="1874">
      <formula>$B$147="duplicato"</formula>
    </cfRule>
  </conditionalFormatting>
  <conditionalFormatting sqref="DA152:DC153">
    <cfRule type="expression" dxfId="3882" priority="1873">
      <formula>$B$147="duplicato"</formula>
    </cfRule>
  </conditionalFormatting>
  <conditionalFormatting sqref="CU168:CV169">
    <cfRule type="expression" dxfId="3881" priority="1872">
      <formula>$B$147="duplicato"</formula>
    </cfRule>
  </conditionalFormatting>
  <conditionalFormatting sqref="CV170">
    <cfRule type="expression" dxfId="3880" priority="1871">
      <formula>$B$147="duplicato"</formula>
    </cfRule>
  </conditionalFormatting>
  <conditionalFormatting sqref="DQ168">
    <cfRule type="cellIs" dxfId="3879" priority="1870" operator="lessThan">
      <formula>-DK168</formula>
    </cfRule>
  </conditionalFormatting>
  <conditionalFormatting sqref="DR168">
    <cfRule type="cellIs" dxfId="3878" priority="1869" operator="lessThan">
      <formula>DL168</formula>
    </cfRule>
  </conditionalFormatting>
  <conditionalFormatting sqref="DQ169">
    <cfRule type="cellIs" dxfId="3877" priority="1868" operator="lessThan">
      <formula>-DK169</formula>
    </cfRule>
  </conditionalFormatting>
  <conditionalFormatting sqref="DR169">
    <cfRule type="cellIs" dxfId="3876" priority="1867" operator="lessThan">
      <formula>DL169</formula>
    </cfRule>
  </conditionalFormatting>
  <conditionalFormatting sqref="DQ168">
    <cfRule type="cellIs" dxfId="3875" priority="1866" operator="lessThan">
      <formula>-DK168</formula>
    </cfRule>
  </conditionalFormatting>
  <conditionalFormatting sqref="DR168">
    <cfRule type="cellIs" dxfId="3874" priority="1865" operator="lessThan">
      <formula>DL168</formula>
    </cfRule>
  </conditionalFormatting>
  <conditionalFormatting sqref="DQ169">
    <cfRule type="cellIs" dxfId="3873" priority="1864" operator="lessThan">
      <formula>-DK169</formula>
    </cfRule>
  </conditionalFormatting>
  <conditionalFormatting sqref="DR169">
    <cfRule type="cellIs" dxfId="3872" priority="1863" operator="lessThan">
      <formula>DL169</formula>
    </cfRule>
  </conditionalFormatting>
  <conditionalFormatting sqref="DH152:DR155">
    <cfRule type="expression" dxfId="3871" priority="1862">
      <formula>$B$147="duplicato"</formula>
    </cfRule>
  </conditionalFormatting>
  <conditionalFormatting sqref="DS154:DU157">
    <cfRule type="expression" dxfId="3870" priority="1861">
      <formula>$B$147="duplicato"</formula>
    </cfRule>
  </conditionalFormatting>
  <conditionalFormatting sqref="DH160:DR163">
    <cfRule type="expression" dxfId="3869" priority="1860">
      <formula>$B$147="duplicato"</formula>
    </cfRule>
  </conditionalFormatting>
  <conditionalFormatting sqref="DS160:DU165">
    <cfRule type="expression" dxfId="3868" priority="1859">
      <formula>$B$147="duplicato"</formula>
    </cfRule>
  </conditionalFormatting>
  <conditionalFormatting sqref="DH168:DL170">
    <cfRule type="expression" dxfId="3867" priority="1858">
      <formula>$B$147="duplicato"</formula>
    </cfRule>
  </conditionalFormatting>
  <conditionalFormatting sqref="DS152:DU153">
    <cfRule type="expression" dxfId="3866" priority="1857">
      <formula>$B$147="duplicato"</formula>
    </cfRule>
  </conditionalFormatting>
  <conditionalFormatting sqref="DM168:DN169">
    <cfRule type="expression" dxfId="3865" priority="1856">
      <formula>$B$147="duplicato"</formula>
    </cfRule>
  </conditionalFormatting>
  <conditionalFormatting sqref="DN170">
    <cfRule type="expression" dxfId="3864" priority="1855">
      <formula>$B$147="duplicato"</formula>
    </cfRule>
  </conditionalFormatting>
  <conditionalFormatting sqref="AN160:AS163">
    <cfRule type="expression" dxfId="3863" priority="1853">
      <formula>$B$147="duplicato"</formula>
    </cfRule>
  </conditionalFormatting>
  <conditionalFormatting sqref="BF160:BK163">
    <cfRule type="expression" dxfId="3862" priority="1852">
      <formula>$B$147="duplicato"</formula>
    </cfRule>
  </conditionalFormatting>
  <conditionalFormatting sqref="BX160:CC163">
    <cfRule type="expression" dxfId="3861" priority="1851">
      <formula>$B$147="duplicato"</formula>
    </cfRule>
  </conditionalFormatting>
  <conditionalFormatting sqref="CP160:CU163">
    <cfRule type="expression" dxfId="3860" priority="1850">
      <formula>$B$147="duplicato"</formula>
    </cfRule>
  </conditionalFormatting>
  <conditionalFormatting sqref="DH160:DM163">
    <cfRule type="expression" dxfId="3859" priority="1849">
      <formula>$B$147="duplicato"</formula>
    </cfRule>
  </conditionalFormatting>
  <conditionalFormatting sqref="DH160:DM163">
    <cfRule type="expression" dxfId="3858" priority="1848">
      <formula>$B$147="duplicato"</formula>
    </cfRule>
  </conditionalFormatting>
  <conditionalFormatting sqref="AN188:AX191">
    <cfRule type="expression" dxfId="3857" priority="1843">
      <formula>$B$147="duplicato"</formula>
    </cfRule>
  </conditionalFormatting>
  <conditionalFormatting sqref="AY188:BA191">
    <cfRule type="expression" dxfId="3856" priority="1842">
      <formula>$B$147="duplicato"</formula>
    </cfRule>
  </conditionalFormatting>
  <conditionalFormatting sqref="BF188:BP191">
    <cfRule type="expression" dxfId="3855" priority="1841">
      <formula>$B$147="duplicato"</formula>
    </cfRule>
  </conditionalFormatting>
  <conditionalFormatting sqref="BQ188:BS191">
    <cfRule type="expression" dxfId="3854" priority="1840">
      <formula>$B$147="duplicato"</formula>
    </cfRule>
  </conditionalFormatting>
  <conditionalFormatting sqref="BX188:CH191">
    <cfRule type="expression" dxfId="3853" priority="1839">
      <formula>$B$147="duplicato"</formula>
    </cfRule>
  </conditionalFormatting>
  <conditionalFormatting sqref="CI188:CK191">
    <cfRule type="expression" dxfId="3852" priority="1838">
      <formula>$B$147="duplicato"</formula>
    </cfRule>
  </conditionalFormatting>
  <conditionalFormatting sqref="CP188:CZ191">
    <cfRule type="expression" dxfId="3851" priority="1837">
      <formula>$B$147="duplicato"</formula>
    </cfRule>
  </conditionalFormatting>
  <conditionalFormatting sqref="DA188:DC191">
    <cfRule type="expression" dxfId="3850" priority="1836">
      <formula>$B$147="duplicato"</formula>
    </cfRule>
  </conditionalFormatting>
  <conditionalFormatting sqref="DH188:DR191">
    <cfRule type="expression" dxfId="3849" priority="1835">
      <formula>$B$147="duplicato"</formula>
    </cfRule>
  </conditionalFormatting>
  <conditionalFormatting sqref="DS188:DU191">
    <cfRule type="expression" dxfId="3848" priority="1834">
      <formula>$B$147="duplicato"</formula>
    </cfRule>
  </conditionalFormatting>
  <conditionalFormatting sqref="AN188:AS191">
    <cfRule type="expression" dxfId="3847" priority="1832">
      <formula>$B$147="duplicato"</formula>
    </cfRule>
  </conditionalFormatting>
  <conditionalFormatting sqref="BF188:BK191">
    <cfRule type="expression" dxfId="3846" priority="1831">
      <formula>$B$147="duplicato"</formula>
    </cfRule>
  </conditionalFormatting>
  <conditionalFormatting sqref="BX188:CC191">
    <cfRule type="expression" dxfId="3845" priority="1830">
      <formula>$B$147="duplicato"</formula>
    </cfRule>
  </conditionalFormatting>
  <conditionalFormatting sqref="CP188:CU191">
    <cfRule type="expression" dxfId="3844" priority="1829">
      <formula>$B$147="duplicato"</formula>
    </cfRule>
  </conditionalFormatting>
  <conditionalFormatting sqref="DH188:DM191">
    <cfRule type="expression" dxfId="3843" priority="1828">
      <formula>$B$147="duplicato"</formula>
    </cfRule>
  </conditionalFormatting>
  <conditionalFormatting sqref="DH188:DM191">
    <cfRule type="expression" dxfId="3842" priority="1827">
      <formula>$B$147="duplicato"</formula>
    </cfRule>
  </conditionalFormatting>
  <conditionalFormatting sqref="AN216:AX219">
    <cfRule type="expression" dxfId="3841" priority="1822">
      <formula>$B$147="duplicato"</formula>
    </cfRule>
  </conditionalFormatting>
  <conditionalFormatting sqref="AY216:BA219">
    <cfRule type="expression" dxfId="3840" priority="1821">
      <formula>$B$147="duplicato"</formula>
    </cfRule>
  </conditionalFormatting>
  <conditionalFormatting sqref="BF216:BP219">
    <cfRule type="expression" dxfId="3839" priority="1820">
      <formula>$B$147="duplicato"</formula>
    </cfRule>
  </conditionalFormatting>
  <conditionalFormatting sqref="BQ216:BS219">
    <cfRule type="expression" dxfId="3838" priority="1819">
      <formula>$B$147="duplicato"</formula>
    </cfRule>
  </conditionalFormatting>
  <conditionalFormatting sqref="BX216:CH219">
    <cfRule type="expression" dxfId="3837" priority="1818">
      <formula>$B$147="duplicato"</formula>
    </cfRule>
  </conditionalFormatting>
  <conditionalFormatting sqref="CI216:CK219">
    <cfRule type="expression" dxfId="3836" priority="1817">
      <formula>$B$147="duplicato"</formula>
    </cfRule>
  </conditionalFormatting>
  <conditionalFormatting sqref="CP216:CZ219">
    <cfRule type="expression" dxfId="3835" priority="1816">
      <formula>$B$147="duplicato"</formula>
    </cfRule>
  </conditionalFormatting>
  <conditionalFormatting sqref="DA216:DC219">
    <cfRule type="expression" dxfId="3834" priority="1815">
      <formula>$B$147="duplicato"</formula>
    </cfRule>
  </conditionalFormatting>
  <conditionalFormatting sqref="DH216:DR219">
    <cfRule type="expression" dxfId="3833" priority="1814">
      <formula>$B$147="duplicato"</formula>
    </cfRule>
  </conditionalFormatting>
  <conditionalFormatting sqref="DS216:DU219">
    <cfRule type="expression" dxfId="3832" priority="1813">
      <formula>$B$147="duplicato"</formula>
    </cfRule>
  </conditionalFormatting>
  <conditionalFormatting sqref="AN216:AS219">
    <cfRule type="expression" dxfId="3831" priority="1811">
      <formula>$B$147="duplicato"</formula>
    </cfRule>
  </conditionalFormatting>
  <conditionalFormatting sqref="BF216:BK219">
    <cfRule type="expression" dxfId="3830" priority="1810">
      <formula>$B$147="duplicato"</formula>
    </cfRule>
  </conditionalFormatting>
  <conditionalFormatting sqref="BX216:CC219">
    <cfRule type="expression" dxfId="3829" priority="1809">
      <formula>$B$147="duplicato"</formula>
    </cfRule>
  </conditionalFormatting>
  <conditionalFormatting sqref="CP216:CU219">
    <cfRule type="expression" dxfId="3828" priority="1808">
      <formula>$B$147="duplicato"</formula>
    </cfRule>
  </conditionalFormatting>
  <conditionalFormatting sqref="DH216:DM219">
    <cfRule type="expression" dxfId="3827" priority="1807">
      <formula>$B$147="duplicato"</formula>
    </cfRule>
  </conditionalFormatting>
  <conditionalFormatting sqref="DH216:DM219">
    <cfRule type="expression" dxfId="3826" priority="1806">
      <formula>$B$147="duplicato"</formula>
    </cfRule>
  </conditionalFormatting>
  <conditionalFormatting sqref="AW140">
    <cfRule type="cellIs" dxfId="3825" priority="1805" operator="lessThan">
      <formula>-AQ140</formula>
    </cfRule>
  </conditionalFormatting>
  <conditionalFormatting sqref="AX140">
    <cfRule type="cellIs" dxfId="3824" priority="1804" operator="lessThan">
      <formula>AR140</formula>
    </cfRule>
  </conditionalFormatting>
  <conditionalFormatting sqref="AW141">
    <cfRule type="cellIs" dxfId="3823" priority="1803" operator="lessThan">
      <formula>-AQ141</formula>
    </cfRule>
  </conditionalFormatting>
  <conditionalFormatting sqref="AX141">
    <cfRule type="cellIs" dxfId="3822" priority="1802" operator="lessThan">
      <formula>AR141</formula>
    </cfRule>
  </conditionalFormatting>
  <conditionalFormatting sqref="AW112">
    <cfRule type="cellIs" dxfId="3821" priority="1801" operator="lessThan">
      <formula>-AQ112</formula>
    </cfRule>
  </conditionalFormatting>
  <conditionalFormatting sqref="AX112">
    <cfRule type="cellIs" dxfId="3820" priority="1800" operator="lessThan">
      <formula>AR112</formula>
    </cfRule>
  </conditionalFormatting>
  <conditionalFormatting sqref="AW113">
    <cfRule type="cellIs" dxfId="3819" priority="1799" operator="lessThan">
      <formula>-AQ113</formula>
    </cfRule>
  </conditionalFormatting>
  <conditionalFormatting sqref="AX113">
    <cfRule type="cellIs" dxfId="3818" priority="1798" operator="lessThan">
      <formula>AR113</formula>
    </cfRule>
  </conditionalFormatting>
  <conditionalFormatting sqref="AW84">
    <cfRule type="cellIs" dxfId="3817" priority="1797" operator="lessThan">
      <formula>-AQ84</formula>
    </cfRule>
  </conditionalFormatting>
  <conditionalFormatting sqref="AX84">
    <cfRule type="cellIs" dxfId="3816" priority="1796" operator="lessThan">
      <formula>AR84</formula>
    </cfRule>
  </conditionalFormatting>
  <conditionalFormatting sqref="AW85">
    <cfRule type="cellIs" dxfId="3815" priority="1795" operator="lessThan">
      <formula>-AQ85</formula>
    </cfRule>
  </conditionalFormatting>
  <conditionalFormatting sqref="AX85">
    <cfRule type="cellIs" dxfId="3814" priority="1794" operator="lessThan">
      <formula>AR85</formula>
    </cfRule>
  </conditionalFormatting>
  <conditionalFormatting sqref="AW56">
    <cfRule type="cellIs" dxfId="3813" priority="1793" operator="lessThan">
      <formula>-AQ56</formula>
    </cfRule>
  </conditionalFormatting>
  <conditionalFormatting sqref="AX56">
    <cfRule type="cellIs" dxfId="3812" priority="1792" operator="lessThan">
      <formula>AR56</formula>
    </cfRule>
  </conditionalFormatting>
  <conditionalFormatting sqref="AW57">
    <cfRule type="cellIs" dxfId="3811" priority="1791" operator="lessThan">
      <formula>-AQ57</formula>
    </cfRule>
  </conditionalFormatting>
  <conditionalFormatting sqref="AX57">
    <cfRule type="cellIs" dxfId="3810" priority="1790" operator="lessThan">
      <formula>AR57</formula>
    </cfRule>
  </conditionalFormatting>
  <conditionalFormatting sqref="BO140">
    <cfRule type="cellIs" dxfId="3809" priority="1789" operator="lessThan">
      <formula>-BI140</formula>
    </cfRule>
  </conditionalFormatting>
  <conditionalFormatting sqref="BP140">
    <cfRule type="cellIs" dxfId="3808" priority="1788" operator="lessThan">
      <formula>BJ140</formula>
    </cfRule>
  </conditionalFormatting>
  <conditionalFormatting sqref="BO141">
    <cfRule type="cellIs" dxfId="3807" priority="1787" operator="lessThan">
      <formula>-BI141</formula>
    </cfRule>
  </conditionalFormatting>
  <conditionalFormatting sqref="BP141">
    <cfRule type="cellIs" dxfId="3806" priority="1786" operator="lessThan">
      <formula>BJ141</formula>
    </cfRule>
  </conditionalFormatting>
  <conditionalFormatting sqref="BO112">
    <cfRule type="cellIs" dxfId="3805" priority="1785" operator="lessThan">
      <formula>-BI112</formula>
    </cfRule>
  </conditionalFormatting>
  <conditionalFormatting sqref="BP112">
    <cfRule type="cellIs" dxfId="3804" priority="1784" operator="lessThan">
      <formula>BJ112</formula>
    </cfRule>
  </conditionalFormatting>
  <conditionalFormatting sqref="BO113">
    <cfRule type="cellIs" dxfId="3803" priority="1783" operator="lessThan">
      <formula>-BI113</formula>
    </cfRule>
  </conditionalFormatting>
  <conditionalFormatting sqref="BP113">
    <cfRule type="cellIs" dxfId="3802" priority="1782" operator="lessThan">
      <formula>BJ113</formula>
    </cfRule>
  </conditionalFormatting>
  <conditionalFormatting sqref="BO84">
    <cfRule type="cellIs" dxfId="3801" priority="1781" operator="lessThan">
      <formula>-BI84</formula>
    </cfRule>
  </conditionalFormatting>
  <conditionalFormatting sqref="BP84">
    <cfRule type="cellIs" dxfId="3800" priority="1780" operator="lessThan">
      <formula>BJ84</formula>
    </cfRule>
  </conditionalFormatting>
  <conditionalFormatting sqref="BO85">
    <cfRule type="cellIs" dxfId="3799" priority="1779" operator="lessThan">
      <formula>-BI85</formula>
    </cfRule>
  </conditionalFormatting>
  <conditionalFormatting sqref="BP85">
    <cfRule type="cellIs" dxfId="3798" priority="1778" operator="lessThan">
      <formula>BJ85</formula>
    </cfRule>
  </conditionalFormatting>
  <conditionalFormatting sqref="BO56">
    <cfRule type="cellIs" dxfId="3797" priority="1777" operator="lessThan">
      <formula>-BI56</formula>
    </cfRule>
  </conditionalFormatting>
  <conditionalFormatting sqref="BP56">
    <cfRule type="cellIs" dxfId="3796" priority="1776" operator="lessThan">
      <formula>BJ56</formula>
    </cfRule>
  </conditionalFormatting>
  <conditionalFormatting sqref="BO57">
    <cfRule type="cellIs" dxfId="3795" priority="1775" operator="lessThan">
      <formula>-BI57</formula>
    </cfRule>
  </conditionalFormatting>
  <conditionalFormatting sqref="BP57">
    <cfRule type="cellIs" dxfId="3794" priority="1774" operator="lessThan">
      <formula>BJ57</formula>
    </cfRule>
  </conditionalFormatting>
  <conditionalFormatting sqref="CG140">
    <cfRule type="cellIs" dxfId="3793" priority="1773" operator="lessThan">
      <formula>-CA140</formula>
    </cfRule>
  </conditionalFormatting>
  <conditionalFormatting sqref="CH140">
    <cfRule type="cellIs" dxfId="3792" priority="1772" operator="lessThan">
      <formula>CB140</formula>
    </cfRule>
  </conditionalFormatting>
  <conditionalFormatting sqref="CG141">
    <cfRule type="cellIs" dxfId="3791" priority="1771" operator="lessThan">
      <formula>-CA141</formula>
    </cfRule>
  </conditionalFormatting>
  <conditionalFormatting sqref="CH141">
    <cfRule type="cellIs" dxfId="3790" priority="1770" operator="lessThan">
      <formula>CB141</formula>
    </cfRule>
  </conditionalFormatting>
  <conditionalFormatting sqref="CG112">
    <cfRule type="cellIs" dxfId="3789" priority="1769" operator="lessThan">
      <formula>-CA112</formula>
    </cfRule>
  </conditionalFormatting>
  <conditionalFormatting sqref="CH112">
    <cfRule type="cellIs" dxfId="3788" priority="1768" operator="lessThan">
      <formula>CB112</formula>
    </cfRule>
  </conditionalFormatting>
  <conditionalFormatting sqref="CG113">
    <cfRule type="cellIs" dxfId="3787" priority="1767" operator="lessThan">
      <formula>-CA113</formula>
    </cfRule>
  </conditionalFormatting>
  <conditionalFormatting sqref="CH113">
    <cfRule type="cellIs" dxfId="3786" priority="1766" operator="lessThan">
      <formula>CB113</formula>
    </cfRule>
  </conditionalFormatting>
  <conditionalFormatting sqref="CG84">
    <cfRule type="cellIs" dxfId="3785" priority="1765" operator="lessThan">
      <formula>-CA84</formula>
    </cfRule>
  </conditionalFormatting>
  <conditionalFormatting sqref="CH84">
    <cfRule type="cellIs" dxfId="3784" priority="1764" operator="lessThan">
      <formula>CB84</formula>
    </cfRule>
  </conditionalFormatting>
  <conditionalFormatting sqref="CG85">
    <cfRule type="cellIs" dxfId="3783" priority="1763" operator="lessThan">
      <formula>-CA85</formula>
    </cfRule>
  </conditionalFormatting>
  <conditionalFormatting sqref="CH85">
    <cfRule type="cellIs" dxfId="3782" priority="1762" operator="lessThan">
      <formula>CB85</formula>
    </cfRule>
  </conditionalFormatting>
  <conditionalFormatting sqref="CG56">
    <cfRule type="cellIs" dxfId="3781" priority="1761" operator="lessThan">
      <formula>-CA56</formula>
    </cfRule>
  </conditionalFormatting>
  <conditionalFormatting sqref="CH56">
    <cfRule type="cellIs" dxfId="3780" priority="1760" operator="lessThan">
      <formula>CB56</formula>
    </cfRule>
  </conditionalFormatting>
  <conditionalFormatting sqref="CG57">
    <cfRule type="cellIs" dxfId="3779" priority="1759" operator="lessThan">
      <formula>-CA57</formula>
    </cfRule>
  </conditionalFormatting>
  <conditionalFormatting sqref="CH57">
    <cfRule type="cellIs" dxfId="3778" priority="1758" operator="lessThan">
      <formula>CB57</formula>
    </cfRule>
  </conditionalFormatting>
  <conditionalFormatting sqref="CY140">
    <cfRule type="cellIs" dxfId="3777" priority="1757" operator="lessThan">
      <formula>-CS140</formula>
    </cfRule>
  </conditionalFormatting>
  <conditionalFormatting sqref="CZ140">
    <cfRule type="cellIs" dxfId="3776" priority="1756" operator="lessThan">
      <formula>CT140</formula>
    </cfRule>
  </conditionalFormatting>
  <conditionalFormatting sqref="CY141">
    <cfRule type="cellIs" dxfId="3775" priority="1755" operator="lessThan">
      <formula>-CS141</formula>
    </cfRule>
  </conditionalFormatting>
  <conditionalFormatting sqref="CZ141">
    <cfRule type="cellIs" dxfId="3774" priority="1754" operator="lessThan">
      <formula>CT141</formula>
    </cfRule>
  </conditionalFormatting>
  <conditionalFormatting sqref="CY112">
    <cfRule type="cellIs" dxfId="3773" priority="1753" operator="lessThan">
      <formula>-CS112</formula>
    </cfRule>
  </conditionalFormatting>
  <conditionalFormatting sqref="CZ112">
    <cfRule type="cellIs" dxfId="3772" priority="1752" operator="lessThan">
      <formula>CT112</formula>
    </cfRule>
  </conditionalFormatting>
  <conditionalFormatting sqref="CY113">
    <cfRule type="cellIs" dxfId="3771" priority="1751" operator="lessThan">
      <formula>-CS113</formula>
    </cfRule>
  </conditionalFormatting>
  <conditionalFormatting sqref="CZ113">
    <cfRule type="cellIs" dxfId="3770" priority="1750" operator="lessThan">
      <formula>CT113</formula>
    </cfRule>
  </conditionalFormatting>
  <conditionalFormatting sqref="CY84">
    <cfRule type="cellIs" dxfId="3769" priority="1749" operator="lessThan">
      <formula>-CS84</formula>
    </cfRule>
  </conditionalFormatting>
  <conditionalFormatting sqref="CZ84">
    <cfRule type="cellIs" dxfId="3768" priority="1748" operator="lessThan">
      <formula>CT84</formula>
    </cfRule>
  </conditionalFormatting>
  <conditionalFormatting sqref="CY85">
    <cfRule type="cellIs" dxfId="3767" priority="1747" operator="lessThan">
      <formula>-CS85</formula>
    </cfRule>
  </conditionalFormatting>
  <conditionalFormatting sqref="CZ85">
    <cfRule type="cellIs" dxfId="3766" priority="1746" operator="lessThan">
      <formula>CT85</formula>
    </cfRule>
  </conditionalFormatting>
  <conditionalFormatting sqref="CY56">
    <cfRule type="cellIs" dxfId="3765" priority="1745" operator="lessThan">
      <formula>-CS56</formula>
    </cfRule>
  </conditionalFormatting>
  <conditionalFormatting sqref="CZ56">
    <cfRule type="cellIs" dxfId="3764" priority="1744" operator="lessThan">
      <formula>CT56</formula>
    </cfRule>
  </conditionalFormatting>
  <conditionalFormatting sqref="CY57">
    <cfRule type="cellIs" dxfId="3763" priority="1743" operator="lessThan">
      <formula>-CS57</formula>
    </cfRule>
  </conditionalFormatting>
  <conditionalFormatting sqref="CZ57">
    <cfRule type="cellIs" dxfId="3762" priority="1742" operator="lessThan">
      <formula>CT57</formula>
    </cfRule>
  </conditionalFormatting>
  <conditionalFormatting sqref="DQ140">
    <cfRule type="cellIs" dxfId="3761" priority="1741" operator="lessThan">
      <formula>-DK140</formula>
    </cfRule>
  </conditionalFormatting>
  <conditionalFormatting sqref="DR140">
    <cfRule type="cellIs" dxfId="3760" priority="1740" operator="lessThan">
      <formula>DL140</formula>
    </cfRule>
  </conditionalFormatting>
  <conditionalFormatting sqref="DQ141">
    <cfRule type="cellIs" dxfId="3759" priority="1739" operator="lessThan">
      <formula>-DK141</formula>
    </cfRule>
  </conditionalFormatting>
  <conditionalFormatting sqref="DR141">
    <cfRule type="cellIs" dxfId="3758" priority="1738" operator="lessThan">
      <formula>DL141</formula>
    </cfRule>
  </conditionalFormatting>
  <conditionalFormatting sqref="DQ112">
    <cfRule type="cellIs" dxfId="3757" priority="1737" operator="lessThan">
      <formula>-DK112</formula>
    </cfRule>
  </conditionalFormatting>
  <conditionalFormatting sqref="DR112">
    <cfRule type="cellIs" dxfId="3756" priority="1736" operator="lessThan">
      <formula>DL112</formula>
    </cfRule>
  </conditionalFormatting>
  <conditionalFormatting sqref="DQ113">
    <cfRule type="cellIs" dxfId="3755" priority="1735" operator="lessThan">
      <formula>-DK113</formula>
    </cfRule>
  </conditionalFormatting>
  <conditionalFormatting sqref="DR113">
    <cfRule type="cellIs" dxfId="3754" priority="1734" operator="lessThan">
      <formula>DL113</formula>
    </cfRule>
  </conditionalFormatting>
  <conditionalFormatting sqref="DQ84">
    <cfRule type="cellIs" dxfId="3753" priority="1733" operator="lessThan">
      <formula>-DK84</formula>
    </cfRule>
  </conditionalFormatting>
  <conditionalFormatting sqref="DR84">
    <cfRule type="cellIs" dxfId="3752" priority="1732" operator="lessThan">
      <formula>DL84</formula>
    </cfRule>
  </conditionalFormatting>
  <conditionalFormatting sqref="DQ85">
    <cfRule type="cellIs" dxfId="3751" priority="1731" operator="lessThan">
      <formula>-DK85</formula>
    </cfRule>
  </conditionalFormatting>
  <conditionalFormatting sqref="DR85">
    <cfRule type="cellIs" dxfId="3750" priority="1730" operator="lessThan">
      <formula>DL85</formula>
    </cfRule>
  </conditionalFormatting>
  <conditionalFormatting sqref="DQ56">
    <cfRule type="cellIs" dxfId="3749" priority="1729" operator="lessThan">
      <formula>-DK56</formula>
    </cfRule>
  </conditionalFormatting>
  <conditionalFormatting sqref="DR56">
    <cfRule type="cellIs" dxfId="3748" priority="1728" operator="lessThan">
      <formula>DL56</formula>
    </cfRule>
  </conditionalFormatting>
  <conditionalFormatting sqref="DQ57">
    <cfRule type="cellIs" dxfId="3747" priority="1727" operator="lessThan">
      <formula>-DK57</formula>
    </cfRule>
  </conditionalFormatting>
  <conditionalFormatting sqref="DR57">
    <cfRule type="cellIs" dxfId="3746" priority="1726" operator="lessThan">
      <formula>DL57</formula>
    </cfRule>
  </conditionalFormatting>
  <conditionalFormatting sqref="AW140">
    <cfRule type="cellIs" dxfId="3745" priority="1725" operator="lessThan">
      <formula>-AQ140</formula>
    </cfRule>
  </conditionalFormatting>
  <conditionalFormatting sqref="AX140">
    <cfRule type="cellIs" dxfId="3744" priority="1724" operator="lessThan">
      <formula>AR140</formula>
    </cfRule>
  </conditionalFormatting>
  <conditionalFormatting sqref="AW141">
    <cfRule type="cellIs" dxfId="3743" priority="1723" operator="lessThan">
      <formula>-AQ141</formula>
    </cfRule>
  </conditionalFormatting>
  <conditionalFormatting sqref="AX141">
    <cfRule type="cellIs" dxfId="3742" priority="1722" operator="lessThan">
      <formula>AR141</formula>
    </cfRule>
  </conditionalFormatting>
  <conditionalFormatting sqref="AW112">
    <cfRule type="cellIs" dxfId="3741" priority="1721" operator="lessThan">
      <formula>-AQ112</formula>
    </cfRule>
  </conditionalFormatting>
  <conditionalFormatting sqref="AX112">
    <cfRule type="cellIs" dxfId="3740" priority="1720" operator="lessThan">
      <formula>AR112</formula>
    </cfRule>
  </conditionalFormatting>
  <conditionalFormatting sqref="AW113">
    <cfRule type="cellIs" dxfId="3739" priority="1719" operator="lessThan">
      <formula>-AQ113</formula>
    </cfRule>
  </conditionalFormatting>
  <conditionalFormatting sqref="AX113">
    <cfRule type="cellIs" dxfId="3738" priority="1718" operator="lessThan">
      <formula>AR113</formula>
    </cfRule>
  </conditionalFormatting>
  <conditionalFormatting sqref="AW84">
    <cfRule type="cellIs" dxfId="3737" priority="1717" operator="lessThan">
      <formula>-AQ84</formula>
    </cfRule>
  </conditionalFormatting>
  <conditionalFormatting sqref="AX84">
    <cfRule type="cellIs" dxfId="3736" priority="1716" operator="lessThan">
      <formula>AR84</formula>
    </cfRule>
  </conditionalFormatting>
  <conditionalFormatting sqref="AW85">
    <cfRule type="cellIs" dxfId="3735" priority="1715" operator="lessThan">
      <formula>-AQ85</formula>
    </cfRule>
  </conditionalFormatting>
  <conditionalFormatting sqref="AX85">
    <cfRule type="cellIs" dxfId="3734" priority="1714" operator="lessThan">
      <formula>AR85</formula>
    </cfRule>
  </conditionalFormatting>
  <conditionalFormatting sqref="AW56">
    <cfRule type="cellIs" dxfId="3733" priority="1713" operator="lessThan">
      <formula>-AQ56</formula>
    </cfRule>
  </conditionalFormatting>
  <conditionalFormatting sqref="AX56">
    <cfRule type="cellIs" dxfId="3732" priority="1712" operator="lessThan">
      <formula>AR56</formula>
    </cfRule>
  </conditionalFormatting>
  <conditionalFormatting sqref="AW57">
    <cfRule type="cellIs" dxfId="3731" priority="1711" operator="lessThan">
      <formula>-AQ57</formula>
    </cfRule>
  </conditionalFormatting>
  <conditionalFormatting sqref="AX57">
    <cfRule type="cellIs" dxfId="3730" priority="1710" operator="lessThan">
      <formula>AR57</formula>
    </cfRule>
  </conditionalFormatting>
  <conditionalFormatting sqref="BO140">
    <cfRule type="cellIs" dxfId="3729" priority="1709" operator="lessThan">
      <formula>-BI140</formula>
    </cfRule>
  </conditionalFormatting>
  <conditionalFormatting sqref="BP140">
    <cfRule type="cellIs" dxfId="3728" priority="1708" operator="lessThan">
      <formula>BJ140</formula>
    </cfRule>
  </conditionalFormatting>
  <conditionalFormatting sqref="BO141">
    <cfRule type="cellIs" dxfId="3727" priority="1707" operator="lessThan">
      <formula>-BI141</formula>
    </cfRule>
  </conditionalFormatting>
  <conditionalFormatting sqref="BP141">
    <cfRule type="cellIs" dxfId="3726" priority="1706" operator="lessThan">
      <formula>BJ141</formula>
    </cfRule>
  </conditionalFormatting>
  <conditionalFormatting sqref="BO112">
    <cfRule type="cellIs" dxfId="3725" priority="1705" operator="lessThan">
      <formula>-BI112</formula>
    </cfRule>
  </conditionalFormatting>
  <conditionalFormatting sqref="BP112">
    <cfRule type="cellIs" dxfId="3724" priority="1704" operator="lessThan">
      <formula>BJ112</formula>
    </cfRule>
  </conditionalFormatting>
  <conditionalFormatting sqref="BO113">
    <cfRule type="cellIs" dxfId="3723" priority="1703" operator="lessThan">
      <formula>-BI113</formula>
    </cfRule>
  </conditionalFormatting>
  <conditionalFormatting sqref="BP113">
    <cfRule type="cellIs" dxfId="3722" priority="1702" operator="lessThan">
      <formula>BJ113</formula>
    </cfRule>
  </conditionalFormatting>
  <conditionalFormatting sqref="BO84">
    <cfRule type="cellIs" dxfId="3721" priority="1701" operator="lessThan">
      <formula>-BI84</formula>
    </cfRule>
  </conditionalFormatting>
  <conditionalFormatting sqref="BP84">
    <cfRule type="cellIs" dxfId="3720" priority="1700" operator="lessThan">
      <formula>BJ84</formula>
    </cfRule>
  </conditionalFormatting>
  <conditionalFormatting sqref="BO85">
    <cfRule type="cellIs" dxfId="3719" priority="1699" operator="lessThan">
      <formula>-BI85</formula>
    </cfRule>
  </conditionalFormatting>
  <conditionalFormatting sqref="BP85">
    <cfRule type="cellIs" dxfId="3718" priority="1698" operator="lessThan">
      <formula>BJ85</formula>
    </cfRule>
  </conditionalFormatting>
  <conditionalFormatting sqref="BO56">
    <cfRule type="cellIs" dxfId="3717" priority="1697" operator="lessThan">
      <formula>-BI56</formula>
    </cfRule>
  </conditionalFormatting>
  <conditionalFormatting sqref="BP56">
    <cfRule type="cellIs" dxfId="3716" priority="1696" operator="lessThan">
      <formula>BJ56</formula>
    </cfRule>
  </conditionalFormatting>
  <conditionalFormatting sqref="BO57">
    <cfRule type="cellIs" dxfId="3715" priority="1695" operator="lessThan">
      <formula>-BI57</formula>
    </cfRule>
  </conditionalFormatting>
  <conditionalFormatting sqref="BP57">
    <cfRule type="cellIs" dxfId="3714" priority="1694" operator="lessThan">
      <formula>BJ57</formula>
    </cfRule>
  </conditionalFormatting>
  <conditionalFormatting sqref="CG140">
    <cfRule type="cellIs" dxfId="3713" priority="1693" operator="lessThan">
      <formula>-CA140</formula>
    </cfRule>
  </conditionalFormatting>
  <conditionalFormatting sqref="CH140">
    <cfRule type="cellIs" dxfId="3712" priority="1692" operator="lessThan">
      <formula>CB140</formula>
    </cfRule>
  </conditionalFormatting>
  <conditionalFormatting sqref="CG141">
    <cfRule type="cellIs" dxfId="3711" priority="1691" operator="lessThan">
      <formula>-CA141</formula>
    </cfRule>
  </conditionalFormatting>
  <conditionalFormatting sqref="CH141">
    <cfRule type="cellIs" dxfId="3710" priority="1690" operator="lessThan">
      <formula>CB141</formula>
    </cfRule>
  </conditionalFormatting>
  <conditionalFormatting sqref="CG112">
    <cfRule type="cellIs" dxfId="3709" priority="1689" operator="lessThan">
      <formula>-CA112</formula>
    </cfRule>
  </conditionalFormatting>
  <conditionalFormatting sqref="CH112">
    <cfRule type="cellIs" dxfId="3708" priority="1688" operator="lessThan">
      <formula>CB112</formula>
    </cfRule>
  </conditionalFormatting>
  <conditionalFormatting sqref="CG113">
    <cfRule type="cellIs" dxfId="3707" priority="1687" operator="lessThan">
      <formula>-CA113</formula>
    </cfRule>
  </conditionalFormatting>
  <conditionalFormatting sqref="CH113">
    <cfRule type="cellIs" dxfId="3706" priority="1686" operator="lessThan">
      <formula>CB113</formula>
    </cfRule>
  </conditionalFormatting>
  <conditionalFormatting sqref="CG84">
    <cfRule type="cellIs" dxfId="3705" priority="1685" operator="lessThan">
      <formula>-CA84</formula>
    </cfRule>
  </conditionalFormatting>
  <conditionalFormatting sqref="CH84">
    <cfRule type="cellIs" dxfId="3704" priority="1684" operator="lessThan">
      <formula>CB84</formula>
    </cfRule>
  </conditionalFormatting>
  <conditionalFormatting sqref="CG85">
    <cfRule type="cellIs" dxfId="3703" priority="1683" operator="lessThan">
      <formula>-CA85</formula>
    </cfRule>
  </conditionalFormatting>
  <conditionalFormatting sqref="CH85">
    <cfRule type="cellIs" dxfId="3702" priority="1682" operator="lessThan">
      <formula>CB85</formula>
    </cfRule>
  </conditionalFormatting>
  <conditionalFormatting sqref="CG56">
    <cfRule type="cellIs" dxfId="3701" priority="1681" operator="lessThan">
      <formula>-CA56</formula>
    </cfRule>
  </conditionalFormatting>
  <conditionalFormatting sqref="CH56">
    <cfRule type="cellIs" dxfId="3700" priority="1680" operator="lessThan">
      <formula>CB56</formula>
    </cfRule>
  </conditionalFormatting>
  <conditionalFormatting sqref="CG57">
    <cfRule type="cellIs" dxfId="3699" priority="1679" operator="lessThan">
      <formula>-CA57</formula>
    </cfRule>
  </conditionalFormatting>
  <conditionalFormatting sqref="CH57">
    <cfRule type="cellIs" dxfId="3698" priority="1678" operator="lessThan">
      <formula>CB57</formula>
    </cfRule>
  </conditionalFormatting>
  <conditionalFormatting sqref="CY140">
    <cfRule type="cellIs" dxfId="3697" priority="1677" operator="lessThan">
      <formula>-CS140</formula>
    </cfRule>
  </conditionalFormatting>
  <conditionalFormatting sqref="CZ140">
    <cfRule type="cellIs" dxfId="3696" priority="1676" operator="lessThan">
      <formula>CT140</formula>
    </cfRule>
  </conditionalFormatting>
  <conditionalFormatting sqref="CY141">
    <cfRule type="cellIs" dxfId="3695" priority="1675" operator="lessThan">
      <formula>-CS141</formula>
    </cfRule>
  </conditionalFormatting>
  <conditionalFormatting sqref="CZ141">
    <cfRule type="cellIs" dxfId="3694" priority="1674" operator="lessThan">
      <formula>CT141</formula>
    </cfRule>
  </conditionalFormatting>
  <conditionalFormatting sqref="CY112">
    <cfRule type="cellIs" dxfId="3693" priority="1673" operator="lessThan">
      <formula>-CS112</formula>
    </cfRule>
  </conditionalFormatting>
  <conditionalFormatting sqref="CZ112">
    <cfRule type="cellIs" dxfId="3692" priority="1672" operator="lessThan">
      <formula>CT112</formula>
    </cfRule>
  </conditionalFormatting>
  <conditionalFormatting sqref="CY113">
    <cfRule type="cellIs" dxfId="3691" priority="1671" operator="lessThan">
      <formula>-CS113</formula>
    </cfRule>
  </conditionalFormatting>
  <conditionalFormatting sqref="CZ113">
    <cfRule type="cellIs" dxfId="3690" priority="1670" operator="lessThan">
      <formula>CT113</formula>
    </cfRule>
  </conditionalFormatting>
  <conditionalFormatting sqref="CY84">
    <cfRule type="cellIs" dxfId="3689" priority="1669" operator="lessThan">
      <formula>-CS84</formula>
    </cfRule>
  </conditionalFormatting>
  <conditionalFormatting sqref="CZ84">
    <cfRule type="cellIs" dxfId="3688" priority="1668" operator="lessThan">
      <formula>CT84</formula>
    </cfRule>
  </conditionalFormatting>
  <conditionalFormatting sqref="CY85">
    <cfRule type="cellIs" dxfId="3687" priority="1667" operator="lessThan">
      <formula>-CS85</formula>
    </cfRule>
  </conditionalFormatting>
  <conditionalFormatting sqref="CZ85">
    <cfRule type="cellIs" dxfId="3686" priority="1666" operator="lessThan">
      <formula>CT85</formula>
    </cfRule>
  </conditionalFormatting>
  <conditionalFormatting sqref="CY56">
    <cfRule type="cellIs" dxfId="3685" priority="1665" operator="lessThan">
      <formula>-CS56</formula>
    </cfRule>
  </conditionalFormatting>
  <conditionalFormatting sqref="CZ56">
    <cfRule type="cellIs" dxfId="3684" priority="1664" operator="lessThan">
      <formula>CT56</formula>
    </cfRule>
  </conditionalFormatting>
  <conditionalFormatting sqref="CY57">
    <cfRule type="cellIs" dxfId="3683" priority="1663" operator="lessThan">
      <formula>-CS57</formula>
    </cfRule>
  </conditionalFormatting>
  <conditionalFormatting sqref="CZ57">
    <cfRule type="cellIs" dxfId="3682" priority="1662" operator="lessThan">
      <formula>CT57</formula>
    </cfRule>
  </conditionalFormatting>
  <conditionalFormatting sqref="DQ140">
    <cfRule type="cellIs" dxfId="3681" priority="1661" operator="lessThan">
      <formula>-DK140</formula>
    </cfRule>
  </conditionalFormatting>
  <conditionalFormatting sqref="DR140">
    <cfRule type="cellIs" dxfId="3680" priority="1660" operator="lessThan">
      <formula>DL140</formula>
    </cfRule>
  </conditionalFormatting>
  <conditionalFormatting sqref="DQ141">
    <cfRule type="cellIs" dxfId="3679" priority="1659" operator="lessThan">
      <formula>-DK141</formula>
    </cfRule>
  </conditionalFormatting>
  <conditionalFormatting sqref="DR141">
    <cfRule type="cellIs" dxfId="3678" priority="1658" operator="lessThan">
      <formula>DL141</formula>
    </cfRule>
  </conditionalFormatting>
  <conditionalFormatting sqref="DQ112">
    <cfRule type="cellIs" dxfId="3677" priority="1657" operator="lessThan">
      <formula>-DK112</formula>
    </cfRule>
  </conditionalFormatting>
  <conditionalFormatting sqref="DR112">
    <cfRule type="cellIs" dxfId="3676" priority="1656" operator="lessThan">
      <formula>DL112</formula>
    </cfRule>
  </conditionalFormatting>
  <conditionalFormatting sqref="DQ113">
    <cfRule type="cellIs" dxfId="3675" priority="1655" operator="lessThan">
      <formula>-DK113</formula>
    </cfRule>
  </conditionalFormatting>
  <conditionalFormatting sqref="DR113">
    <cfRule type="cellIs" dxfId="3674" priority="1654" operator="lessThan">
      <formula>DL113</formula>
    </cfRule>
  </conditionalFormatting>
  <conditionalFormatting sqref="DQ84">
    <cfRule type="cellIs" dxfId="3673" priority="1653" operator="lessThan">
      <formula>-DK84</formula>
    </cfRule>
  </conditionalFormatting>
  <conditionalFormatting sqref="DR84">
    <cfRule type="cellIs" dxfId="3672" priority="1652" operator="lessThan">
      <formula>DL84</formula>
    </cfRule>
  </conditionalFormatting>
  <conditionalFormatting sqref="DQ85">
    <cfRule type="cellIs" dxfId="3671" priority="1651" operator="lessThan">
      <formula>-DK85</formula>
    </cfRule>
  </conditionalFormatting>
  <conditionalFormatting sqref="DR85">
    <cfRule type="cellIs" dxfId="3670" priority="1650" operator="lessThan">
      <formula>DL85</formula>
    </cfRule>
  </conditionalFormatting>
  <conditionalFormatting sqref="DQ56">
    <cfRule type="cellIs" dxfId="3669" priority="1649" operator="lessThan">
      <formula>-DK56</formula>
    </cfRule>
  </conditionalFormatting>
  <conditionalFormatting sqref="DR56">
    <cfRule type="cellIs" dxfId="3668" priority="1648" operator="lessThan">
      <formula>DL56</formula>
    </cfRule>
  </conditionalFormatting>
  <conditionalFormatting sqref="DQ57">
    <cfRule type="cellIs" dxfId="3667" priority="1647" operator="lessThan">
      <formula>-DK57</formula>
    </cfRule>
  </conditionalFormatting>
  <conditionalFormatting sqref="DR57">
    <cfRule type="cellIs" dxfId="3666" priority="1646" operator="lessThan">
      <formula>DL57</formula>
    </cfRule>
  </conditionalFormatting>
  <conditionalFormatting sqref="M84">
    <cfRule type="cellIs" dxfId="3665" priority="1645" operator="lessThan">
      <formula>-G84</formula>
    </cfRule>
  </conditionalFormatting>
  <conditionalFormatting sqref="N84">
    <cfRule type="cellIs" dxfId="3664" priority="1644" operator="lessThan">
      <formula>H84</formula>
    </cfRule>
  </conditionalFormatting>
  <conditionalFormatting sqref="M85">
    <cfRule type="cellIs" dxfId="3663" priority="1643" operator="lessThan">
      <formula>-G85</formula>
    </cfRule>
  </conditionalFormatting>
  <conditionalFormatting sqref="N85">
    <cfRule type="cellIs" dxfId="3662" priority="1642" operator="lessThan">
      <formula>H85</formula>
    </cfRule>
  </conditionalFormatting>
  <conditionalFormatting sqref="AE56">
    <cfRule type="cellIs" dxfId="3661" priority="1641" operator="lessThan">
      <formula>-Y56</formula>
    </cfRule>
  </conditionalFormatting>
  <conditionalFormatting sqref="AF56">
    <cfRule type="cellIs" dxfId="3660" priority="1640" operator="lessThan">
      <formula>Z56</formula>
    </cfRule>
  </conditionalFormatting>
  <conditionalFormatting sqref="AE57">
    <cfRule type="cellIs" dxfId="3659" priority="1639" operator="lessThan">
      <formula>-Y57</formula>
    </cfRule>
  </conditionalFormatting>
  <conditionalFormatting sqref="AF57">
    <cfRule type="cellIs" dxfId="3658" priority="1638" operator="lessThan">
      <formula>Z57</formula>
    </cfRule>
  </conditionalFormatting>
  <conditionalFormatting sqref="AE84">
    <cfRule type="cellIs" dxfId="3657" priority="1637" operator="lessThan">
      <formula>-Y84</formula>
    </cfRule>
  </conditionalFormatting>
  <conditionalFormatting sqref="AF84">
    <cfRule type="cellIs" dxfId="3656" priority="1636" operator="lessThan">
      <formula>Z84</formula>
    </cfRule>
  </conditionalFormatting>
  <conditionalFormatting sqref="AE85">
    <cfRule type="cellIs" dxfId="3655" priority="1635" operator="lessThan">
      <formula>-Y85</formula>
    </cfRule>
  </conditionalFormatting>
  <conditionalFormatting sqref="AF85">
    <cfRule type="cellIs" dxfId="3654" priority="1634" operator="lessThan">
      <formula>Z85</formula>
    </cfRule>
  </conditionalFormatting>
  <conditionalFormatting sqref="AE84">
    <cfRule type="cellIs" dxfId="3653" priority="1633" operator="lessThan">
      <formula>-Y84</formula>
    </cfRule>
  </conditionalFormatting>
  <conditionalFormatting sqref="AF84">
    <cfRule type="cellIs" dxfId="3652" priority="1632" operator="lessThan">
      <formula>Z84</formula>
    </cfRule>
  </conditionalFormatting>
  <conditionalFormatting sqref="AE85">
    <cfRule type="cellIs" dxfId="3651" priority="1631" operator="lessThan">
      <formula>-Y85</formula>
    </cfRule>
  </conditionalFormatting>
  <conditionalFormatting sqref="AF85">
    <cfRule type="cellIs" dxfId="3650" priority="1630" operator="lessThan">
      <formula>Z85</formula>
    </cfRule>
  </conditionalFormatting>
  <conditionalFormatting sqref="A60:A87 C60:R87 B60:B62 B64:B87">
    <cfRule type="expression" dxfId="3649" priority="1627">
      <formula>$B$63="duplicato"</formula>
    </cfRule>
  </conditionalFormatting>
  <conditionalFormatting sqref="AE84">
    <cfRule type="cellIs" dxfId="3648" priority="1626" operator="lessThan">
      <formula>-Y84</formula>
    </cfRule>
  </conditionalFormatting>
  <conditionalFormatting sqref="AF84">
    <cfRule type="cellIs" dxfId="3647" priority="1625" operator="lessThan">
      <formula>Z84</formula>
    </cfRule>
  </conditionalFormatting>
  <conditionalFormatting sqref="AE85">
    <cfRule type="cellIs" dxfId="3646" priority="1624" operator="lessThan">
      <formula>-Y85</formula>
    </cfRule>
  </conditionalFormatting>
  <conditionalFormatting sqref="AF85">
    <cfRule type="cellIs" dxfId="3645" priority="1623" operator="lessThan">
      <formula>Z85</formula>
    </cfRule>
  </conditionalFormatting>
  <conditionalFormatting sqref="AE84">
    <cfRule type="cellIs" dxfId="3644" priority="1622" operator="lessThan">
      <formula>-Y84</formula>
    </cfRule>
  </conditionalFormatting>
  <conditionalFormatting sqref="AF84">
    <cfRule type="cellIs" dxfId="3643" priority="1621" operator="lessThan">
      <formula>Z84</formula>
    </cfRule>
  </conditionalFormatting>
  <conditionalFormatting sqref="AE85">
    <cfRule type="cellIs" dxfId="3642" priority="1620" operator="lessThan">
      <formula>-Y85</formula>
    </cfRule>
  </conditionalFormatting>
  <conditionalFormatting sqref="AF85">
    <cfRule type="cellIs" dxfId="3641" priority="1619" operator="lessThan">
      <formula>Z85</formula>
    </cfRule>
  </conditionalFormatting>
  <conditionalFormatting sqref="S60:S87 T60:T62 T64:T87 U60:AJ87">
    <cfRule type="expression" dxfId="3640" priority="1618">
      <formula>$B$63="duplicato"</formula>
    </cfRule>
  </conditionalFormatting>
  <conditionalFormatting sqref="M112">
    <cfRule type="cellIs" dxfId="3639" priority="1497" operator="lessThan">
      <formula>-G112</formula>
    </cfRule>
  </conditionalFormatting>
  <conditionalFormatting sqref="N112">
    <cfRule type="cellIs" dxfId="3638" priority="1496" operator="lessThan">
      <formula>H112</formula>
    </cfRule>
  </conditionalFormatting>
  <conditionalFormatting sqref="M113">
    <cfRule type="cellIs" dxfId="3637" priority="1495" operator="lessThan">
      <formula>-G113</formula>
    </cfRule>
  </conditionalFormatting>
  <conditionalFormatting sqref="N113">
    <cfRule type="cellIs" dxfId="3636" priority="1494" operator="lessThan">
      <formula>H113</formula>
    </cfRule>
  </conditionalFormatting>
  <conditionalFormatting sqref="AE112">
    <cfRule type="cellIs" dxfId="3635" priority="1493" operator="lessThan">
      <formula>-Y112</formula>
    </cfRule>
  </conditionalFormatting>
  <conditionalFormatting sqref="AF112">
    <cfRule type="cellIs" dxfId="3634" priority="1492" operator="lessThan">
      <formula>Z112</formula>
    </cfRule>
  </conditionalFormatting>
  <conditionalFormatting sqref="AE113">
    <cfRule type="cellIs" dxfId="3633" priority="1491" operator="lessThan">
      <formula>-Y113</formula>
    </cfRule>
  </conditionalFormatting>
  <conditionalFormatting sqref="AF113">
    <cfRule type="cellIs" dxfId="3632" priority="1490" operator="lessThan">
      <formula>Z113</formula>
    </cfRule>
  </conditionalFormatting>
  <conditionalFormatting sqref="M112">
    <cfRule type="cellIs" dxfId="3631" priority="1489" operator="lessThan">
      <formula>-G112</formula>
    </cfRule>
  </conditionalFormatting>
  <conditionalFormatting sqref="N112">
    <cfRule type="cellIs" dxfId="3630" priority="1488" operator="lessThan">
      <formula>H112</formula>
    </cfRule>
  </conditionalFormatting>
  <conditionalFormatting sqref="M113">
    <cfRule type="cellIs" dxfId="3629" priority="1487" operator="lessThan">
      <formula>-G113</formula>
    </cfRule>
  </conditionalFormatting>
  <conditionalFormatting sqref="N113">
    <cfRule type="cellIs" dxfId="3628" priority="1486" operator="lessThan">
      <formula>H113</formula>
    </cfRule>
  </conditionalFormatting>
  <conditionalFormatting sqref="AE112">
    <cfRule type="cellIs" dxfId="3627" priority="1485" operator="lessThan">
      <formula>-Y112</formula>
    </cfRule>
  </conditionalFormatting>
  <conditionalFormatting sqref="AF112">
    <cfRule type="cellIs" dxfId="3626" priority="1484" operator="lessThan">
      <formula>Z112</formula>
    </cfRule>
  </conditionalFormatting>
  <conditionalFormatting sqref="AE113">
    <cfRule type="cellIs" dxfId="3625" priority="1483" operator="lessThan">
      <formula>-Y113</formula>
    </cfRule>
  </conditionalFormatting>
  <conditionalFormatting sqref="AF113">
    <cfRule type="cellIs" dxfId="3624" priority="1482" operator="lessThan">
      <formula>Z113</formula>
    </cfRule>
  </conditionalFormatting>
  <conditionalFormatting sqref="AE112">
    <cfRule type="cellIs" dxfId="3623" priority="1481" operator="lessThan">
      <formula>-Y112</formula>
    </cfRule>
  </conditionalFormatting>
  <conditionalFormatting sqref="AF112">
    <cfRule type="cellIs" dxfId="3622" priority="1480" operator="lessThan">
      <formula>Z112</formula>
    </cfRule>
  </conditionalFormatting>
  <conditionalFormatting sqref="AE113">
    <cfRule type="cellIs" dxfId="3621" priority="1479" operator="lessThan">
      <formula>-Y113</formula>
    </cfRule>
  </conditionalFormatting>
  <conditionalFormatting sqref="AF113">
    <cfRule type="cellIs" dxfId="3620" priority="1478" operator="lessThan">
      <formula>Z113</formula>
    </cfRule>
  </conditionalFormatting>
  <conditionalFormatting sqref="A88:A115 C88:R115 B88:B90 B92:B115">
    <cfRule type="expression" dxfId="3619" priority="1477">
      <formula>$B$91="duplicato"</formula>
    </cfRule>
  </conditionalFormatting>
  <conditionalFormatting sqref="AE112">
    <cfRule type="cellIs" dxfId="3618" priority="1476" operator="lessThan">
      <formula>-Y112</formula>
    </cfRule>
  </conditionalFormatting>
  <conditionalFormatting sqref="AF112">
    <cfRule type="cellIs" dxfId="3617" priority="1475" operator="lessThan">
      <formula>Z112</formula>
    </cfRule>
  </conditionalFormatting>
  <conditionalFormatting sqref="AE113">
    <cfRule type="cellIs" dxfId="3616" priority="1474" operator="lessThan">
      <formula>-Y113</formula>
    </cfRule>
  </conditionalFormatting>
  <conditionalFormatting sqref="AF113">
    <cfRule type="cellIs" dxfId="3615" priority="1473" operator="lessThan">
      <formula>Z113</formula>
    </cfRule>
  </conditionalFormatting>
  <conditionalFormatting sqref="AE112">
    <cfRule type="cellIs" dxfId="3614" priority="1472" operator="lessThan">
      <formula>-Y112</formula>
    </cfRule>
  </conditionalFormatting>
  <conditionalFormatting sqref="AF112">
    <cfRule type="cellIs" dxfId="3613" priority="1471" operator="lessThan">
      <formula>Z112</formula>
    </cfRule>
  </conditionalFormatting>
  <conditionalFormatting sqref="AE113">
    <cfRule type="cellIs" dxfId="3612" priority="1470" operator="lessThan">
      <formula>-Y113</formula>
    </cfRule>
  </conditionalFormatting>
  <conditionalFormatting sqref="AF113">
    <cfRule type="cellIs" dxfId="3611" priority="1469" operator="lessThan">
      <formula>Z113</formula>
    </cfRule>
  </conditionalFormatting>
  <conditionalFormatting sqref="S88:S115 T88:T90 T92:T115 U88:AJ115">
    <cfRule type="expression" dxfId="3610" priority="1468">
      <formula>$B$91="duplicato"</formula>
    </cfRule>
  </conditionalFormatting>
  <conditionalFormatting sqref="M140">
    <cfRule type="cellIs" dxfId="3609" priority="1467" operator="lessThan">
      <formula>-G140</formula>
    </cfRule>
  </conditionalFormatting>
  <conditionalFormatting sqref="N140">
    <cfRule type="cellIs" dxfId="3608" priority="1466" operator="lessThan">
      <formula>H140</formula>
    </cfRule>
  </conditionalFormatting>
  <conditionalFormatting sqref="M141">
    <cfRule type="cellIs" dxfId="3607" priority="1465" operator="lessThan">
      <formula>-G141</formula>
    </cfRule>
  </conditionalFormatting>
  <conditionalFormatting sqref="N141">
    <cfRule type="cellIs" dxfId="3606" priority="1464" operator="lessThan">
      <formula>H141</formula>
    </cfRule>
  </conditionalFormatting>
  <conditionalFormatting sqref="AE140">
    <cfRule type="cellIs" dxfId="3605" priority="1463" operator="lessThan">
      <formula>-Y140</formula>
    </cfRule>
  </conditionalFormatting>
  <conditionalFormatting sqref="AF140">
    <cfRule type="cellIs" dxfId="3604" priority="1462" operator="lessThan">
      <formula>Z140</formula>
    </cfRule>
  </conditionalFormatting>
  <conditionalFormatting sqref="AE141">
    <cfRule type="cellIs" dxfId="3603" priority="1461" operator="lessThan">
      <formula>-Y141</formula>
    </cfRule>
  </conditionalFormatting>
  <conditionalFormatting sqref="AF141">
    <cfRule type="cellIs" dxfId="3602" priority="1460" operator="lessThan">
      <formula>Z141</formula>
    </cfRule>
  </conditionalFormatting>
  <conditionalFormatting sqref="M140">
    <cfRule type="cellIs" dxfId="3601" priority="1459" operator="lessThan">
      <formula>-G140</formula>
    </cfRule>
  </conditionalFormatting>
  <conditionalFormatting sqref="N140">
    <cfRule type="cellIs" dxfId="3600" priority="1458" operator="lessThan">
      <formula>H140</formula>
    </cfRule>
  </conditionalFormatting>
  <conditionalFormatting sqref="M141">
    <cfRule type="cellIs" dxfId="3599" priority="1457" operator="lessThan">
      <formula>-G141</formula>
    </cfRule>
  </conditionalFormatting>
  <conditionalFormatting sqref="N141">
    <cfRule type="cellIs" dxfId="3598" priority="1456" operator="lessThan">
      <formula>H141</formula>
    </cfRule>
  </conditionalFormatting>
  <conditionalFormatting sqref="AE140">
    <cfRule type="cellIs" dxfId="3597" priority="1455" operator="lessThan">
      <formula>-Y140</formula>
    </cfRule>
  </conditionalFormatting>
  <conditionalFormatting sqref="AF140">
    <cfRule type="cellIs" dxfId="3596" priority="1454" operator="lessThan">
      <formula>Z140</formula>
    </cfRule>
  </conditionalFormatting>
  <conditionalFormatting sqref="AE141">
    <cfRule type="cellIs" dxfId="3595" priority="1453" operator="lessThan">
      <formula>-Y141</formula>
    </cfRule>
  </conditionalFormatting>
  <conditionalFormatting sqref="AF141">
    <cfRule type="cellIs" dxfId="3594" priority="1452" operator="lessThan">
      <formula>Z141</formula>
    </cfRule>
  </conditionalFormatting>
  <conditionalFormatting sqref="AE140">
    <cfRule type="cellIs" dxfId="3593" priority="1451" operator="lessThan">
      <formula>-Y140</formula>
    </cfRule>
  </conditionalFormatting>
  <conditionalFormatting sqref="AF140">
    <cfRule type="cellIs" dxfId="3592" priority="1450" operator="lessThan">
      <formula>Z140</formula>
    </cfRule>
  </conditionalFormatting>
  <conditionalFormatting sqref="AE141">
    <cfRule type="cellIs" dxfId="3591" priority="1449" operator="lessThan">
      <formula>-Y141</formula>
    </cfRule>
  </conditionalFormatting>
  <conditionalFormatting sqref="AF141">
    <cfRule type="cellIs" dxfId="3590" priority="1448" operator="lessThan">
      <formula>Z141</formula>
    </cfRule>
  </conditionalFormatting>
  <conditionalFormatting sqref="A116:A143 C116:R143 B116:B118 B120:B143">
    <cfRule type="expression" dxfId="3589" priority="1447">
      <formula>$B$119="duplicato"</formula>
    </cfRule>
  </conditionalFormatting>
  <conditionalFormatting sqref="AE140">
    <cfRule type="cellIs" dxfId="3588" priority="1446" operator="lessThan">
      <formula>-Y140</formula>
    </cfRule>
  </conditionalFormatting>
  <conditionalFormatting sqref="AF140">
    <cfRule type="cellIs" dxfId="3587" priority="1445" operator="lessThan">
      <formula>Z140</formula>
    </cfRule>
  </conditionalFormatting>
  <conditionalFormatting sqref="AE141">
    <cfRule type="cellIs" dxfId="3586" priority="1444" operator="lessThan">
      <formula>-Y141</formula>
    </cfRule>
  </conditionalFormatting>
  <conditionalFormatting sqref="AF141">
    <cfRule type="cellIs" dxfId="3585" priority="1443" operator="lessThan">
      <formula>Z141</formula>
    </cfRule>
  </conditionalFormatting>
  <conditionalFormatting sqref="AE140">
    <cfRule type="cellIs" dxfId="3584" priority="1442" operator="lessThan">
      <formula>-Y140</formula>
    </cfRule>
  </conditionalFormatting>
  <conditionalFormatting sqref="AF140">
    <cfRule type="cellIs" dxfId="3583" priority="1441" operator="lessThan">
      <formula>Z140</formula>
    </cfRule>
  </conditionalFormatting>
  <conditionalFormatting sqref="AE141">
    <cfRule type="cellIs" dxfId="3582" priority="1440" operator="lessThan">
      <formula>-Y141</formula>
    </cfRule>
  </conditionalFormatting>
  <conditionalFormatting sqref="AF141">
    <cfRule type="cellIs" dxfId="3581" priority="1439" operator="lessThan">
      <formula>Z141</formula>
    </cfRule>
  </conditionalFormatting>
  <conditionalFormatting sqref="S116:S143 T116:T118 T120:T143 U116:AJ143">
    <cfRule type="expression" dxfId="3580" priority="1438">
      <formula>$B$119="duplicato"</formula>
    </cfRule>
  </conditionalFormatting>
  <conditionalFormatting sqref="M168">
    <cfRule type="cellIs" dxfId="3579" priority="1437" operator="lessThan">
      <formula>-G168</formula>
    </cfRule>
  </conditionalFormatting>
  <conditionalFormatting sqref="N168">
    <cfRule type="cellIs" dxfId="3578" priority="1436" operator="lessThan">
      <formula>H168</formula>
    </cfRule>
  </conditionalFormatting>
  <conditionalFormatting sqref="M169">
    <cfRule type="cellIs" dxfId="3577" priority="1435" operator="lessThan">
      <formula>-G169</formula>
    </cfRule>
  </conditionalFormatting>
  <conditionalFormatting sqref="N169">
    <cfRule type="cellIs" dxfId="3576" priority="1434" operator="lessThan">
      <formula>H169</formula>
    </cfRule>
  </conditionalFormatting>
  <conditionalFormatting sqref="AE168">
    <cfRule type="cellIs" dxfId="3575" priority="1433" operator="lessThan">
      <formula>-Y168</formula>
    </cfRule>
  </conditionalFormatting>
  <conditionalFormatting sqref="AF168">
    <cfRule type="cellIs" dxfId="3574" priority="1432" operator="lessThan">
      <formula>Z168</formula>
    </cfRule>
  </conditionalFormatting>
  <conditionalFormatting sqref="AE169">
    <cfRule type="cellIs" dxfId="3573" priority="1431" operator="lessThan">
      <formula>-Y169</formula>
    </cfRule>
  </conditionalFormatting>
  <conditionalFormatting sqref="AF169">
    <cfRule type="cellIs" dxfId="3572" priority="1430" operator="lessThan">
      <formula>Z169</formula>
    </cfRule>
  </conditionalFormatting>
  <conditionalFormatting sqref="M168">
    <cfRule type="cellIs" dxfId="3571" priority="1429" operator="lessThan">
      <formula>-G168</formula>
    </cfRule>
  </conditionalFormatting>
  <conditionalFormatting sqref="N168">
    <cfRule type="cellIs" dxfId="3570" priority="1428" operator="lessThan">
      <formula>H168</formula>
    </cfRule>
  </conditionalFormatting>
  <conditionalFormatting sqref="M169">
    <cfRule type="cellIs" dxfId="3569" priority="1427" operator="lessThan">
      <formula>-G169</formula>
    </cfRule>
  </conditionalFormatting>
  <conditionalFormatting sqref="N169">
    <cfRule type="cellIs" dxfId="3568" priority="1426" operator="lessThan">
      <formula>H169</formula>
    </cfRule>
  </conditionalFormatting>
  <conditionalFormatting sqref="AE168">
    <cfRule type="cellIs" dxfId="3567" priority="1425" operator="lessThan">
      <formula>-Y168</formula>
    </cfRule>
  </conditionalFormatting>
  <conditionalFormatting sqref="AF168">
    <cfRule type="cellIs" dxfId="3566" priority="1424" operator="lessThan">
      <formula>Z168</formula>
    </cfRule>
  </conditionalFormatting>
  <conditionalFormatting sqref="AE169">
    <cfRule type="cellIs" dxfId="3565" priority="1423" operator="lessThan">
      <formula>-Y169</formula>
    </cfRule>
  </conditionalFormatting>
  <conditionalFormatting sqref="AF169">
    <cfRule type="cellIs" dxfId="3564" priority="1422" operator="lessThan">
      <formula>Z169</formula>
    </cfRule>
  </conditionalFormatting>
  <conditionalFormatting sqref="AE168">
    <cfRule type="cellIs" dxfId="3563" priority="1421" operator="lessThan">
      <formula>-Y168</formula>
    </cfRule>
  </conditionalFormatting>
  <conditionalFormatting sqref="AF168">
    <cfRule type="cellIs" dxfId="3562" priority="1420" operator="lessThan">
      <formula>Z168</formula>
    </cfRule>
  </conditionalFormatting>
  <conditionalFormatting sqref="AE169">
    <cfRule type="cellIs" dxfId="3561" priority="1419" operator="lessThan">
      <formula>-Y169</formula>
    </cfRule>
  </conditionalFormatting>
  <conditionalFormatting sqref="AF169">
    <cfRule type="cellIs" dxfId="3560" priority="1418" operator="lessThan">
      <formula>Z169</formula>
    </cfRule>
  </conditionalFormatting>
  <conditionalFormatting sqref="A144:A171 C144:R171 B144:B146 B148:B171">
    <cfRule type="expression" dxfId="3559" priority="1417">
      <formula>$B$147="duplicato"</formula>
    </cfRule>
  </conditionalFormatting>
  <conditionalFormatting sqref="AE168">
    <cfRule type="cellIs" dxfId="3558" priority="1416" operator="lessThan">
      <formula>-Y168</formula>
    </cfRule>
  </conditionalFormatting>
  <conditionalFormatting sqref="AF168">
    <cfRule type="cellIs" dxfId="3557" priority="1415" operator="lessThan">
      <formula>Z168</formula>
    </cfRule>
  </conditionalFormatting>
  <conditionalFormatting sqref="AE169">
    <cfRule type="cellIs" dxfId="3556" priority="1414" operator="lessThan">
      <formula>-Y169</formula>
    </cfRule>
  </conditionalFormatting>
  <conditionalFormatting sqref="AF169">
    <cfRule type="cellIs" dxfId="3555" priority="1413" operator="lessThan">
      <formula>Z169</formula>
    </cfRule>
  </conditionalFormatting>
  <conditionalFormatting sqref="AE168">
    <cfRule type="cellIs" dxfId="3554" priority="1412" operator="lessThan">
      <formula>-Y168</formula>
    </cfRule>
  </conditionalFormatting>
  <conditionalFormatting sqref="AF168">
    <cfRule type="cellIs" dxfId="3553" priority="1411" operator="lessThan">
      <formula>Z168</formula>
    </cfRule>
  </conditionalFormatting>
  <conditionalFormatting sqref="AE169">
    <cfRule type="cellIs" dxfId="3552" priority="1410" operator="lessThan">
      <formula>-Y169</formula>
    </cfRule>
  </conditionalFormatting>
  <conditionalFormatting sqref="AF169">
    <cfRule type="cellIs" dxfId="3551" priority="1409" operator="lessThan">
      <formula>Z169</formula>
    </cfRule>
  </conditionalFormatting>
  <conditionalFormatting sqref="S144:S171 T144:T146 T148:T171 U144:AJ171">
    <cfRule type="expression" dxfId="3550" priority="1408">
      <formula>$B$147="duplicato"</formula>
    </cfRule>
  </conditionalFormatting>
  <conditionalFormatting sqref="M196">
    <cfRule type="cellIs" dxfId="3549" priority="1407" operator="lessThan">
      <formula>-G196</formula>
    </cfRule>
  </conditionalFormatting>
  <conditionalFormatting sqref="N196">
    <cfRule type="cellIs" dxfId="3548" priority="1406" operator="lessThan">
      <formula>H196</formula>
    </cfRule>
  </conditionalFormatting>
  <conditionalFormatting sqref="M197">
    <cfRule type="cellIs" dxfId="3547" priority="1405" operator="lessThan">
      <formula>-G197</formula>
    </cfRule>
  </conditionalFormatting>
  <conditionalFormatting sqref="N197">
    <cfRule type="cellIs" dxfId="3546" priority="1404" operator="lessThan">
      <formula>H197</formula>
    </cfRule>
  </conditionalFormatting>
  <conditionalFormatting sqref="AE196">
    <cfRule type="cellIs" dxfId="3545" priority="1403" operator="lessThan">
      <formula>-Y196</formula>
    </cfRule>
  </conditionalFormatting>
  <conditionalFormatting sqref="AF196">
    <cfRule type="cellIs" dxfId="3544" priority="1402" operator="lessThan">
      <formula>Z196</formula>
    </cfRule>
  </conditionalFormatting>
  <conditionalFormatting sqref="AE197">
    <cfRule type="cellIs" dxfId="3543" priority="1401" operator="lessThan">
      <formula>-Y197</formula>
    </cfRule>
  </conditionalFormatting>
  <conditionalFormatting sqref="AF197">
    <cfRule type="cellIs" dxfId="3542" priority="1400" operator="lessThan">
      <formula>Z197</formula>
    </cfRule>
  </conditionalFormatting>
  <conditionalFormatting sqref="M196">
    <cfRule type="cellIs" dxfId="3541" priority="1399" operator="lessThan">
      <formula>-G196</formula>
    </cfRule>
  </conditionalFormatting>
  <conditionalFormatting sqref="N196">
    <cfRule type="cellIs" dxfId="3540" priority="1398" operator="lessThan">
      <formula>H196</formula>
    </cfRule>
  </conditionalFormatting>
  <conditionalFormatting sqref="M197">
    <cfRule type="cellIs" dxfId="3539" priority="1397" operator="lessThan">
      <formula>-G197</formula>
    </cfRule>
  </conditionalFormatting>
  <conditionalFormatting sqref="N197">
    <cfRule type="cellIs" dxfId="3538" priority="1396" operator="lessThan">
      <formula>H197</formula>
    </cfRule>
  </conditionalFormatting>
  <conditionalFormatting sqref="AE196">
    <cfRule type="cellIs" dxfId="3537" priority="1395" operator="lessThan">
      <formula>-Y196</formula>
    </cfRule>
  </conditionalFormatting>
  <conditionalFormatting sqref="AF196">
    <cfRule type="cellIs" dxfId="3536" priority="1394" operator="lessThan">
      <formula>Z196</formula>
    </cfRule>
  </conditionalFormatting>
  <conditionalFormatting sqref="AE197">
    <cfRule type="cellIs" dxfId="3535" priority="1393" operator="lessThan">
      <formula>-Y197</formula>
    </cfRule>
  </conditionalFormatting>
  <conditionalFormatting sqref="AF197">
    <cfRule type="cellIs" dxfId="3534" priority="1392" operator="lessThan">
      <formula>Z197</formula>
    </cfRule>
  </conditionalFormatting>
  <conditionalFormatting sqref="AE196">
    <cfRule type="cellIs" dxfId="3533" priority="1391" operator="lessThan">
      <formula>-Y196</formula>
    </cfRule>
  </conditionalFormatting>
  <conditionalFormatting sqref="AF196">
    <cfRule type="cellIs" dxfId="3532" priority="1390" operator="lessThan">
      <formula>Z196</formula>
    </cfRule>
  </conditionalFormatting>
  <conditionalFormatting sqref="AE197">
    <cfRule type="cellIs" dxfId="3531" priority="1389" operator="lessThan">
      <formula>-Y197</formula>
    </cfRule>
  </conditionalFormatting>
  <conditionalFormatting sqref="AF197">
    <cfRule type="cellIs" dxfId="3530" priority="1388" operator="lessThan">
      <formula>Z197</formula>
    </cfRule>
  </conditionalFormatting>
  <conditionalFormatting sqref="A172:A199 C172:R199 B172:B174 B176:B199">
    <cfRule type="expression" dxfId="3529" priority="1387">
      <formula>$B$175="duplicato"</formula>
    </cfRule>
  </conditionalFormatting>
  <conditionalFormatting sqref="AE196">
    <cfRule type="cellIs" dxfId="3528" priority="1386" operator="lessThan">
      <formula>-Y196</formula>
    </cfRule>
  </conditionalFormatting>
  <conditionalFormatting sqref="AF196">
    <cfRule type="cellIs" dxfId="3527" priority="1385" operator="lessThan">
      <formula>Z196</formula>
    </cfRule>
  </conditionalFormatting>
  <conditionalFormatting sqref="AE197">
    <cfRule type="cellIs" dxfId="3526" priority="1384" operator="lessThan">
      <formula>-Y197</formula>
    </cfRule>
  </conditionalFormatting>
  <conditionalFormatting sqref="AF197">
    <cfRule type="cellIs" dxfId="3525" priority="1383" operator="lessThan">
      <formula>Z197</formula>
    </cfRule>
  </conditionalFormatting>
  <conditionalFormatting sqref="AE196">
    <cfRule type="cellIs" dxfId="3524" priority="1382" operator="lessThan">
      <formula>-Y196</formula>
    </cfRule>
  </conditionalFormatting>
  <conditionalFormatting sqref="AF196">
    <cfRule type="cellIs" dxfId="3523" priority="1381" operator="lessThan">
      <formula>Z196</formula>
    </cfRule>
  </conditionalFormatting>
  <conditionalFormatting sqref="AE197">
    <cfRule type="cellIs" dxfId="3522" priority="1380" operator="lessThan">
      <formula>-Y197</formula>
    </cfRule>
  </conditionalFormatting>
  <conditionalFormatting sqref="AF197">
    <cfRule type="cellIs" dxfId="3521" priority="1379" operator="lessThan">
      <formula>Z197</formula>
    </cfRule>
  </conditionalFormatting>
  <conditionalFormatting sqref="S172:S199 T172:T174 T176:T199 U172:AJ199">
    <cfRule type="expression" dxfId="3520" priority="1378">
      <formula>$B$175="duplicato"</formula>
    </cfRule>
  </conditionalFormatting>
  <conditionalFormatting sqref="M224">
    <cfRule type="cellIs" dxfId="3519" priority="1377" operator="lessThan">
      <formula>-G224</formula>
    </cfRule>
  </conditionalFormatting>
  <conditionalFormatting sqref="N224">
    <cfRule type="cellIs" dxfId="3518" priority="1376" operator="lessThan">
      <formula>H224</formula>
    </cfRule>
  </conditionalFormatting>
  <conditionalFormatting sqref="M225">
    <cfRule type="cellIs" dxfId="3517" priority="1375" operator="lessThan">
      <formula>-G225</formula>
    </cfRule>
  </conditionalFormatting>
  <conditionalFormatting sqref="N225">
    <cfRule type="cellIs" dxfId="3516" priority="1374" operator="lessThan">
      <formula>H225</formula>
    </cfRule>
  </conditionalFormatting>
  <conditionalFormatting sqref="AE224">
    <cfRule type="cellIs" dxfId="3515" priority="1373" operator="lessThan">
      <formula>-Y224</formula>
    </cfRule>
  </conditionalFormatting>
  <conditionalFormatting sqref="AF224">
    <cfRule type="cellIs" dxfId="3514" priority="1372" operator="lessThan">
      <formula>Z224</formula>
    </cfRule>
  </conditionalFormatting>
  <conditionalFormatting sqref="AE225">
    <cfRule type="cellIs" dxfId="3513" priority="1371" operator="lessThan">
      <formula>-Y225</formula>
    </cfRule>
  </conditionalFormatting>
  <conditionalFormatting sqref="AF225">
    <cfRule type="cellIs" dxfId="3512" priority="1370" operator="lessThan">
      <formula>Z225</formula>
    </cfRule>
  </conditionalFormatting>
  <conditionalFormatting sqref="M224">
    <cfRule type="cellIs" dxfId="3511" priority="1369" operator="lessThan">
      <formula>-G224</formula>
    </cfRule>
  </conditionalFormatting>
  <conditionalFormatting sqref="N224">
    <cfRule type="cellIs" dxfId="3510" priority="1368" operator="lessThan">
      <formula>H224</formula>
    </cfRule>
  </conditionalFormatting>
  <conditionalFormatting sqref="M225">
    <cfRule type="cellIs" dxfId="3509" priority="1367" operator="lessThan">
      <formula>-G225</formula>
    </cfRule>
  </conditionalFormatting>
  <conditionalFormatting sqref="N225">
    <cfRule type="cellIs" dxfId="3508" priority="1366" operator="lessThan">
      <formula>H225</formula>
    </cfRule>
  </conditionalFormatting>
  <conditionalFormatting sqref="AE224">
    <cfRule type="cellIs" dxfId="3507" priority="1365" operator="lessThan">
      <formula>-Y224</formula>
    </cfRule>
  </conditionalFormatting>
  <conditionalFormatting sqref="AF224">
    <cfRule type="cellIs" dxfId="3506" priority="1364" operator="lessThan">
      <formula>Z224</formula>
    </cfRule>
  </conditionalFormatting>
  <conditionalFormatting sqref="AE225">
    <cfRule type="cellIs" dxfId="3505" priority="1363" operator="lessThan">
      <formula>-Y225</formula>
    </cfRule>
  </conditionalFormatting>
  <conditionalFormatting sqref="AF225">
    <cfRule type="cellIs" dxfId="3504" priority="1362" operator="lessThan">
      <formula>Z225</formula>
    </cfRule>
  </conditionalFormatting>
  <conditionalFormatting sqref="AE224">
    <cfRule type="cellIs" dxfId="3503" priority="1361" operator="lessThan">
      <formula>-Y224</formula>
    </cfRule>
  </conditionalFormatting>
  <conditionalFormatting sqref="AF224">
    <cfRule type="cellIs" dxfId="3502" priority="1360" operator="lessThan">
      <formula>Z224</formula>
    </cfRule>
  </conditionalFormatting>
  <conditionalFormatting sqref="AE225">
    <cfRule type="cellIs" dxfId="3501" priority="1359" operator="lessThan">
      <formula>-Y225</formula>
    </cfRule>
  </conditionalFormatting>
  <conditionalFormatting sqref="AF225">
    <cfRule type="cellIs" dxfId="3500" priority="1358" operator="lessThan">
      <formula>Z225</formula>
    </cfRule>
  </conditionalFormatting>
  <conditionalFormatting sqref="A200:A227 C200:R227 B200:B202 B204:B227">
    <cfRule type="expression" dxfId="3499" priority="1357">
      <formula>$B$203="duplicato"</formula>
    </cfRule>
  </conditionalFormatting>
  <conditionalFormatting sqref="AE224">
    <cfRule type="cellIs" dxfId="3498" priority="1356" operator="lessThan">
      <formula>-Y224</formula>
    </cfRule>
  </conditionalFormatting>
  <conditionalFormatting sqref="AF224">
    <cfRule type="cellIs" dxfId="3497" priority="1355" operator="lessThan">
      <formula>Z224</formula>
    </cfRule>
  </conditionalFormatting>
  <conditionalFormatting sqref="AE225">
    <cfRule type="cellIs" dxfId="3496" priority="1354" operator="lessThan">
      <formula>-Y225</formula>
    </cfRule>
  </conditionalFormatting>
  <conditionalFormatting sqref="AF225">
    <cfRule type="cellIs" dxfId="3495" priority="1353" operator="lessThan">
      <formula>Z225</formula>
    </cfRule>
  </conditionalFormatting>
  <conditionalFormatting sqref="AE224">
    <cfRule type="cellIs" dxfId="3494" priority="1352" operator="lessThan">
      <formula>-Y224</formula>
    </cfRule>
  </conditionalFormatting>
  <conditionalFormatting sqref="AF224">
    <cfRule type="cellIs" dxfId="3493" priority="1351" operator="lessThan">
      <formula>Z224</formula>
    </cfRule>
  </conditionalFormatting>
  <conditionalFormatting sqref="AE225">
    <cfRule type="cellIs" dxfId="3492" priority="1350" operator="lessThan">
      <formula>-Y225</formula>
    </cfRule>
  </conditionalFormatting>
  <conditionalFormatting sqref="AF225">
    <cfRule type="cellIs" dxfId="3491" priority="1349" operator="lessThan">
      <formula>Z225</formula>
    </cfRule>
  </conditionalFormatting>
  <conditionalFormatting sqref="S200:S227 T200:T202 T204:T227 U200:AJ227">
    <cfRule type="expression" dxfId="3490" priority="1348">
      <formula>$B$203="duplicato"</formula>
    </cfRule>
  </conditionalFormatting>
  <conditionalFormatting sqref="AW84">
    <cfRule type="cellIs" dxfId="3489" priority="1347" operator="lessThan">
      <formula>-AQ84</formula>
    </cfRule>
  </conditionalFormatting>
  <conditionalFormatting sqref="AX84">
    <cfRule type="cellIs" dxfId="3488" priority="1346" operator="lessThan">
      <formula>AR84</formula>
    </cfRule>
  </conditionalFormatting>
  <conditionalFormatting sqref="AW85">
    <cfRule type="cellIs" dxfId="3487" priority="1345" operator="lessThan">
      <formula>-AQ85</formula>
    </cfRule>
  </conditionalFormatting>
  <conditionalFormatting sqref="AX85">
    <cfRule type="cellIs" dxfId="3486" priority="1344" operator="lessThan">
      <formula>AR85</formula>
    </cfRule>
  </conditionalFormatting>
  <conditionalFormatting sqref="AW56">
    <cfRule type="cellIs" dxfId="3485" priority="1343" operator="lessThan">
      <formula>-AQ56</formula>
    </cfRule>
  </conditionalFormatting>
  <conditionalFormatting sqref="AX56">
    <cfRule type="cellIs" dxfId="3484" priority="1342" operator="lessThan">
      <formula>AR56</formula>
    </cfRule>
  </conditionalFormatting>
  <conditionalFormatting sqref="AW57">
    <cfRule type="cellIs" dxfId="3483" priority="1341" operator="lessThan">
      <formula>-AQ57</formula>
    </cfRule>
  </conditionalFormatting>
  <conditionalFormatting sqref="AX57">
    <cfRule type="cellIs" dxfId="3482" priority="1340" operator="lessThan">
      <formula>AR57</formula>
    </cfRule>
  </conditionalFormatting>
  <conditionalFormatting sqref="AW56">
    <cfRule type="cellIs" dxfId="3481" priority="1339" operator="lessThan">
      <formula>-AQ56</formula>
    </cfRule>
  </conditionalFormatting>
  <conditionalFormatting sqref="AX56">
    <cfRule type="cellIs" dxfId="3480" priority="1338" operator="lessThan">
      <formula>AR56</formula>
    </cfRule>
  </conditionalFormatting>
  <conditionalFormatting sqref="AW57">
    <cfRule type="cellIs" dxfId="3479" priority="1337" operator="lessThan">
      <formula>-AQ57</formula>
    </cfRule>
  </conditionalFormatting>
  <conditionalFormatting sqref="AX57">
    <cfRule type="cellIs" dxfId="3478" priority="1336" operator="lessThan">
      <formula>AR57</formula>
    </cfRule>
  </conditionalFormatting>
  <conditionalFormatting sqref="AW84">
    <cfRule type="cellIs" dxfId="3477" priority="1335" operator="lessThan">
      <formula>-AQ84</formula>
    </cfRule>
  </conditionalFormatting>
  <conditionalFormatting sqref="AX84">
    <cfRule type="cellIs" dxfId="3476" priority="1334" operator="lessThan">
      <formula>AR84</formula>
    </cfRule>
  </conditionalFormatting>
  <conditionalFormatting sqref="AW85">
    <cfRule type="cellIs" dxfId="3475" priority="1333" operator="lessThan">
      <formula>-AQ85</formula>
    </cfRule>
  </conditionalFormatting>
  <conditionalFormatting sqref="AX85">
    <cfRule type="cellIs" dxfId="3474" priority="1332" operator="lessThan">
      <formula>AR85</formula>
    </cfRule>
  </conditionalFormatting>
  <conditionalFormatting sqref="AW84">
    <cfRule type="cellIs" dxfId="3473" priority="1331" operator="lessThan">
      <formula>-AQ84</formula>
    </cfRule>
  </conditionalFormatting>
  <conditionalFormatting sqref="AX84">
    <cfRule type="cellIs" dxfId="3472" priority="1330" operator="lessThan">
      <formula>AR84</formula>
    </cfRule>
  </conditionalFormatting>
  <conditionalFormatting sqref="AW85">
    <cfRule type="cellIs" dxfId="3471" priority="1329" operator="lessThan">
      <formula>-AQ85</formula>
    </cfRule>
  </conditionalFormatting>
  <conditionalFormatting sqref="AX85">
    <cfRule type="cellIs" dxfId="3470" priority="1328" operator="lessThan">
      <formula>AR85</formula>
    </cfRule>
  </conditionalFormatting>
  <conditionalFormatting sqref="AW84">
    <cfRule type="cellIs" dxfId="3469" priority="1327" operator="lessThan">
      <formula>-AQ84</formula>
    </cfRule>
  </conditionalFormatting>
  <conditionalFormatting sqref="AX84">
    <cfRule type="cellIs" dxfId="3468" priority="1326" operator="lessThan">
      <formula>AR84</formula>
    </cfRule>
  </conditionalFormatting>
  <conditionalFormatting sqref="AW85">
    <cfRule type="cellIs" dxfId="3467" priority="1325" operator="lessThan">
      <formula>-AQ85</formula>
    </cfRule>
  </conditionalFormatting>
  <conditionalFormatting sqref="AX85">
    <cfRule type="cellIs" dxfId="3466" priority="1324" operator="lessThan">
      <formula>AR85</formula>
    </cfRule>
  </conditionalFormatting>
  <conditionalFormatting sqref="AW84">
    <cfRule type="cellIs" dxfId="3465" priority="1323" operator="lessThan">
      <formula>-AQ84</formula>
    </cfRule>
  </conditionalFormatting>
  <conditionalFormatting sqref="AX84">
    <cfRule type="cellIs" dxfId="3464" priority="1322" operator="lessThan">
      <formula>AR84</formula>
    </cfRule>
  </conditionalFormatting>
  <conditionalFormatting sqref="AW85">
    <cfRule type="cellIs" dxfId="3463" priority="1321" operator="lessThan">
      <formula>-AQ85</formula>
    </cfRule>
  </conditionalFormatting>
  <conditionalFormatting sqref="AX85">
    <cfRule type="cellIs" dxfId="3462" priority="1320" operator="lessThan">
      <formula>AR85</formula>
    </cfRule>
  </conditionalFormatting>
  <conditionalFormatting sqref="AK60:AK87 AL60:AL62 AL64:AL87 AM60:BB87">
    <cfRule type="expression" dxfId="3461" priority="1319">
      <formula>$B$63="duplicato"</formula>
    </cfRule>
  </conditionalFormatting>
  <conditionalFormatting sqref="AW112">
    <cfRule type="cellIs" dxfId="3460" priority="1318" operator="lessThan">
      <formula>-AQ112</formula>
    </cfRule>
  </conditionalFormatting>
  <conditionalFormatting sqref="AX112">
    <cfRule type="cellIs" dxfId="3459" priority="1317" operator="lessThan">
      <formula>AR112</formula>
    </cfRule>
  </conditionalFormatting>
  <conditionalFormatting sqref="AW113">
    <cfRule type="cellIs" dxfId="3458" priority="1316" operator="lessThan">
      <formula>-AQ113</formula>
    </cfRule>
  </conditionalFormatting>
  <conditionalFormatting sqref="AX113">
    <cfRule type="cellIs" dxfId="3457" priority="1315" operator="lessThan">
      <formula>AR113</formula>
    </cfRule>
  </conditionalFormatting>
  <conditionalFormatting sqref="AW112">
    <cfRule type="cellIs" dxfId="3456" priority="1314" operator="lessThan">
      <formula>-AQ112</formula>
    </cfRule>
  </conditionalFormatting>
  <conditionalFormatting sqref="AX112">
    <cfRule type="cellIs" dxfId="3455" priority="1313" operator="lessThan">
      <formula>AR112</formula>
    </cfRule>
  </conditionalFormatting>
  <conditionalFormatting sqref="AW113">
    <cfRule type="cellIs" dxfId="3454" priority="1312" operator="lessThan">
      <formula>-AQ113</formula>
    </cfRule>
  </conditionalFormatting>
  <conditionalFormatting sqref="AX113">
    <cfRule type="cellIs" dxfId="3453" priority="1311" operator="lessThan">
      <formula>AR113</formula>
    </cfRule>
  </conditionalFormatting>
  <conditionalFormatting sqref="AW112">
    <cfRule type="cellIs" dxfId="3452" priority="1310" operator="lessThan">
      <formula>-AQ112</formula>
    </cfRule>
  </conditionalFormatting>
  <conditionalFormatting sqref="AX112">
    <cfRule type="cellIs" dxfId="3451" priority="1309" operator="lessThan">
      <formula>AR112</formula>
    </cfRule>
  </conditionalFormatting>
  <conditionalFormatting sqref="AW113">
    <cfRule type="cellIs" dxfId="3450" priority="1308" operator="lessThan">
      <formula>-AQ113</formula>
    </cfRule>
  </conditionalFormatting>
  <conditionalFormatting sqref="AX113">
    <cfRule type="cellIs" dxfId="3449" priority="1307" operator="lessThan">
      <formula>AR113</formula>
    </cfRule>
  </conditionalFormatting>
  <conditionalFormatting sqref="AW112">
    <cfRule type="cellIs" dxfId="3448" priority="1306" operator="lessThan">
      <formula>-AQ112</formula>
    </cfRule>
  </conditionalFormatting>
  <conditionalFormatting sqref="AX112">
    <cfRule type="cellIs" dxfId="3447" priority="1305" operator="lessThan">
      <formula>AR112</formula>
    </cfRule>
  </conditionalFormatting>
  <conditionalFormatting sqref="AW113">
    <cfRule type="cellIs" dxfId="3446" priority="1304" operator="lessThan">
      <formula>-AQ113</formula>
    </cfRule>
  </conditionalFormatting>
  <conditionalFormatting sqref="AX113">
    <cfRule type="cellIs" dxfId="3445" priority="1303" operator="lessThan">
      <formula>AR113</formula>
    </cfRule>
  </conditionalFormatting>
  <conditionalFormatting sqref="AW112">
    <cfRule type="cellIs" dxfId="3444" priority="1302" operator="lessThan">
      <formula>-AQ112</formula>
    </cfRule>
  </conditionalFormatting>
  <conditionalFormatting sqref="AX112">
    <cfRule type="cellIs" dxfId="3443" priority="1301" operator="lessThan">
      <formula>AR112</formula>
    </cfRule>
  </conditionalFormatting>
  <conditionalFormatting sqref="AW113">
    <cfRule type="cellIs" dxfId="3442" priority="1300" operator="lessThan">
      <formula>-AQ113</formula>
    </cfRule>
  </conditionalFormatting>
  <conditionalFormatting sqref="AX113">
    <cfRule type="cellIs" dxfId="3441" priority="1299" operator="lessThan">
      <formula>AR113</formula>
    </cfRule>
  </conditionalFormatting>
  <conditionalFormatting sqref="AK88:AK115 AL88:AL90 AL92:AL115 AM88:BB115">
    <cfRule type="expression" dxfId="3440" priority="1298">
      <formula>$B$91="duplicato"</formula>
    </cfRule>
  </conditionalFormatting>
  <conditionalFormatting sqref="AW140">
    <cfRule type="cellIs" dxfId="3439" priority="1297" operator="lessThan">
      <formula>-AQ140</formula>
    </cfRule>
  </conditionalFormatting>
  <conditionalFormatting sqref="AX140">
    <cfRule type="cellIs" dxfId="3438" priority="1296" operator="lessThan">
      <formula>AR140</formula>
    </cfRule>
  </conditionalFormatting>
  <conditionalFormatting sqref="AW141">
    <cfRule type="cellIs" dxfId="3437" priority="1295" operator="lessThan">
      <formula>-AQ141</formula>
    </cfRule>
  </conditionalFormatting>
  <conditionalFormatting sqref="AX141">
    <cfRule type="cellIs" dxfId="3436" priority="1294" operator="lessThan">
      <formula>AR141</formula>
    </cfRule>
  </conditionalFormatting>
  <conditionalFormatting sqref="AW140">
    <cfRule type="cellIs" dxfId="3435" priority="1293" operator="lessThan">
      <formula>-AQ140</formula>
    </cfRule>
  </conditionalFormatting>
  <conditionalFormatting sqref="AX140">
    <cfRule type="cellIs" dxfId="3434" priority="1292" operator="lessThan">
      <formula>AR140</formula>
    </cfRule>
  </conditionalFormatting>
  <conditionalFormatting sqref="AW141">
    <cfRule type="cellIs" dxfId="3433" priority="1291" operator="lessThan">
      <formula>-AQ141</formula>
    </cfRule>
  </conditionalFormatting>
  <conditionalFormatting sqref="AX141">
    <cfRule type="cellIs" dxfId="3432" priority="1290" operator="lessThan">
      <formula>AR141</formula>
    </cfRule>
  </conditionalFormatting>
  <conditionalFormatting sqref="AW140">
    <cfRule type="cellIs" dxfId="3431" priority="1289" operator="lessThan">
      <formula>-AQ140</formula>
    </cfRule>
  </conditionalFormatting>
  <conditionalFormatting sqref="AX140">
    <cfRule type="cellIs" dxfId="3430" priority="1288" operator="lessThan">
      <formula>AR140</formula>
    </cfRule>
  </conditionalFormatting>
  <conditionalFormatting sqref="AW141">
    <cfRule type="cellIs" dxfId="3429" priority="1287" operator="lessThan">
      <formula>-AQ141</formula>
    </cfRule>
  </conditionalFormatting>
  <conditionalFormatting sqref="AX141">
    <cfRule type="cellIs" dxfId="3428" priority="1286" operator="lessThan">
      <formula>AR141</formula>
    </cfRule>
  </conditionalFormatting>
  <conditionalFormatting sqref="AW140">
    <cfRule type="cellIs" dxfId="3427" priority="1285" operator="lessThan">
      <formula>-AQ140</formula>
    </cfRule>
  </conditionalFormatting>
  <conditionalFormatting sqref="AX140">
    <cfRule type="cellIs" dxfId="3426" priority="1284" operator="lessThan">
      <formula>AR140</formula>
    </cfRule>
  </conditionalFormatting>
  <conditionalFormatting sqref="AW141">
    <cfRule type="cellIs" dxfId="3425" priority="1283" operator="lessThan">
      <formula>-AQ141</formula>
    </cfRule>
  </conditionalFormatting>
  <conditionalFormatting sqref="AX141">
    <cfRule type="cellIs" dxfId="3424" priority="1282" operator="lessThan">
      <formula>AR141</formula>
    </cfRule>
  </conditionalFormatting>
  <conditionalFormatting sqref="AW140">
    <cfRule type="cellIs" dxfId="3423" priority="1281" operator="lessThan">
      <formula>-AQ140</formula>
    </cfRule>
  </conditionalFormatting>
  <conditionalFormatting sqref="AX140">
    <cfRule type="cellIs" dxfId="3422" priority="1280" operator="lessThan">
      <formula>AR140</formula>
    </cfRule>
  </conditionalFormatting>
  <conditionalFormatting sqref="AW141">
    <cfRule type="cellIs" dxfId="3421" priority="1279" operator="lessThan">
      <formula>-AQ141</formula>
    </cfRule>
  </conditionalFormatting>
  <conditionalFormatting sqref="AX141">
    <cfRule type="cellIs" dxfId="3420" priority="1278" operator="lessThan">
      <formula>AR141</formula>
    </cfRule>
  </conditionalFormatting>
  <conditionalFormatting sqref="AK116:AK143 AL116:AL118 AL120:AL143 AM116:BB143">
    <cfRule type="expression" dxfId="3419" priority="1277">
      <formula>$B$119="duplicato"</formula>
    </cfRule>
  </conditionalFormatting>
  <conditionalFormatting sqref="AW168">
    <cfRule type="cellIs" dxfId="3418" priority="1276" operator="lessThan">
      <formula>-AQ168</formula>
    </cfRule>
  </conditionalFormatting>
  <conditionalFormatting sqref="AX168">
    <cfRule type="cellIs" dxfId="3417" priority="1275" operator="lessThan">
      <formula>AR168</formula>
    </cfRule>
  </conditionalFormatting>
  <conditionalFormatting sqref="AW169">
    <cfRule type="cellIs" dxfId="3416" priority="1274" operator="lessThan">
      <formula>-AQ169</formula>
    </cfRule>
  </conditionalFormatting>
  <conditionalFormatting sqref="AX169">
    <cfRule type="cellIs" dxfId="3415" priority="1273" operator="lessThan">
      <formula>AR169</formula>
    </cfRule>
  </conditionalFormatting>
  <conditionalFormatting sqref="AW168">
    <cfRule type="cellIs" dxfId="3414" priority="1272" operator="lessThan">
      <formula>-AQ168</formula>
    </cfRule>
  </conditionalFormatting>
  <conditionalFormatting sqref="AX168">
    <cfRule type="cellIs" dxfId="3413" priority="1271" operator="lessThan">
      <formula>AR168</formula>
    </cfRule>
  </conditionalFormatting>
  <conditionalFormatting sqref="AW169">
    <cfRule type="cellIs" dxfId="3412" priority="1270" operator="lessThan">
      <formula>-AQ169</formula>
    </cfRule>
  </conditionalFormatting>
  <conditionalFormatting sqref="AX169">
    <cfRule type="cellIs" dxfId="3411" priority="1269" operator="lessThan">
      <formula>AR169</formula>
    </cfRule>
  </conditionalFormatting>
  <conditionalFormatting sqref="AW168">
    <cfRule type="cellIs" dxfId="3410" priority="1268" operator="lessThan">
      <formula>-AQ168</formula>
    </cfRule>
  </conditionalFormatting>
  <conditionalFormatting sqref="AX168">
    <cfRule type="cellIs" dxfId="3409" priority="1267" operator="lessThan">
      <formula>AR168</formula>
    </cfRule>
  </conditionalFormatting>
  <conditionalFormatting sqref="AW169">
    <cfRule type="cellIs" dxfId="3408" priority="1266" operator="lessThan">
      <formula>-AQ169</formula>
    </cfRule>
  </conditionalFormatting>
  <conditionalFormatting sqref="AX169">
    <cfRule type="cellIs" dxfId="3407" priority="1265" operator="lessThan">
      <formula>AR169</formula>
    </cfRule>
  </conditionalFormatting>
  <conditionalFormatting sqref="AW168">
    <cfRule type="cellIs" dxfId="3406" priority="1264" operator="lessThan">
      <formula>-AQ168</formula>
    </cfRule>
  </conditionalFormatting>
  <conditionalFormatting sqref="AX168">
    <cfRule type="cellIs" dxfId="3405" priority="1263" operator="lessThan">
      <formula>AR168</formula>
    </cfRule>
  </conditionalFormatting>
  <conditionalFormatting sqref="AW169">
    <cfRule type="cellIs" dxfId="3404" priority="1262" operator="lessThan">
      <formula>-AQ169</formula>
    </cfRule>
  </conditionalFormatting>
  <conditionalFormatting sqref="AX169">
    <cfRule type="cellIs" dxfId="3403" priority="1261" operator="lessThan">
      <formula>AR169</formula>
    </cfRule>
  </conditionalFormatting>
  <conditionalFormatting sqref="AW168">
    <cfRule type="cellIs" dxfId="3402" priority="1260" operator="lessThan">
      <formula>-AQ168</formula>
    </cfRule>
  </conditionalFormatting>
  <conditionalFormatting sqref="AX168">
    <cfRule type="cellIs" dxfId="3401" priority="1259" operator="lessThan">
      <formula>AR168</formula>
    </cfRule>
  </conditionalFormatting>
  <conditionalFormatting sqref="AW169">
    <cfRule type="cellIs" dxfId="3400" priority="1258" operator="lessThan">
      <formula>-AQ169</formula>
    </cfRule>
  </conditionalFormatting>
  <conditionalFormatting sqref="AX169">
    <cfRule type="cellIs" dxfId="3399" priority="1257" operator="lessThan">
      <formula>AR169</formula>
    </cfRule>
  </conditionalFormatting>
  <conditionalFormatting sqref="AK144:AK171 AL144:AL146 AL148:AL171 AM144:BB171">
    <cfRule type="expression" dxfId="3398" priority="1256">
      <formula>$B$147="duplicato"</formula>
    </cfRule>
  </conditionalFormatting>
  <conditionalFormatting sqref="AW196">
    <cfRule type="cellIs" dxfId="3397" priority="1255" operator="lessThan">
      <formula>-AQ196</formula>
    </cfRule>
  </conditionalFormatting>
  <conditionalFormatting sqref="AX196">
    <cfRule type="cellIs" dxfId="3396" priority="1254" operator="lessThan">
      <formula>AR196</formula>
    </cfRule>
  </conditionalFormatting>
  <conditionalFormatting sqref="AW197">
    <cfRule type="cellIs" dxfId="3395" priority="1253" operator="lessThan">
      <formula>-AQ197</formula>
    </cfRule>
  </conditionalFormatting>
  <conditionalFormatting sqref="AX197">
    <cfRule type="cellIs" dxfId="3394" priority="1252" operator="lessThan">
      <formula>AR197</formula>
    </cfRule>
  </conditionalFormatting>
  <conditionalFormatting sqref="AW196">
    <cfRule type="cellIs" dxfId="3393" priority="1251" operator="lessThan">
      <formula>-AQ196</formula>
    </cfRule>
  </conditionalFormatting>
  <conditionalFormatting sqref="AX196">
    <cfRule type="cellIs" dxfId="3392" priority="1250" operator="lessThan">
      <formula>AR196</formula>
    </cfRule>
  </conditionalFormatting>
  <conditionalFormatting sqref="AW197">
    <cfRule type="cellIs" dxfId="3391" priority="1249" operator="lessThan">
      <formula>-AQ197</formula>
    </cfRule>
  </conditionalFormatting>
  <conditionalFormatting sqref="AX197">
    <cfRule type="cellIs" dxfId="3390" priority="1248" operator="lessThan">
      <formula>AR197</formula>
    </cfRule>
  </conditionalFormatting>
  <conditionalFormatting sqref="AW196">
    <cfRule type="cellIs" dxfId="3389" priority="1247" operator="lessThan">
      <formula>-AQ196</formula>
    </cfRule>
  </conditionalFormatting>
  <conditionalFormatting sqref="AX196">
    <cfRule type="cellIs" dxfId="3388" priority="1246" operator="lessThan">
      <formula>AR196</formula>
    </cfRule>
  </conditionalFormatting>
  <conditionalFormatting sqref="AW197">
    <cfRule type="cellIs" dxfId="3387" priority="1245" operator="lessThan">
      <formula>-AQ197</formula>
    </cfRule>
  </conditionalFormatting>
  <conditionalFormatting sqref="AX197">
    <cfRule type="cellIs" dxfId="3386" priority="1244" operator="lessThan">
      <formula>AR197</formula>
    </cfRule>
  </conditionalFormatting>
  <conditionalFormatting sqref="AW196">
    <cfRule type="cellIs" dxfId="3385" priority="1243" operator="lessThan">
      <formula>-AQ196</formula>
    </cfRule>
  </conditionalFormatting>
  <conditionalFormatting sqref="AX196">
    <cfRule type="cellIs" dxfId="3384" priority="1242" operator="lessThan">
      <formula>AR196</formula>
    </cfRule>
  </conditionalFormatting>
  <conditionalFormatting sqref="AW197">
    <cfRule type="cellIs" dxfId="3383" priority="1241" operator="lessThan">
      <formula>-AQ197</formula>
    </cfRule>
  </conditionalFormatting>
  <conditionalFormatting sqref="AX197">
    <cfRule type="cellIs" dxfId="3382" priority="1240" operator="lessThan">
      <formula>AR197</formula>
    </cfRule>
  </conditionalFormatting>
  <conditionalFormatting sqref="AW196">
    <cfRule type="cellIs" dxfId="3381" priority="1239" operator="lessThan">
      <formula>-AQ196</formula>
    </cfRule>
  </conditionalFormatting>
  <conditionalFormatting sqref="AX196">
    <cfRule type="cellIs" dxfId="3380" priority="1238" operator="lessThan">
      <formula>AR196</formula>
    </cfRule>
  </conditionalFormatting>
  <conditionalFormatting sqref="AW197">
    <cfRule type="cellIs" dxfId="3379" priority="1237" operator="lessThan">
      <formula>-AQ197</formula>
    </cfRule>
  </conditionalFormatting>
  <conditionalFormatting sqref="AX197">
    <cfRule type="cellIs" dxfId="3378" priority="1236" operator="lessThan">
      <formula>AR197</formula>
    </cfRule>
  </conditionalFormatting>
  <conditionalFormatting sqref="AK172:AK199 AL172:AL174 AL176:AL199 AM172:BB199">
    <cfRule type="expression" dxfId="3377" priority="1235">
      <formula>$B$175="duplicato"</formula>
    </cfRule>
  </conditionalFormatting>
  <conditionalFormatting sqref="AW224">
    <cfRule type="cellIs" dxfId="3376" priority="1234" operator="lessThan">
      <formula>-AQ224</formula>
    </cfRule>
  </conditionalFormatting>
  <conditionalFormatting sqref="AX224">
    <cfRule type="cellIs" dxfId="3375" priority="1233" operator="lessThan">
      <formula>AR224</formula>
    </cfRule>
  </conditionalFormatting>
  <conditionalFormatting sqref="AW225">
    <cfRule type="cellIs" dxfId="3374" priority="1232" operator="lessThan">
      <formula>-AQ225</formula>
    </cfRule>
  </conditionalFormatting>
  <conditionalFormatting sqref="AX225">
    <cfRule type="cellIs" dxfId="3373" priority="1231" operator="lessThan">
      <formula>AR225</formula>
    </cfRule>
  </conditionalFormatting>
  <conditionalFormatting sqref="AW224">
    <cfRule type="cellIs" dxfId="3372" priority="1230" operator="lessThan">
      <formula>-AQ224</formula>
    </cfRule>
  </conditionalFormatting>
  <conditionalFormatting sqref="AX224">
    <cfRule type="cellIs" dxfId="3371" priority="1229" operator="lessThan">
      <formula>AR224</formula>
    </cfRule>
  </conditionalFormatting>
  <conditionalFormatting sqref="AW225">
    <cfRule type="cellIs" dxfId="3370" priority="1228" operator="lessThan">
      <formula>-AQ225</formula>
    </cfRule>
  </conditionalFormatting>
  <conditionalFormatting sqref="AX225">
    <cfRule type="cellIs" dxfId="3369" priority="1227" operator="lessThan">
      <formula>AR225</formula>
    </cfRule>
  </conditionalFormatting>
  <conditionalFormatting sqref="AW224">
    <cfRule type="cellIs" dxfId="3368" priority="1226" operator="lessThan">
      <formula>-AQ224</formula>
    </cfRule>
  </conditionalFormatting>
  <conditionalFormatting sqref="AX224">
    <cfRule type="cellIs" dxfId="3367" priority="1225" operator="lessThan">
      <formula>AR224</formula>
    </cfRule>
  </conditionalFormatting>
  <conditionalFormatting sqref="AW225">
    <cfRule type="cellIs" dxfId="3366" priority="1224" operator="lessThan">
      <formula>-AQ225</formula>
    </cfRule>
  </conditionalFormatting>
  <conditionalFormatting sqref="AX225">
    <cfRule type="cellIs" dxfId="3365" priority="1223" operator="lessThan">
      <formula>AR225</formula>
    </cfRule>
  </conditionalFormatting>
  <conditionalFormatting sqref="AW224">
    <cfRule type="cellIs" dxfId="3364" priority="1222" operator="lessThan">
      <formula>-AQ224</formula>
    </cfRule>
  </conditionalFormatting>
  <conditionalFormatting sqref="AX224">
    <cfRule type="cellIs" dxfId="3363" priority="1221" operator="lessThan">
      <formula>AR224</formula>
    </cfRule>
  </conditionalFormatting>
  <conditionalFormatting sqref="AW225">
    <cfRule type="cellIs" dxfId="3362" priority="1220" operator="lessThan">
      <formula>-AQ225</formula>
    </cfRule>
  </conditionalFormatting>
  <conditionalFormatting sqref="AX225">
    <cfRule type="cellIs" dxfId="3361" priority="1219" operator="lessThan">
      <formula>AR225</formula>
    </cfRule>
  </conditionalFormatting>
  <conditionalFormatting sqref="AW224">
    <cfRule type="cellIs" dxfId="3360" priority="1218" operator="lessThan">
      <formula>-AQ224</formula>
    </cfRule>
  </conditionalFormatting>
  <conditionalFormatting sqref="AX224">
    <cfRule type="cellIs" dxfId="3359" priority="1217" operator="lessThan">
      <formula>AR224</formula>
    </cfRule>
  </conditionalFormatting>
  <conditionalFormatting sqref="AW225">
    <cfRule type="cellIs" dxfId="3358" priority="1216" operator="lessThan">
      <formula>-AQ225</formula>
    </cfRule>
  </conditionalFormatting>
  <conditionalFormatting sqref="AX225">
    <cfRule type="cellIs" dxfId="3357" priority="1215" operator="lessThan">
      <formula>AR225</formula>
    </cfRule>
  </conditionalFormatting>
  <conditionalFormatting sqref="AK200:AK227 AL200:AL202 AL204:AL227 AM200:BB227">
    <cfRule type="expression" dxfId="3356" priority="1214">
      <formula>$B$203="duplicato"</formula>
    </cfRule>
  </conditionalFormatting>
  <conditionalFormatting sqref="BO84">
    <cfRule type="cellIs" dxfId="3355" priority="1213" operator="lessThan">
      <formula>-BI84</formula>
    </cfRule>
  </conditionalFormatting>
  <conditionalFormatting sqref="BP84">
    <cfRule type="cellIs" dxfId="3354" priority="1212" operator="lessThan">
      <formula>BJ84</formula>
    </cfRule>
  </conditionalFormatting>
  <conditionalFormatting sqref="BO85">
    <cfRule type="cellIs" dxfId="3353" priority="1211" operator="lessThan">
      <formula>-BI85</formula>
    </cfRule>
  </conditionalFormatting>
  <conditionalFormatting sqref="BP85">
    <cfRule type="cellIs" dxfId="3352" priority="1210" operator="lessThan">
      <formula>BJ85</formula>
    </cfRule>
  </conditionalFormatting>
  <conditionalFormatting sqref="BO56">
    <cfRule type="cellIs" dxfId="3351" priority="1209" operator="lessThan">
      <formula>-BI56</formula>
    </cfRule>
  </conditionalFormatting>
  <conditionalFormatting sqref="BP56">
    <cfRule type="cellIs" dxfId="3350" priority="1208" operator="lessThan">
      <formula>BJ56</formula>
    </cfRule>
  </conditionalFormatting>
  <conditionalFormatting sqref="BO57">
    <cfRule type="cellIs" dxfId="3349" priority="1207" operator="lessThan">
      <formula>-BI57</formula>
    </cfRule>
  </conditionalFormatting>
  <conditionalFormatting sqref="BP57">
    <cfRule type="cellIs" dxfId="3348" priority="1206" operator="lessThan">
      <formula>BJ57</formula>
    </cfRule>
  </conditionalFormatting>
  <conditionalFormatting sqref="BO56">
    <cfRule type="cellIs" dxfId="3347" priority="1205" operator="lessThan">
      <formula>-BI56</formula>
    </cfRule>
  </conditionalFormatting>
  <conditionalFormatting sqref="BP56">
    <cfRule type="cellIs" dxfId="3346" priority="1204" operator="lessThan">
      <formula>BJ56</formula>
    </cfRule>
  </conditionalFormatting>
  <conditionalFormatting sqref="BO57">
    <cfRule type="cellIs" dxfId="3345" priority="1203" operator="lessThan">
      <formula>-BI57</formula>
    </cfRule>
  </conditionalFormatting>
  <conditionalFormatting sqref="BP57">
    <cfRule type="cellIs" dxfId="3344" priority="1202" operator="lessThan">
      <formula>BJ57</formula>
    </cfRule>
  </conditionalFormatting>
  <conditionalFormatting sqref="BO84">
    <cfRule type="cellIs" dxfId="3343" priority="1201" operator="lessThan">
      <formula>-BI84</formula>
    </cfRule>
  </conditionalFormatting>
  <conditionalFormatting sqref="BP84">
    <cfRule type="cellIs" dxfId="3342" priority="1200" operator="lessThan">
      <formula>BJ84</formula>
    </cfRule>
  </conditionalFormatting>
  <conditionalFormatting sqref="BO85">
    <cfRule type="cellIs" dxfId="3341" priority="1199" operator="lessThan">
      <formula>-BI85</formula>
    </cfRule>
  </conditionalFormatting>
  <conditionalFormatting sqref="BP85">
    <cfRule type="cellIs" dxfId="3340" priority="1198" operator="lessThan">
      <formula>BJ85</formula>
    </cfRule>
  </conditionalFormatting>
  <conditionalFormatting sqref="BO84">
    <cfRule type="cellIs" dxfId="3339" priority="1197" operator="lessThan">
      <formula>-BI84</formula>
    </cfRule>
  </conditionalFormatting>
  <conditionalFormatting sqref="BP84">
    <cfRule type="cellIs" dxfId="3338" priority="1196" operator="lessThan">
      <formula>BJ84</formula>
    </cfRule>
  </conditionalFormatting>
  <conditionalFormatting sqref="BO85">
    <cfRule type="cellIs" dxfId="3337" priority="1195" operator="lessThan">
      <formula>-BI85</formula>
    </cfRule>
  </conditionalFormatting>
  <conditionalFormatting sqref="BP85">
    <cfRule type="cellIs" dxfId="3336" priority="1194" operator="lessThan">
      <formula>BJ85</formula>
    </cfRule>
  </conditionalFormatting>
  <conditionalFormatting sqref="BO84">
    <cfRule type="cellIs" dxfId="3335" priority="1193" operator="lessThan">
      <formula>-BI84</formula>
    </cfRule>
  </conditionalFormatting>
  <conditionalFormatting sqref="BP84">
    <cfRule type="cellIs" dxfId="3334" priority="1192" operator="lessThan">
      <formula>BJ84</formula>
    </cfRule>
  </conditionalFormatting>
  <conditionalFormatting sqref="BO85">
    <cfRule type="cellIs" dxfId="3333" priority="1191" operator="lessThan">
      <formula>-BI85</formula>
    </cfRule>
  </conditionalFormatting>
  <conditionalFormatting sqref="BP85">
    <cfRule type="cellIs" dxfId="3332" priority="1190" operator="lessThan">
      <formula>BJ85</formula>
    </cfRule>
  </conditionalFormatting>
  <conditionalFormatting sqref="BO84">
    <cfRule type="cellIs" dxfId="3331" priority="1189" operator="lessThan">
      <formula>-BI84</formula>
    </cfRule>
  </conditionalFormatting>
  <conditionalFormatting sqref="BP84">
    <cfRule type="cellIs" dxfId="3330" priority="1188" operator="lessThan">
      <formula>BJ84</formula>
    </cfRule>
  </conditionalFormatting>
  <conditionalFormatting sqref="BO85">
    <cfRule type="cellIs" dxfId="3329" priority="1187" operator="lessThan">
      <formula>-BI85</formula>
    </cfRule>
  </conditionalFormatting>
  <conditionalFormatting sqref="BP85">
    <cfRule type="cellIs" dxfId="3328" priority="1186" operator="lessThan">
      <formula>BJ85</formula>
    </cfRule>
  </conditionalFormatting>
  <conditionalFormatting sqref="BC60:BC87 BD60:BD62 BD64:BD87 BE60:BT87">
    <cfRule type="expression" dxfId="3327" priority="1185">
      <formula>$B$63="duplicato"</formula>
    </cfRule>
  </conditionalFormatting>
  <conditionalFormatting sqref="BO112">
    <cfRule type="cellIs" dxfId="3326" priority="1184" operator="lessThan">
      <formula>-BI112</formula>
    </cfRule>
  </conditionalFormatting>
  <conditionalFormatting sqref="BP112">
    <cfRule type="cellIs" dxfId="3325" priority="1183" operator="lessThan">
      <formula>BJ112</formula>
    </cfRule>
  </conditionalFormatting>
  <conditionalFormatting sqref="BO113">
    <cfRule type="cellIs" dxfId="3324" priority="1182" operator="lessThan">
      <formula>-BI113</formula>
    </cfRule>
  </conditionalFormatting>
  <conditionalFormatting sqref="BP113">
    <cfRule type="cellIs" dxfId="3323" priority="1181" operator="lessThan">
      <formula>BJ113</formula>
    </cfRule>
  </conditionalFormatting>
  <conditionalFormatting sqref="BO112">
    <cfRule type="cellIs" dxfId="3322" priority="1180" operator="lessThan">
      <formula>-BI112</formula>
    </cfRule>
  </conditionalFormatting>
  <conditionalFormatting sqref="BP112">
    <cfRule type="cellIs" dxfId="3321" priority="1179" operator="lessThan">
      <formula>BJ112</formula>
    </cfRule>
  </conditionalFormatting>
  <conditionalFormatting sqref="BO113">
    <cfRule type="cellIs" dxfId="3320" priority="1178" operator="lessThan">
      <formula>-BI113</formula>
    </cfRule>
  </conditionalFormatting>
  <conditionalFormatting sqref="BP113">
    <cfRule type="cellIs" dxfId="3319" priority="1177" operator="lessThan">
      <formula>BJ113</formula>
    </cfRule>
  </conditionalFormatting>
  <conditionalFormatting sqref="BO112">
    <cfRule type="cellIs" dxfId="3318" priority="1176" operator="lessThan">
      <formula>-BI112</formula>
    </cfRule>
  </conditionalFormatting>
  <conditionalFormatting sqref="BP112">
    <cfRule type="cellIs" dxfId="3317" priority="1175" operator="lessThan">
      <formula>BJ112</formula>
    </cfRule>
  </conditionalFormatting>
  <conditionalFormatting sqref="BO113">
    <cfRule type="cellIs" dxfId="3316" priority="1174" operator="lessThan">
      <formula>-BI113</formula>
    </cfRule>
  </conditionalFormatting>
  <conditionalFormatting sqref="BP113">
    <cfRule type="cellIs" dxfId="3315" priority="1173" operator="lessThan">
      <formula>BJ113</formula>
    </cfRule>
  </conditionalFormatting>
  <conditionalFormatting sqref="BO112">
    <cfRule type="cellIs" dxfId="3314" priority="1172" operator="lessThan">
      <formula>-BI112</formula>
    </cfRule>
  </conditionalFormatting>
  <conditionalFormatting sqref="BP112">
    <cfRule type="cellIs" dxfId="3313" priority="1171" operator="lessThan">
      <formula>BJ112</formula>
    </cfRule>
  </conditionalFormatting>
  <conditionalFormatting sqref="BO113">
    <cfRule type="cellIs" dxfId="3312" priority="1170" operator="lessThan">
      <formula>-BI113</formula>
    </cfRule>
  </conditionalFormatting>
  <conditionalFormatting sqref="BP113">
    <cfRule type="cellIs" dxfId="3311" priority="1169" operator="lessThan">
      <formula>BJ113</formula>
    </cfRule>
  </conditionalFormatting>
  <conditionalFormatting sqref="BO112">
    <cfRule type="cellIs" dxfId="3310" priority="1168" operator="lessThan">
      <formula>-BI112</formula>
    </cfRule>
  </conditionalFormatting>
  <conditionalFormatting sqref="BP112">
    <cfRule type="cellIs" dxfId="3309" priority="1167" operator="lessThan">
      <formula>BJ112</formula>
    </cfRule>
  </conditionalFormatting>
  <conditionalFormatting sqref="BO113">
    <cfRule type="cellIs" dxfId="3308" priority="1166" operator="lessThan">
      <formula>-BI113</formula>
    </cfRule>
  </conditionalFormatting>
  <conditionalFormatting sqref="BP113">
    <cfRule type="cellIs" dxfId="3307" priority="1165" operator="lessThan">
      <formula>BJ113</formula>
    </cfRule>
  </conditionalFormatting>
  <conditionalFormatting sqref="BC88:BC115 BD88:BD90 BD92:BD115 BE88:BT115">
    <cfRule type="expression" dxfId="3306" priority="1164">
      <formula>$B$91="duplicato"</formula>
    </cfRule>
  </conditionalFormatting>
  <conditionalFormatting sqref="BO140">
    <cfRule type="cellIs" dxfId="3305" priority="1163" operator="lessThan">
      <formula>-BI140</formula>
    </cfRule>
  </conditionalFormatting>
  <conditionalFormatting sqref="BP140">
    <cfRule type="cellIs" dxfId="3304" priority="1162" operator="lessThan">
      <formula>BJ140</formula>
    </cfRule>
  </conditionalFormatting>
  <conditionalFormatting sqref="BO141">
    <cfRule type="cellIs" dxfId="3303" priority="1161" operator="lessThan">
      <formula>-BI141</formula>
    </cfRule>
  </conditionalFormatting>
  <conditionalFormatting sqref="BP141">
    <cfRule type="cellIs" dxfId="3302" priority="1160" operator="lessThan">
      <formula>BJ141</formula>
    </cfRule>
  </conditionalFormatting>
  <conditionalFormatting sqref="BO140">
    <cfRule type="cellIs" dxfId="3301" priority="1159" operator="lessThan">
      <formula>-BI140</formula>
    </cfRule>
  </conditionalFormatting>
  <conditionalFormatting sqref="BP140">
    <cfRule type="cellIs" dxfId="3300" priority="1158" operator="lessThan">
      <formula>BJ140</formula>
    </cfRule>
  </conditionalFormatting>
  <conditionalFormatting sqref="BO141">
    <cfRule type="cellIs" dxfId="3299" priority="1157" operator="lessThan">
      <formula>-BI141</formula>
    </cfRule>
  </conditionalFormatting>
  <conditionalFormatting sqref="BP141">
    <cfRule type="cellIs" dxfId="3298" priority="1156" operator="lessThan">
      <formula>BJ141</formula>
    </cfRule>
  </conditionalFormatting>
  <conditionalFormatting sqref="BO140">
    <cfRule type="cellIs" dxfId="3297" priority="1155" operator="lessThan">
      <formula>-BI140</formula>
    </cfRule>
  </conditionalFormatting>
  <conditionalFormatting sqref="BP140">
    <cfRule type="cellIs" dxfId="3296" priority="1154" operator="lessThan">
      <formula>BJ140</formula>
    </cfRule>
  </conditionalFormatting>
  <conditionalFormatting sqref="BO141">
    <cfRule type="cellIs" dxfId="3295" priority="1153" operator="lessThan">
      <formula>-BI141</formula>
    </cfRule>
  </conditionalFormatting>
  <conditionalFormatting sqref="BP141">
    <cfRule type="cellIs" dxfId="3294" priority="1152" operator="lessThan">
      <formula>BJ141</formula>
    </cfRule>
  </conditionalFormatting>
  <conditionalFormatting sqref="BO140">
    <cfRule type="cellIs" dxfId="3293" priority="1151" operator="lessThan">
      <formula>-BI140</formula>
    </cfRule>
  </conditionalFormatting>
  <conditionalFormatting sqref="BP140">
    <cfRule type="cellIs" dxfId="3292" priority="1150" operator="lessThan">
      <formula>BJ140</formula>
    </cfRule>
  </conditionalFormatting>
  <conditionalFormatting sqref="BO141">
    <cfRule type="cellIs" dxfId="3291" priority="1149" operator="lessThan">
      <formula>-BI141</formula>
    </cfRule>
  </conditionalFormatting>
  <conditionalFormatting sqref="BP141">
    <cfRule type="cellIs" dxfId="3290" priority="1148" operator="lessThan">
      <formula>BJ141</formula>
    </cfRule>
  </conditionalFormatting>
  <conditionalFormatting sqref="BO140">
    <cfRule type="cellIs" dxfId="3289" priority="1147" operator="lessThan">
      <formula>-BI140</formula>
    </cfRule>
  </conditionalFormatting>
  <conditionalFormatting sqref="BP140">
    <cfRule type="cellIs" dxfId="3288" priority="1146" operator="lessThan">
      <formula>BJ140</formula>
    </cfRule>
  </conditionalFormatting>
  <conditionalFormatting sqref="BO141">
    <cfRule type="cellIs" dxfId="3287" priority="1145" operator="lessThan">
      <formula>-BI141</formula>
    </cfRule>
  </conditionalFormatting>
  <conditionalFormatting sqref="BP141">
    <cfRule type="cellIs" dxfId="3286" priority="1144" operator="lessThan">
      <formula>BJ141</formula>
    </cfRule>
  </conditionalFormatting>
  <conditionalFormatting sqref="BC116:BC143 BD116:BD118 BD120:BD143 BE116:BT143">
    <cfRule type="expression" dxfId="3285" priority="1143">
      <formula>$B$119="duplicato"</formula>
    </cfRule>
  </conditionalFormatting>
  <conditionalFormatting sqref="BO168">
    <cfRule type="cellIs" dxfId="3284" priority="1142" operator="lessThan">
      <formula>-BI168</formula>
    </cfRule>
  </conditionalFormatting>
  <conditionalFormatting sqref="BP168">
    <cfRule type="cellIs" dxfId="3283" priority="1141" operator="lessThan">
      <formula>BJ168</formula>
    </cfRule>
  </conditionalFormatting>
  <conditionalFormatting sqref="BO169">
    <cfRule type="cellIs" dxfId="3282" priority="1140" operator="lessThan">
      <formula>-BI169</formula>
    </cfRule>
  </conditionalFormatting>
  <conditionalFormatting sqref="BP169">
    <cfRule type="cellIs" dxfId="3281" priority="1139" operator="lessThan">
      <formula>BJ169</formula>
    </cfRule>
  </conditionalFormatting>
  <conditionalFormatting sqref="BO168">
    <cfRule type="cellIs" dxfId="3280" priority="1138" operator="lessThan">
      <formula>-BI168</formula>
    </cfRule>
  </conditionalFormatting>
  <conditionalFormatting sqref="BP168">
    <cfRule type="cellIs" dxfId="3279" priority="1137" operator="lessThan">
      <formula>BJ168</formula>
    </cfRule>
  </conditionalFormatting>
  <conditionalFormatting sqref="BO169">
    <cfRule type="cellIs" dxfId="3278" priority="1136" operator="lessThan">
      <formula>-BI169</formula>
    </cfRule>
  </conditionalFormatting>
  <conditionalFormatting sqref="BP169">
    <cfRule type="cellIs" dxfId="3277" priority="1135" operator="lessThan">
      <formula>BJ169</formula>
    </cfRule>
  </conditionalFormatting>
  <conditionalFormatting sqref="BO168">
    <cfRule type="cellIs" dxfId="3276" priority="1134" operator="lessThan">
      <formula>-BI168</formula>
    </cfRule>
  </conditionalFormatting>
  <conditionalFormatting sqref="BP168">
    <cfRule type="cellIs" dxfId="3275" priority="1133" operator="lessThan">
      <formula>BJ168</formula>
    </cfRule>
  </conditionalFormatting>
  <conditionalFormatting sqref="BO169">
    <cfRule type="cellIs" dxfId="3274" priority="1132" operator="lessThan">
      <formula>-BI169</formula>
    </cfRule>
  </conditionalFormatting>
  <conditionalFormatting sqref="BP169">
    <cfRule type="cellIs" dxfId="3273" priority="1131" operator="lessThan">
      <formula>BJ169</formula>
    </cfRule>
  </conditionalFormatting>
  <conditionalFormatting sqref="BO168">
    <cfRule type="cellIs" dxfId="3272" priority="1130" operator="lessThan">
      <formula>-BI168</formula>
    </cfRule>
  </conditionalFormatting>
  <conditionalFormatting sqref="BP168">
    <cfRule type="cellIs" dxfId="3271" priority="1129" operator="lessThan">
      <formula>BJ168</formula>
    </cfRule>
  </conditionalFormatting>
  <conditionalFormatting sqref="BO169">
    <cfRule type="cellIs" dxfId="3270" priority="1128" operator="lessThan">
      <formula>-BI169</formula>
    </cfRule>
  </conditionalFormatting>
  <conditionalFormatting sqref="BP169">
    <cfRule type="cellIs" dxfId="3269" priority="1127" operator="lessThan">
      <formula>BJ169</formula>
    </cfRule>
  </conditionalFormatting>
  <conditionalFormatting sqref="BO168">
    <cfRule type="cellIs" dxfId="3268" priority="1126" operator="lessThan">
      <formula>-BI168</formula>
    </cfRule>
  </conditionalFormatting>
  <conditionalFormatting sqref="BP168">
    <cfRule type="cellIs" dxfId="3267" priority="1125" operator="lessThan">
      <formula>BJ168</formula>
    </cfRule>
  </conditionalFormatting>
  <conditionalFormatting sqref="BO169">
    <cfRule type="cellIs" dxfId="3266" priority="1124" operator="lessThan">
      <formula>-BI169</formula>
    </cfRule>
  </conditionalFormatting>
  <conditionalFormatting sqref="BP169">
    <cfRule type="cellIs" dxfId="3265" priority="1123" operator="lessThan">
      <formula>BJ169</formula>
    </cfRule>
  </conditionalFormatting>
  <conditionalFormatting sqref="BC144:BC171 BD144:BD146 BD148:BD171 BE144:BT171">
    <cfRule type="expression" dxfId="3264" priority="1122">
      <formula>$B$147="duplicato"</formula>
    </cfRule>
  </conditionalFormatting>
  <conditionalFormatting sqref="BO196">
    <cfRule type="cellIs" dxfId="3263" priority="1121" operator="lessThan">
      <formula>-BI196</formula>
    </cfRule>
  </conditionalFormatting>
  <conditionalFormatting sqref="BP196">
    <cfRule type="cellIs" dxfId="3262" priority="1120" operator="lessThan">
      <formula>BJ196</formula>
    </cfRule>
  </conditionalFormatting>
  <conditionalFormatting sqref="BO197">
    <cfRule type="cellIs" dxfId="3261" priority="1119" operator="lessThan">
      <formula>-BI197</formula>
    </cfRule>
  </conditionalFormatting>
  <conditionalFormatting sqref="BP197">
    <cfRule type="cellIs" dxfId="3260" priority="1118" operator="lessThan">
      <formula>BJ197</formula>
    </cfRule>
  </conditionalFormatting>
  <conditionalFormatting sqref="BO196">
    <cfRule type="cellIs" dxfId="3259" priority="1117" operator="lessThan">
      <formula>-BI196</formula>
    </cfRule>
  </conditionalFormatting>
  <conditionalFormatting sqref="BP196">
    <cfRule type="cellIs" dxfId="3258" priority="1116" operator="lessThan">
      <formula>BJ196</formula>
    </cfRule>
  </conditionalFormatting>
  <conditionalFormatting sqref="BO197">
    <cfRule type="cellIs" dxfId="3257" priority="1115" operator="lessThan">
      <formula>-BI197</formula>
    </cfRule>
  </conditionalFormatting>
  <conditionalFormatting sqref="BP197">
    <cfRule type="cellIs" dxfId="3256" priority="1114" operator="lessThan">
      <formula>BJ197</formula>
    </cfRule>
  </conditionalFormatting>
  <conditionalFormatting sqref="BO196">
    <cfRule type="cellIs" dxfId="3255" priority="1113" operator="lessThan">
      <formula>-BI196</formula>
    </cfRule>
  </conditionalFormatting>
  <conditionalFormatting sqref="BP196">
    <cfRule type="cellIs" dxfId="3254" priority="1112" operator="lessThan">
      <formula>BJ196</formula>
    </cfRule>
  </conditionalFormatting>
  <conditionalFormatting sqref="BO197">
    <cfRule type="cellIs" dxfId="3253" priority="1111" operator="lessThan">
      <formula>-BI197</formula>
    </cfRule>
  </conditionalFormatting>
  <conditionalFormatting sqref="BP197">
    <cfRule type="cellIs" dxfId="3252" priority="1110" operator="lessThan">
      <formula>BJ197</formula>
    </cfRule>
  </conditionalFormatting>
  <conditionalFormatting sqref="BO196">
    <cfRule type="cellIs" dxfId="3251" priority="1109" operator="lessThan">
      <formula>-BI196</formula>
    </cfRule>
  </conditionalFormatting>
  <conditionalFormatting sqref="BP196">
    <cfRule type="cellIs" dxfId="3250" priority="1108" operator="lessThan">
      <formula>BJ196</formula>
    </cfRule>
  </conditionalFormatting>
  <conditionalFormatting sqref="BO197">
    <cfRule type="cellIs" dxfId="3249" priority="1107" operator="lessThan">
      <formula>-BI197</formula>
    </cfRule>
  </conditionalFormatting>
  <conditionalFormatting sqref="BP197">
    <cfRule type="cellIs" dxfId="3248" priority="1106" operator="lessThan">
      <formula>BJ197</formula>
    </cfRule>
  </conditionalFormatting>
  <conditionalFormatting sqref="BO196">
    <cfRule type="cellIs" dxfId="3247" priority="1105" operator="lessThan">
      <formula>-BI196</formula>
    </cfRule>
  </conditionalFormatting>
  <conditionalFormatting sqref="BP196">
    <cfRule type="cellIs" dxfId="3246" priority="1104" operator="lessThan">
      <formula>BJ196</formula>
    </cfRule>
  </conditionalFormatting>
  <conditionalFormatting sqref="BO197">
    <cfRule type="cellIs" dxfId="3245" priority="1103" operator="lessThan">
      <formula>-BI197</formula>
    </cfRule>
  </conditionalFormatting>
  <conditionalFormatting sqref="BP197">
    <cfRule type="cellIs" dxfId="3244" priority="1102" operator="lessThan">
      <formula>BJ197</formula>
    </cfRule>
  </conditionalFormatting>
  <conditionalFormatting sqref="BC172:BC199 BD172:BD174 BD176:BD199 BE172:BT199">
    <cfRule type="expression" dxfId="3243" priority="1101">
      <formula>$B$175="duplicato"</formula>
    </cfRule>
  </conditionalFormatting>
  <conditionalFormatting sqref="BO224">
    <cfRule type="cellIs" dxfId="3242" priority="1100" operator="lessThan">
      <formula>-BI224</formula>
    </cfRule>
  </conditionalFormatting>
  <conditionalFormatting sqref="BP224">
    <cfRule type="cellIs" dxfId="3241" priority="1099" operator="lessThan">
      <formula>BJ224</formula>
    </cfRule>
  </conditionalFormatting>
  <conditionalFormatting sqref="BO225">
    <cfRule type="cellIs" dxfId="3240" priority="1098" operator="lessThan">
      <formula>-BI225</formula>
    </cfRule>
  </conditionalFormatting>
  <conditionalFormatting sqref="BP225">
    <cfRule type="cellIs" dxfId="3239" priority="1097" operator="lessThan">
      <formula>BJ225</formula>
    </cfRule>
  </conditionalFormatting>
  <conditionalFormatting sqref="BO224">
    <cfRule type="cellIs" dxfId="3238" priority="1096" operator="lessThan">
      <formula>-BI224</formula>
    </cfRule>
  </conditionalFormatting>
  <conditionalFormatting sqref="BP224">
    <cfRule type="cellIs" dxfId="3237" priority="1095" operator="lessThan">
      <formula>BJ224</formula>
    </cfRule>
  </conditionalFormatting>
  <conditionalFormatting sqref="BO225">
    <cfRule type="cellIs" dxfId="3236" priority="1094" operator="lessThan">
      <formula>-BI225</formula>
    </cfRule>
  </conditionalFormatting>
  <conditionalFormatting sqref="BP225">
    <cfRule type="cellIs" dxfId="3235" priority="1093" operator="lessThan">
      <formula>BJ225</formula>
    </cfRule>
  </conditionalFormatting>
  <conditionalFormatting sqref="BO224">
    <cfRule type="cellIs" dxfId="3234" priority="1092" operator="lessThan">
      <formula>-BI224</formula>
    </cfRule>
  </conditionalFormatting>
  <conditionalFormatting sqref="BP224">
    <cfRule type="cellIs" dxfId="3233" priority="1091" operator="lessThan">
      <formula>BJ224</formula>
    </cfRule>
  </conditionalFormatting>
  <conditionalFormatting sqref="BO225">
    <cfRule type="cellIs" dxfId="3232" priority="1090" operator="lessThan">
      <formula>-BI225</formula>
    </cfRule>
  </conditionalFormatting>
  <conditionalFormatting sqref="BP225">
    <cfRule type="cellIs" dxfId="3231" priority="1089" operator="lessThan">
      <formula>BJ225</formula>
    </cfRule>
  </conditionalFormatting>
  <conditionalFormatting sqref="BO224">
    <cfRule type="cellIs" dxfId="3230" priority="1088" operator="lessThan">
      <formula>-BI224</formula>
    </cfRule>
  </conditionalFormatting>
  <conditionalFormatting sqref="BP224">
    <cfRule type="cellIs" dxfId="3229" priority="1087" operator="lessThan">
      <formula>BJ224</formula>
    </cfRule>
  </conditionalFormatting>
  <conditionalFormatting sqref="BO225">
    <cfRule type="cellIs" dxfId="3228" priority="1086" operator="lessThan">
      <formula>-BI225</formula>
    </cfRule>
  </conditionalFormatting>
  <conditionalFormatting sqref="BP225">
    <cfRule type="cellIs" dxfId="3227" priority="1085" operator="lessThan">
      <formula>BJ225</formula>
    </cfRule>
  </conditionalFormatting>
  <conditionalFormatting sqref="BO224">
    <cfRule type="cellIs" dxfId="3226" priority="1084" operator="lessThan">
      <formula>-BI224</formula>
    </cfRule>
  </conditionalFormatting>
  <conditionalFormatting sqref="BP224">
    <cfRule type="cellIs" dxfId="3225" priority="1083" operator="lessThan">
      <formula>BJ224</formula>
    </cfRule>
  </conditionalFormatting>
  <conditionalFormatting sqref="BO225">
    <cfRule type="cellIs" dxfId="3224" priority="1082" operator="lessThan">
      <formula>-BI225</formula>
    </cfRule>
  </conditionalFormatting>
  <conditionalFormatting sqref="BP225">
    <cfRule type="cellIs" dxfId="3223" priority="1081" operator="lessThan">
      <formula>BJ225</formula>
    </cfRule>
  </conditionalFormatting>
  <conditionalFormatting sqref="BC200:BC227 BD200:BD202 BD204:BD227 BE200:BT227">
    <cfRule type="expression" dxfId="3222" priority="1080">
      <formula>$B$203="duplicato"</formula>
    </cfRule>
  </conditionalFormatting>
  <conditionalFormatting sqref="CG84">
    <cfRule type="cellIs" dxfId="3221" priority="1079" operator="lessThan">
      <formula>-CA84</formula>
    </cfRule>
  </conditionalFormatting>
  <conditionalFormatting sqref="CH84">
    <cfRule type="cellIs" dxfId="3220" priority="1078" operator="lessThan">
      <formula>CB84</formula>
    </cfRule>
  </conditionalFormatting>
  <conditionalFormatting sqref="CG85">
    <cfRule type="cellIs" dxfId="3219" priority="1077" operator="lessThan">
      <formula>-CA85</formula>
    </cfRule>
  </conditionalFormatting>
  <conditionalFormatting sqref="CH85">
    <cfRule type="cellIs" dxfId="3218" priority="1076" operator="lessThan">
      <formula>CB85</formula>
    </cfRule>
  </conditionalFormatting>
  <conditionalFormatting sqref="CG56">
    <cfRule type="cellIs" dxfId="3217" priority="1075" operator="lessThan">
      <formula>-CA56</formula>
    </cfRule>
  </conditionalFormatting>
  <conditionalFormatting sqref="CH56">
    <cfRule type="cellIs" dxfId="3216" priority="1074" operator="lessThan">
      <formula>CB56</formula>
    </cfRule>
  </conditionalFormatting>
  <conditionalFormatting sqref="CG57">
    <cfRule type="cellIs" dxfId="3215" priority="1073" operator="lessThan">
      <formula>-CA57</formula>
    </cfRule>
  </conditionalFormatting>
  <conditionalFormatting sqref="CH57">
    <cfRule type="cellIs" dxfId="3214" priority="1072" operator="lessThan">
      <formula>CB57</formula>
    </cfRule>
  </conditionalFormatting>
  <conditionalFormatting sqref="CG56">
    <cfRule type="cellIs" dxfId="3213" priority="1071" operator="lessThan">
      <formula>-CA56</formula>
    </cfRule>
  </conditionalFormatting>
  <conditionalFormatting sqref="CH56">
    <cfRule type="cellIs" dxfId="3212" priority="1070" operator="lessThan">
      <formula>CB56</formula>
    </cfRule>
  </conditionalFormatting>
  <conditionalFormatting sqref="CG57">
    <cfRule type="cellIs" dxfId="3211" priority="1069" operator="lessThan">
      <formula>-CA57</formula>
    </cfRule>
  </conditionalFormatting>
  <conditionalFormatting sqref="CH57">
    <cfRule type="cellIs" dxfId="3210" priority="1068" operator="lessThan">
      <formula>CB57</formula>
    </cfRule>
  </conditionalFormatting>
  <conditionalFormatting sqref="CG84">
    <cfRule type="cellIs" dxfId="3209" priority="1067" operator="lessThan">
      <formula>-CA84</formula>
    </cfRule>
  </conditionalFormatting>
  <conditionalFormatting sqref="CH84">
    <cfRule type="cellIs" dxfId="3208" priority="1066" operator="lessThan">
      <formula>CB84</formula>
    </cfRule>
  </conditionalFormatting>
  <conditionalFormatting sqref="CG85">
    <cfRule type="cellIs" dxfId="3207" priority="1065" operator="lessThan">
      <formula>-CA85</formula>
    </cfRule>
  </conditionalFormatting>
  <conditionalFormatting sqref="CH85">
    <cfRule type="cellIs" dxfId="3206" priority="1064" operator="lessThan">
      <formula>CB85</formula>
    </cfRule>
  </conditionalFormatting>
  <conditionalFormatting sqref="CG84">
    <cfRule type="cellIs" dxfId="3205" priority="1063" operator="lessThan">
      <formula>-CA84</formula>
    </cfRule>
  </conditionalFormatting>
  <conditionalFormatting sqref="CH84">
    <cfRule type="cellIs" dxfId="3204" priority="1062" operator="lessThan">
      <formula>CB84</formula>
    </cfRule>
  </conditionalFormatting>
  <conditionalFormatting sqref="CG85">
    <cfRule type="cellIs" dxfId="3203" priority="1061" operator="lessThan">
      <formula>-CA85</formula>
    </cfRule>
  </conditionalFormatting>
  <conditionalFormatting sqref="CH85">
    <cfRule type="cellIs" dxfId="3202" priority="1060" operator="lessThan">
      <formula>CB85</formula>
    </cfRule>
  </conditionalFormatting>
  <conditionalFormatting sqref="CG84">
    <cfRule type="cellIs" dxfId="3201" priority="1059" operator="lessThan">
      <formula>-CA84</formula>
    </cfRule>
  </conditionalFormatting>
  <conditionalFormatting sqref="CH84">
    <cfRule type="cellIs" dxfId="3200" priority="1058" operator="lessThan">
      <formula>CB84</formula>
    </cfRule>
  </conditionalFormatting>
  <conditionalFormatting sqref="CG85">
    <cfRule type="cellIs" dxfId="3199" priority="1057" operator="lessThan">
      <formula>-CA85</formula>
    </cfRule>
  </conditionalFormatting>
  <conditionalFormatting sqref="CH85">
    <cfRule type="cellIs" dxfId="3198" priority="1056" operator="lessThan">
      <formula>CB85</formula>
    </cfRule>
  </conditionalFormatting>
  <conditionalFormatting sqref="CG84">
    <cfRule type="cellIs" dxfId="3197" priority="1055" operator="lessThan">
      <formula>-CA84</formula>
    </cfRule>
  </conditionalFormatting>
  <conditionalFormatting sqref="CH84">
    <cfRule type="cellIs" dxfId="3196" priority="1054" operator="lessThan">
      <formula>CB84</formula>
    </cfRule>
  </conditionalFormatting>
  <conditionalFormatting sqref="CG85">
    <cfRule type="cellIs" dxfId="3195" priority="1053" operator="lessThan">
      <formula>-CA85</formula>
    </cfRule>
  </conditionalFormatting>
  <conditionalFormatting sqref="CH85">
    <cfRule type="cellIs" dxfId="3194" priority="1052" operator="lessThan">
      <formula>CB85</formula>
    </cfRule>
  </conditionalFormatting>
  <conditionalFormatting sqref="BU60:BU87 BV60:BV62 BV64:BV87 BW60:CL87">
    <cfRule type="expression" dxfId="3193" priority="1051">
      <formula>$B$63="duplicato"</formula>
    </cfRule>
  </conditionalFormatting>
  <conditionalFormatting sqref="CG112">
    <cfRule type="cellIs" dxfId="3192" priority="1050" operator="lessThan">
      <formula>-CA112</formula>
    </cfRule>
  </conditionalFormatting>
  <conditionalFormatting sqref="CH112">
    <cfRule type="cellIs" dxfId="3191" priority="1049" operator="lessThan">
      <formula>CB112</formula>
    </cfRule>
  </conditionalFormatting>
  <conditionalFormatting sqref="CG113">
    <cfRule type="cellIs" dxfId="3190" priority="1048" operator="lessThan">
      <formula>-CA113</formula>
    </cfRule>
  </conditionalFormatting>
  <conditionalFormatting sqref="CH113">
    <cfRule type="cellIs" dxfId="3189" priority="1047" operator="lessThan">
      <formula>CB113</formula>
    </cfRule>
  </conditionalFormatting>
  <conditionalFormatting sqref="CG112">
    <cfRule type="cellIs" dxfId="3188" priority="1046" operator="lessThan">
      <formula>-CA112</formula>
    </cfRule>
  </conditionalFormatting>
  <conditionalFormatting sqref="CH112">
    <cfRule type="cellIs" dxfId="3187" priority="1045" operator="lessThan">
      <formula>CB112</formula>
    </cfRule>
  </conditionalFormatting>
  <conditionalFormatting sqref="CG113">
    <cfRule type="cellIs" dxfId="3186" priority="1044" operator="lessThan">
      <formula>-CA113</formula>
    </cfRule>
  </conditionalFormatting>
  <conditionalFormatting sqref="CH113">
    <cfRule type="cellIs" dxfId="3185" priority="1043" operator="lessThan">
      <formula>CB113</formula>
    </cfRule>
  </conditionalFormatting>
  <conditionalFormatting sqref="CG112">
    <cfRule type="cellIs" dxfId="3184" priority="1042" operator="lessThan">
      <formula>-CA112</formula>
    </cfRule>
  </conditionalFormatting>
  <conditionalFormatting sqref="CH112">
    <cfRule type="cellIs" dxfId="3183" priority="1041" operator="lessThan">
      <formula>CB112</formula>
    </cfRule>
  </conditionalFormatting>
  <conditionalFormatting sqref="CG113">
    <cfRule type="cellIs" dxfId="3182" priority="1040" operator="lessThan">
      <formula>-CA113</formula>
    </cfRule>
  </conditionalFormatting>
  <conditionalFormatting sqref="CH113">
    <cfRule type="cellIs" dxfId="3181" priority="1039" operator="lessThan">
      <formula>CB113</formula>
    </cfRule>
  </conditionalFormatting>
  <conditionalFormatting sqref="CG112">
    <cfRule type="cellIs" dxfId="3180" priority="1038" operator="lessThan">
      <formula>-CA112</formula>
    </cfRule>
  </conditionalFormatting>
  <conditionalFormatting sqref="CH112">
    <cfRule type="cellIs" dxfId="3179" priority="1037" operator="lessThan">
      <formula>CB112</formula>
    </cfRule>
  </conditionalFormatting>
  <conditionalFormatting sqref="CG113">
    <cfRule type="cellIs" dxfId="3178" priority="1036" operator="lessThan">
      <formula>-CA113</formula>
    </cfRule>
  </conditionalFormatting>
  <conditionalFormatting sqref="CH113">
    <cfRule type="cellIs" dxfId="3177" priority="1035" operator="lessThan">
      <formula>CB113</formula>
    </cfRule>
  </conditionalFormatting>
  <conditionalFormatting sqref="CG112">
    <cfRule type="cellIs" dxfId="3176" priority="1034" operator="lessThan">
      <formula>-CA112</formula>
    </cfRule>
  </conditionalFormatting>
  <conditionalFormatting sqref="CH112">
    <cfRule type="cellIs" dxfId="3175" priority="1033" operator="lessThan">
      <formula>CB112</formula>
    </cfRule>
  </conditionalFormatting>
  <conditionalFormatting sqref="CG113">
    <cfRule type="cellIs" dxfId="3174" priority="1032" operator="lessThan">
      <formula>-CA113</formula>
    </cfRule>
  </conditionalFormatting>
  <conditionalFormatting sqref="CH113">
    <cfRule type="cellIs" dxfId="3173" priority="1031" operator="lessThan">
      <formula>CB113</formula>
    </cfRule>
  </conditionalFormatting>
  <conditionalFormatting sqref="BU88:BU115 BV88:BV90 BV92:BV115 BW88:CL115">
    <cfRule type="expression" dxfId="3172" priority="1030">
      <formula>$B$91="duplicato"</formula>
    </cfRule>
  </conditionalFormatting>
  <conditionalFormatting sqref="CG140">
    <cfRule type="cellIs" dxfId="3171" priority="1029" operator="lessThan">
      <formula>-CA140</formula>
    </cfRule>
  </conditionalFormatting>
  <conditionalFormatting sqref="CH140">
    <cfRule type="cellIs" dxfId="3170" priority="1028" operator="lessThan">
      <formula>CB140</formula>
    </cfRule>
  </conditionalFormatting>
  <conditionalFormatting sqref="CG141">
    <cfRule type="cellIs" dxfId="3169" priority="1027" operator="lessThan">
      <formula>-CA141</formula>
    </cfRule>
  </conditionalFormatting>
  <conditionalFormatting sqref="CH141">
    <cfRule type="cellIs" dxfId="3168" priority="1026" operator="lessThan">
      <formula>CB141</formula>
    </cfRule>
  </conditionalFormatting>
  <conditionalFormatting sqref="CG140">
    <cfRule type="cellIs" dxfId="3167" priority="1025" operator="lessThan">
      <formula>-CA140</formula>
    </cfRule>
  </conditionalFormatting>
  <conditionalFormatting sqref="CH140">
    <cfRule type="cellIs" dxfId="3166" priority="1024" operator="lessThan">
      <formula>CB140</formula>
    </cfRule>
  </conditionalFormatting>
  <conditionalFormatting sqref="CG141">
    <cfRule type="cellIs" dxfId="3165" priority="1023" operator="lessThan">
      <formula>-CA141</formula>
    </cfRule>
  </conditionalFormatting>
  <conditionalFormatting sqref="CH141">
    <cfRule type="cellIs" dxfId="3164" priority="1022" operator="lessThan">
      <formula>CB141</formula>
    </cfRule>
  </conditionalFormatting>
  <conditionalFormatting sqref="CG140">
    <cfRule type="cellIs" dxfId="3163" priority="1021" operator="lessThan">
      <formula>-CA140</formula>
    </cfRule>
  </conditionalFormatting>
  <conditionalFormatting sqref="CH140">
    <cfRule type="cellIs" dxfId="3162" priority="1020" operator="lessThan">
      <formula>CB140</formula>
    </cfRule>
  </conditionalFormatting>
  <conditionalFormatting sqref="CG141">
    <cfRule type="cellIs" dxfId="3161" priority="1019" operator="lessThan">
      <formula>-CA141</formula>
    </cfRule>
  </conditionalFormatting>
  <conditionalFormatting sqref="CH141">
    <cfRule type="cellIs" dxfId="3160" priority="1018" operator="lessThan">
      <formula>CB141</formula>
    </cfRule>
  </conditionalFormatting>
  <conditionalFormatting sqref="CG140">
    <cfRule type="cellIs" dxfId="3159" priority="1017" operator="lessThan">
      <formula>-CA140</formula>
    </cfRule>
  </conditionalFormatting>
  <conditionalFormatting sqref="CH140">
    <cfRule type="cellIs" dxfId="3158" priority="1016" operator="lessThan">
      <formula>CB140</formula>
    </cfRule>
  </conditionalFormatting>
  <conditionalFormatting sqref="CG141">
    <cfRule type="cellIs" dxfId="3157" priority="1015" operator="lessThan">
      <formula>-CA141</formula>
    </cfRule>
  </conditionalFormatting>
  <conditionalFormatting sqref="CH141">
    <cfRule type="cellIs" dxfId="3156" priority="1014" operator="lessThan">
      <formula>CB141</formula>
    </cfRule>
  </conditionalFormatting>
  <conditionalFormatting sqref="CG140">
    <cfRule type="cellIs" dxfId="3155" priority="1013" operator="lessThan">
      <formula>-CA140</formula>
    </cfRule>
  </conditionalFormatting>
  <conditionalFormatting sqref="CH140">
    <cfRule type="cellIs" dxfId="3154" priority="1012" operator="lessThan">
      <formula>CB140</formula>
    </cfRule>
  </conditionalFormatting>
  <conditionalFormatting sqref="CG141">
    <cfRule type="cellIs" dxfId="3153" priority="1011" operator="lessThan">
      <formula>-CA141</formula>
    </cfRule>
  </conditionalFormatting>
  <conditionalFormatting sqref="CH141">
    <cfRule type="cellIs" dxfId="3152" priority="1010" operator="lessThan">
      <formula>CB141</formula>
    </cfRule>
  </conditionalFormatting>
  <conditionalFormatting sqref="BU116:BU143 BV116:BV118 BV120:BV143 BW116:CL143">
    <cfRule type="expression" dxfId="3151" priority="1009">
      <formula>$B$119="duplicato"</formula>
    </cfRule>
  </conditionalFormatting>
  <conditionalFormatting sqref="CG168">
    <cfRule type="cellIs" dxfId="3150" priority="1008" operator="lessThan">
      <formula>-CA168</formula>
    </cfRule>
  </conditionalFormatting>
  <conditionalFormatting sqref="CH168">
    <cfRule type="cellIs" dxfId="3149" priority="1007" operator="lessThan">
      <formula>CB168</formula>
    </cfRule>
  </conditionalFormatting>
  <conditionalFormatting sqref="CG169">
    <cfRule type="cellIs" dxfId="3148" priority="1006" operator="lessThan">
      <formula>-CA169</formula>
    </cfRule>
  </conditionalFormatting>
  <conditionalFormatting sqref="CH169">
    <cfRule type="cellIs" dxfId="3147" priority="1005" operator="lessThan">
      <formula>CB169</formula>
    </cfRule>
  </conditionalFormatting>
  <conditionalFormatting sqref="CG168">
    <cfRule type="cellIs" dxfId="3146" priority="1004" operator="lessThan">
      <formula>-CA168</formula>
    </cfRule>
  </conditionalFormatting>
  <conditionalFormatting sqref="CH168">
    <cfRule type="cellIs" dxfId="3145" priority="1003" operator="lessThan">
      <formula>CB168</formula>
    </cfRule>
  </conditionalFormatting>
  <conditionalFormatting sqref="CG169">
    <cfRule type="cellIs" dxfId="3144" priority="1002" operator="lessThan">
      <formula>-CA169</formula>
    </cfRule>
  </conditionalFormatting>
  <conditionalFormatting sqref="CH169">
    <cfRule type="cellIs" dxfId="3143" priority="1001" operator="lessThan">
      <formula>CB169</formula>
    </cfRule>
  </conditionalFormatting>
  <conditionalFormatting sqref="CG168">
    <cfRule type="cellIs" dxfId="3142" priority="1000" operator="lessThan">
      <formula>-CA168</formula>
    </cfRule>
  </conditionalFormatting>
  <conditionalFormatting sqref="CH168">
    <cfRule type="cellIs" dxfId="3141" priority="999" operator="lessThan">
      <formula>CB168</formula>
    </cfRule>
  </conditionalFormatting>
  <conditionalFormatting sqref="CG169">
    <cfRule type="cellIs" dxfId="3140" priority="998" operator="lessThan">
      <formula>-CA169</formula>
    </cfRule>
  </conditionalFormatting>
  <conditionalFormatting sqref="CH169">
    <cfRule type="cellIs" dxfId="3139" priority="997" operator="lessThan">
      <formula>CB169</formula>
    </cfRule>
  </conditionalFormatting>
  <conditionalFormatting sqref="CG168">
    <cfRule type="cellIs" dxfId="3138" priority="996" operator="lessThan">
      <formula>-CA168</formula>
    </cfRule>
  </conditionalFormatting>
  <conditionalFormatting sqref="CH168">
    <cfRule type="cellIs" dxfId="3137" priority="995" operator="lessThan">
      <formula>CB168</formula>
    </cfRule>
  </conditionalFormatting>
  <conditionalFormatting sqref="CG169">
    <cfRule type="cellIs" dxfId="3136" priority="994" operator="lessThan">
      <formula>-CA169</formula>
    </cfRule>
  </conditionalFormatting>
  <conditionalFormatting sqref="CH169">
    <cfRule type="cellIs" dxfId="3135" priority="993" operator="lessThan">
      <formula>CB169</formula>
    </cfRule>
  </conditionalFormatting>
  <conditionalFormatting sqref="CG168">
    <cfRule type="cellIs" dxfId="3134" priority="992" operator="lessThan">
      <formula>-CA168</formula>
    </cfRule>
  </conditionalFormatting>
  <conditionalFormatting sqref="CH168">
    <cfRule type="cellIs" dxfId="3133" priority="991" operator="lessThan">
      <formula>CB168</formula>
    </cfRule>
  </conditionalFormatting>
  <conditionalFormatting sqref="CG169">
    <cfRule type="cellIs" dxfId="3132" priority="990" operator="lessThan">
      <formula>-CA169</formula>
    </cfRule>
  </conditionalFormatting>
  <conditionalFormatting sqref="CH169">
    <cfRule type="cellIs" dxfId="3131" priority="989" operator="lessThan">
      <formula>CB169</formula>
    </cfRule>
  </conditionalFormatting>
  <conditionalFormatting sqref="BU144:BU171 BV144:BV146 BV148:BV171 BW144:CL171">
    <cfRule type="expression" dxfId="3130" priority="988">
      <formula>$B$147="duplicato"</formula>
    </cfRule>
  </conditionalFormatting>
  <conditionalFormatting sqref="CG196">
    <cfRule type="cellIs" dxfId="3129" priority="987" operator="lessThan">
      <formula>-CA196</formula>
    </cfRule>
  </conditionalFormatting>
  <conditionalFormatting sqref="CH196">
    <cfRule type="cellIs" dxfId="3128" priority="986" operator="lessThan">
      <formula>CB196</formula>
    </cfRule>
  </conditionalFormatting>
  <conditionalFormatting sqref="CG197">
    <cfRule type="cellIs" dxfId="3127" priority="985" operator="lessThan">
      <formula>-CA197</formula>
    </cfRule>
  </conditionalFormatting>
  <conditionalFormatting sqref="CH197">
    <cfRule type="cellIs" dxfId="3126" priority="984" operator="lessThan">
      <formula>CB197</formula>
    </cfRule>
  </conditionalFormatting>
  <conditionalFormatting sqref="CG196">
    <cfRule type="cellIs" dxfId="3125" priority="983" operator="lessThan">
      <formula>-CA196</formula>
    </cfRule>
  </conditionalFormatting>
  <conditionalFormatting sqref="CH196">
    <cfRule type="cellIs" dxfId="3124" priority="982" operator="lessThan">
      <formula>CB196</formula>
    </cfRule>
  </conditionalFormatting>
  <conditionalFormatting sqref="CG197">
    <cfRule type="cellIs" dxfId="3123" priority="981" operator="lessThan">
      <formula>-CA197</formula>
    </cfRule>
  </conditionalFormatting>
  <conditionalFormatting sqref="CH197">
    <cfRule type="cellIs" dxfId="3122" priority="980" operator="lessThan">
      <formula>CB197</formula>
    </cfRule>
  </conditionalFormatting>
  <conditionalFormatting sqref="CG196">
    <cfRule type="cellIs" dxfId="3121" priority="979" operator="lessThan">
      <formula>-CA196</formula>
    </cfRule>
  </conditionalFormatting>
  <conditionalFormatting sqref="CH196">
    <cfRule type="cellIs" dxfId="3120" priority="978" operator="lessThan">
      <formula>CB196</formula>
    </cfRule>
  </conditionalFormatting>
  <conditionalFormatting sqref="CG197">
    <cfRule type="cellIs" dxfId="3119" priority="977" operator="lessThan">
      <formula>-CA197</formula>
    </cfRule>
  </conditionalFormatting>
  <conditionalFormatting sqref="CH197">
    <cfRule type="cellIs" dxfId="3118" priority="976" operator="lessThan">
      <formula>CB197</formula>
    </cfRule>
  </conditionalFormatting>
  <conditionalFormatting sqref="CG196">
    <cfRule type="cellIs" dxfId="3117" priority="975" operator="lessThan">
      <formula>-CA196</formula>
    </cfRule>
  </conditionalFormatting>
  <conditionalFormatting sqref="CH196">
    <cfRule type="cellIs" dxfId="3116" priority="974" operator="lessThan">
      <formula>CB196</formula>
    </cfRule>
  </conditionalFormatting>
  <conditionalFormatting sqref="CG197">
    <cfRule type="cellIs" dxfId="3115" priority="973" operator="lessThan">
      <formula>-CA197</formula>
    </cfRule>
  </conditionalFormatting>
  <conditionalFormatting sqref="CH197">
    <cfRule type="cellIs" dxfId="3114" priority="972" operator="lessThan">
      <formula>CB197</formula>
    </cfRule>
  </conditionalFormatting>
  <conditionalFormatting sqref="CG196">
    <cfRule type="cellIs" dxfId="3113" priority="971" operator="lessThan">
      <formula>-CA196</formula>
    </cfRule>
  </conditionalFormatting>
  <conditionalFormatting sqref="CH196">
    <cfRule type="cellIs" dxfId="3112" priority="970" operator="lessThan">
      <formula>CB196</formula>
    </cfRule>
  </conditionalFormatting>
  <conditionalFormatting sqref="CG197">
    <cfRule type="cellIs" dxfId="3111" priority="969" operator="lessThan">
      <formula>-CA197</formula>
    </cfRule>
  </conditionalFormatting>
  <conditionalFormatting sqref="CH197">
    <cfRule type="cellIs" dxfId="3110" priority="968" operator="lessThan">
      <formula>CB197</formula>
    </cfRule>
  </conditionalFormatting>
  <conditionalFormatting sqref="BU172:BU199 BV172:BV174 BV176:BV199 BW172:CL199">
    <cfRule type="expression" dxfId="3109" priority="967">
      <formula>$B$175="duplicato"</formula>
    </cfRule>
  </conditionalFormatting>
  <conditionalFormatting sqref="CG224">
    <cfRule type="cellIs" dxfId="3108" priority="966" operator="lessThan">
      <formula>-CA224</formula>
    </cfRule>
  </conditionalFormatting>
  <conditionalFormatting sqref="CH224">
    <cfRule type="cellIs" dxfId="3107" priority="965" operator="lessThan">
      <formula>CB224</formula>
    </cfRule>
  </conditionalFormatting>
  <conditionalFormatting sqref="CG225">
    <cfRule type="cellIs" dxfId="3106" priority="964" operator="lessThan">
      <formula>-CA225</formula>
    </cfRule>
  </conditionalFormatting>
  <conditionalFormatting sqref="CH225">
    <cfRule type="cellIs" dxfId="3105" priority="963" operator="lessThan">
      <formula>CB225</formula>
    </cfRule>
  </conditionalFormatting>
  <conditionalFormatting sqref="CG224">
    <cfRule type="cellIs" dxfId="3104" priority="962" operator="lessThan">
      <formula>-CA224</formula>
    </cfRule>
  </conditionalFormatting>
  <conditionalFormatting sqref="CH224">
    <cfRule type="cellIs" dxfId="3103" priority="961" operator="lessThan">
      <formula>CB224</formula>
    </cfRule>
  </conditionalFormatting>
  <conditionalFormatting sqref="CG225">
    <cfRule type="cellIs" dxfId="3102" priority="960" operator="lessThan">
      <formula>-CA225</formula>
    </cfRule>
  </conditionalFormatting>
  <conditionalFormatting sqref="CH225">
    <cfRule type="cellIs" dxfId="3101" priority="959" operator="lessThan">
      <formula>CB225</formula>
    </cfRule>
  </conditionalFormatting>
  <conditionalFormatting sqref="CG224">
    <cfRule type="cellIs" dxfId="3100" priority="958" operator="lessThan">
      <formula>-CA224</formula>
    </cfRule>
  </conditionalFormatting>
  <conditionalFormatting sqref="CH224">
    <cfRule type="cellIs" dxfId="3099" priority="957" operator="lessThan">
      <formula>CB224</formula>
    </cfRule>
  </conditionalFormatting>
  <conditionalFormatting sqref="CG225">
    <cfRule type="cellIs" dxfId="3098" priority="956" operator="lessThan">
      <formula>-CA225</formula>
    </cfRule>
  </conditionalFormatting>
  <conditionalFormatting sqref="CH225">
    <cfRule type="cellIs" dxfId="3097" priority="955" operator="lessThan">
      <formula>CB225</formula>
    </cfRule>
  </conditionalFormatting>
  <conditionalFormatting sqref="CG224">
    <cfRule type="cellIs" dxfId="3096" priority="954" operator="lessThan">
      <formula>-CA224</formula>
    </cfRule>
  </conditionalFormatting>
  <conditionalFormatting sqref="CH224">
    <cfRule type="cellIs" dxfId="3095" priority="953" operator="lessThan">
      <formula>CB224</formula>
    </cfRule>
  </conditionalFormatting>
  <conditionalFormatting sqref="CG225">
    <cfRule type="cellIs" dxfId="3094" priority="952" operator="lessThan">
      <formula>-CA225</formula>
    </cfRule>
  </conditionalFormatting>
  <conditionalFormatting sqref="CH225">
    <cfRule type="cellIs" dxfId="3093" priority="951" operator="lessThan">
      <formula>CB225</formula>
    </cfRule>
  </conditionalFormatting>
  <conditionalFormatting sqref="CG224">
    <cfRule type="cellIs" dxfId="3092" priority="950" operator="lessThan">
      <formula>-CA224</formula>
    </cfRule>
  </conditionalFormatting>
  <conditionalFormatting sqref="CH224">
    <cfRule type="cellIs" dxfId="3091" priority="949" operator="lessThan">
      <formula>CB224</formula>
    </cfRule>
  </conditionalFormatting>
  <conditionalFormatting sqref="CG225">
    <cfRule type="cellIs" dxfId="3090" priority="948" operator="lessThan">
      <formula>-CA225</formula>
    </cfRule>
  </conditionalFormatting>
  <conditionalFormatting sqref="CH225">
    <cfRule type="cellIs" dxfId="3089" priority="947" operator="lessThan">
      <formula>CB225</formula>
    </cfRule>
  </conditionalFormatting>
  <conditionalFormatting sqref="BU200:BU227 BV200:BV202 BV204:BV227 BW200:CL227">
    <cfRule type="expression" dxfId="3088" priority="946">
      <formula>$B$203="duplicato"</formula>
    </cfRule>
  </conditionalFormatting>
  <conditionalFormatting sqref="CY84">
    <cfRule type="cellIs" dxfId="3087" priority="945" operator="lessThan">
      <formula>-CS84</formula>
    </cfRule>
  </conditionalFormatting>
  <conditionalFormatting sqref="CZ84">
    <cfRule type="cellIs" dxfId="3086" priority="944" operator="lessThan">
      <formula>CT84</formula>
    </cfRule>
  </conditionalFormatting>
  <conditionalFormatting sqref="CY85">
    <cfRule type="cellIs" dxfId="3085" priority="943" operator="lessThan">
      <formula>-CS85</formula>
    </cfRule>
  </conditionalFormatting>
  <conditionalFormatting sqref="CZ85">
    <cfRule type="cellIs" dxfId="3084" priority="942" operator="lessThan">
      <formula>CT85</formula>
    </cfRule>
  </conditionalFormatting>
  <conditionalFormatting sqref="CY56">
    <cfRule type="cellIs" dxfId="3083" priority="941" operator="lessThan">
      <formula>-CS56</formula>
    </cfRule>
  </conditionalFormatting>
  <conditionalFormatting sqref="CZ56">
    <cfRule type="cellIs" dxfId="3082" priority="940" operator="lessThan">
      <formula>CT56</formula>
    </cfRule>
  </conditionalFormatting>
  <conditionalFormatting sqref="CY57">
    <cfRule type="cellIs" dxfId="3081" priority="939" operator="lessThan">
      <formula>-CS57</formula>
    </cfRule>
  </conditionalFormatting>
  <conditionalFormatting sqref="CZ57">
    <cfRule type="cellIs" dxfId="3080" priority="938" operator="lessThan">
      <formula>CT57</formula>
    </cfRule>
  </conditionalFormatting>
  <conditionalFormatting sqref="CY56">
    <cfRule type="cellIs" dxfId="3079" priority="937" operator="lessThan">
      <formula>-CS56</formula>
    </cfRule>
  </conditionalFormatting>
  <conditionalFormatting sqref="CZ56">
    <cfRule type="cellIs" dxfId="3078" priority="936" operator="lessThan">
      <formula>CT56</formula>
    </cfRule>
  </conditionalFormatting>
  <conditionalFormatting sqref="CY57">
    <cfRule type="cellIs" dxfId="3077" priority="935" operator="lessThan">
      <formula>-CS57</formula>
    </cfRule>
  </conditionalFormatting>
  <conditionalFormatting sqref="CZ57">
    <cfRule type="cellIs" dxfId="3076" priority="934" operator="lessThan">
      <formula>CT57</formula>
    </cfRule>
  </conditionalFormatting>
  <conditionalFormatting sqref="CY84">
    <cfRule type="cellIs" dxfId="3075" priority="933" operator="lessThan">
      <formula>-CS84</formula>
    </cfRule>
  </conditionalFormatting>
  <conditionalFormatting sqref="CZ84">
    <cfRule type="cellIs" dxfId="3074" priority="932" operator="lessThan">
      <formula>CT84</formula>
    </cfRule>
  </conditionalFormatting>
  <conditionalFormatting sqref="CY85">
    <cfRule type="cellIs" dxfId="3073" priority="931" operator="lessThan">
      <formula>-CS85</formula>
    </cfRule>
  </conditionalFormatting>
  <conditionalFormatting sqref="CZ85">
    <cfRule type="cellIs" dxfId="3072" priority="930" operator="lessThan">
      <formula>CT85</formula>
    </cfRule>
  </conditionalFormatting>
  <conditionalFormatting sqref="CY84">
    <cfRule type="cellIs" dxfId="3071" priority="929" operator="lessThan">
      <formula>-CS84</formula>
    </cfRule>
  </conditionalFormatting>
  <conditionalFormatting sqref="CZ84">
    <cfRule type="cellIs" dxfId="3070" priority="928" operator="lessThan">
      <formula>CT84</formula>
    </cfRule>
  </conditionalFormatting>
  <conditionalFormatting sqref="CY85">
    <cfRule type="cellIs" dxfId="3069" priority="927" operator="lessThan">
      <formula>-CS85</formula>
    </cfRule>
  </conditionalFormatting>
  <conditionalFormatting sqref="CZ85">
    <cfRule type="cellIs" dxfId="3068" priority="926" operator="lessThan">
      <formula>CT85</formula>
    </cfRule>
  </conditionalFormatting>
  <conditionalFormatting sqref="CY84">
    <cfRule type="cellIs" dxfId="3067" priority="925" operator="lessThan">
      <formula>-CS84</formula>
    </cfRule>
  </conditionalFormatting>
  <conditionalFormatting sqref="CZ84">
    <cfRule type="cellIs" dxfId="3066" priority="924" operator="lessThan">
      <formula>CT84</formula>
    </cfRule>
  </conditionalFormatting>
  <conditionalFormatting sqref="CY85">
    <cfRule type="cellIs" dxfId="3065" priority="923" operator="lessThan">
      <formula>-CS85</formula>
    </cfRule>
  </conditionalFormatting>
  <conditionalFormatting sqref="CZ85">
    <cfRule type="cellIs" dxfId="3064" priority="922" operator="lessThan">
      <formula>CT85</formula>
    </cfRule>
  </conditionalFormatting>
  <conditionalFormatting sqref="CY84">
    <cfRule type="cellIs" dxfId="3063" priority="921" operator="lessThan">
      <formula>-CS84</formula>
    </cfRule>
  </conditionalFormatting>
  <conditionalFormatting sqref="CZ84">
    <cfRule type="cellIs" dxfId="3062" priority="920" operator="lessThan">
      <formula>CT84</formula>
    </cfRule>
  </conditionalFormatting>
  <conditionalFormatting sqref="CY85">
    <cfRule type="cellIs" dxfId="3061" priority="919" operator="lessThan">
      <formula>-CS85</formula>
    </cfRule>
  </conditionalFormatting>
  <conditionalFormatting sqref="CZ85">
    <cfRule type="cellIs" dxfId="3060" priority="918" operator="lessThan">
      <formula>CT85</formula>
    </cfRule>
  </conditionalFormatting>
  <conditionalFormatting sqref="CM60:CM87 CN60:CN62 CN64:CN87 CO60:DD87">
    <cfRule type="expression" dxfId="3059" priority="917">
      <formula>$B$63="duplicato"</formula>
    </cfRule>
  </conditionalFormatting>
  <conditionalFormatting sqref="CY112">
    <cfRule type="cellIs" dxfId="3058" priority="916" operator="lessThan">
      <formula>-CS112</formula>
    </cfRule>
  </conditionalFormatting>
  <conditionalFormatting sqref="CZ112">
    <cfRule type="cellIs" dxfId="3057" priority="915" operator="lessThan">
      <formula>CT112</formula>
    </cfRule>
  </conditionalFormatting>
  <conditionalFormatting sqref="CY113">
    <cfRule type="cellIs" dxfId="3056" priority="914" operator="lessThan">
      <formula>-CS113</formula>
    </cfRule>
  </conditionalFormatting>
  <conditionalFormatting sqref="CZ113">
    <cfRule type="cellIs" dxfId="3055" priority="913" operator="lessThan">
      <formula>CT113</formula>
    </cfRule>
  </conditionalFormatting>
  <conditionalFormatting sqref="CY112">
    <cfRule type="cellIs" dxfId="3054" priority="912" operator="lessThan">
      <formula>-CS112</formula>
    </cfRule>
  </conditionalFormatting>
  <conditionalFormatting sqref="CZ112">
    <cfRule type="cellIs" dxfId="3053" priority="911" operator="lessThan">
      <formula>CT112</formula>
    </cfRule>
  </conditionalFormatting>
  <conditionalFormatting sqref="CY113">
    <cfRule type="cellIs" dxfId="3052" priority="910" operator="lessThan">
      <formula>-CS113</formula>
    </cfRule>
  </conditionalFormatting>
  <conditionalFormatting sqref="CZ113">
    <cfRule type="cellIs" dxfId="3051" priority="909" operator="lessThan">
      <formula>CT113</formula>
    </cfRule>
  </conditionalFormatting>
  <conditionalFormatting sqref="CY112">
    <cfRule type="cellIs" dxfId="3050" priority="908" operator="lessThan">
      <formula>-CS112</formula>
    </cfRule>
  </conditionalFormatting>
  <conditionalFormatting sqref="CZ112">
    <cfRule type="cellIs" dxfId="3049" priority="907" operator="lessThan">
      <formula>CT112</formula>
    </cfRule>
  </conditionalFormatting>
  <conditionalFormatting sqref="CY113">
    <cfRule type="cellIs" dxfId="3048" priority="906" operator="lessThan">
      <formula>-CS113</formula>
    </cfRule>
  </conditionalFormatting>
  <conditionalFormatting sqref="CZ113">
    <cfRule type="cellIs" dxfId="3047" priority="905" operator="lessThan">
      <formula>CT113</formula>
    </cfRule>
  </conditionalFormatting>
  <conditionalFormatting sqref="CY112">
    <cfRule type="cellIs" dxfId="3046" priority="904" operator="lessThan">
      <formula>-CS112</formula>
    </cfRule>
  </conditionalFormatting>
  <conditionalFormatting sqref="CZ112">
    <cfRule type="cellIs" dxfId="3045" priority="903" operator="lessThan">
      <formula>CT112</formula>
    </cfRule>
  </conditionalFormatting>
  <conditionalFormatting sqref="CY113">
    <cfRule type="cellIs" dxfId="3044" priority="902" operator="lessThan">
      <formula>-CS113</formula>
    </cfRule>
  </conditionalFormatting>
  <conditionalFormatting sqref="CZ113">
    <cfRule type="cellIs" dxfId="3043" priority="901" operator="lessThan">
      <formula>CT113</formula>
    </cfRule>
  </conditionalFormatting>
  <conditionalFormatting sqref="CY112">
    <cfRule type="cellIs" dxfId="3042" priority="900" operator="lessThan">
      <formula>-CS112</formula>
    </cfRule>
  </conditionalFormatting>
  <conditionalFormatting sqref="CZ112">
    <cfRule type="cellIs" dxfId="3041" priority="899" operator="lessThan">
      <formula>CT112</formula>
    </cfRule>
  </conditionalFormatting>
  <conditionalFormatting sqref="CY113">
    <cfRule type="cellIs" dxfId="3040" priority="898" operator="lessThan">
      <formula>-CS113</formula>
    </cfRule>
  </conditionalFormatting>
  <conditionalFormatting sqref="CZ113">
    <cfRule type="cellIs" dxfId="3039" priority="897" operator="lessThan">
      <formula>CT113</formula>
    </cfRule>
  </conditionalFormatting>
  <conditionalFormatting sqref="CM88:CM115 CN88:CN90 CN92:CN115 CO88:DD115">
    <cfRule type="expression" dxfId="3038" priority="896">
      <formula>$B$91="duplicato"</formula>
    </cfRule>
  </conditionalFormatting>
  <conditionalFormatting sqref="CY140">
    <cfRule type="cellIs" dxfId="3037" priority="895" operator="lessThan">
      <formula>-CS140</formula>
    </cfRule>
  </conditionalFormatting>
  <conditionalFormatting sqref="CZ140">
    <cfRule type="cellIs" dxfId="3036" priority="894" operator="lessThan">
      <formula>CT140</formula>
    </cfRule>
  </conditionalFormatting>
  <conditionalFormatting sqref="CY141">
    <cfRule type="cellIs" dxfId="3035" priority="893" operator="lessThan">
      <formula>-CS141</formula>
    </cfRule>
  </conditionalFormatting>
  <conditionalFormatting sqref="CZ141">
    <cfRule type="cellIs" dxfId="3034" priority="892" operator="lessThan">
      <formula>CT141</formula>
    </cfRule>
  </conditionalFormatting>
  <conditionalFormatting sqref="CY140">
    <cfRule type="cellIs" dxfId="3033" priority="891" operator="lessThan">
      <formula>-CS140</formula>
    </cfRule>
  </conditionalFormatting>
  <conditionalFormatting sqref="CZ140">
    <cfRule type="cellIs" dxfId="3032" priority="890" operator="lessThan">
      <formula>CT140</formula>
    </cfRule>
  </conditionalFormatting>
  <conditionalFormatting sqref="CY141">
    <cfRule type="cellIs" dxfId="3031" priority="889" operator="lessThan">
      <formula>-CS141</formula>
    </cfRule>
  </conditionalFormatting>
  <conditionalFormatting sqref="CZ141">
    <cfRule type="cellIs" dxfId="3030" priority="888" operator="lessThan">
      <formula>CT141</formula>
    </cfRule>
  </conditionalFormatting>
  <conditionalFormatting sqref="CY140">
    <cfRule type="cellIs" dxfId="3029" priority="887" operator="lessThan">
      <formula>-CS140</formula>
    </cfRule>
  </conditionalFormatting>
  <conditionalFormatting sqref="CZ140">
    <cfRule type="cellIs" dxfId="3028" priority="886" operator="lessThan">
      <formula>CT140</formula>
    </cfRule>
  </conditionalFormatting>
  <conditionalFormatting sqref="CY141">
    <cfRule type="cellIs" dxfId="3027" priority="885" operator="lessThan">
      <formula>-CS141</formula>
    </cfRule>
  </conditionalFormatting>
  <conditionalFormatting sqref="CZ141">
    <cfRule type="cellIs" dxfId="3026" priority="884" operator="lessThan">
      <formula>CT141</formula>
    </cfRule>
  </conditionalFormatting>
  <conditionalFormatting sqref="CY140">
    <cfRule type="cellIs" dxfId="3025" priority="883" operator="lessThan">
      <formula>-CS140</formula>
    </cfRule>
  </conditionalFormatting>
  <conditionalFormatting sqref="CZ140">
    <cfRule type="cellIs" dxfId="3024" priority="882" operator="lessThan">
      <formula>CT140</formula>
    </cfRule>
  </conditionalFormatting>
  <conditionalFormatting sqref="CY141">
    <cfRule type="cellIs" dxfId="3023" priority="881" operator="lessThan">
      <formula>-CS141</formula>
    </cfRule>
  </conditionalFormatting>
  <conditionalFormatting sqref="CZ141">
    <cfRule type="cellIs" dxfId="3022" priority="880" operator="lessThan">
      <formula>CT141</formula>
    </cfRule>
  </conditionalFormatting>
  <conditionalFormatting sqref="CY140">
    <cfRule type="cellIs" dxfId="3021" priority="879" operator="lessThan">
      <formula>-CS140</formula>
    </cfRule>
  </conditionalFormatting>
  <conditionalFormatting sqref="CZ140">
    <cfRule type="cellIs" dxfId="3020" priority="878" operator="lessThan">
      <formula>CT140</formula>
    </cfRule>
  </conditionalFormatting>
  <conditionalFormatting sqref="CY141">
    <cfRule type="cellIs" dxfId="3019" priority="877" operator="lessThan">
      <formula>-CS141</formula>
    </cfRule>
  </conditionalFormatting>
  <conditionalFormatting sqref="CZ141">
    <cfRule type="cellIs" dxfId="3018" priority="876" operator="lessThan">
      <formula>CT141</formula>
    </cfRule>
  </conditionalFormatting>
  <conditionalFormatting sqref="CM116:CM143 CN116:CN118 CN120:CN143 CO116:DD143">
    <cfRule type="expression" dxfId="3017" priority="875">
      <formula>$B$119="duplicato"</formula>
    </cfRule>
  </conditionalFormatting>
  <conditionalFormatting sqref="CY168">
    <cfRule type="cellIs" dxfId="3016" priority="874" operator="lessThan">
      <formula>-CS168</formula>
    </cfRule>
  </conditionalFormatting>
  <conditionalFormatting sqref="CZ168">
    <cfRule type="cellIs" dxfId="3015" priority="873" operator="lessThan">
      <formula>CT168</formula>
    </cfRule>
  </conditionalFormatting>
  <conditionalFormatting sqref="CY169">
    <cfRule type="cellIs" dxfId="3014" priority="872" operator="lessThan">
      <formula>-CS169</formula>
    </cfRule>
  </conditionalFormatting>
  <conditionalFormatting sqref="CZ169">
    <cfRule type="cellIs" dxfId="3013" priority="871" operator="lessThan">
      <formula>CT169</formula>
    </cfRule>
  </conditionalFormatting>
  <conditionalFormatting sqref="CY168">
    <cfRule type="cellIs" dxfId="3012" priority="870" operator="lessThan">
      <formula>-CS168</formula>
    </cfRule>
  </conditionalFormatting>
  <conditionalFormatting sqref="CZ168">
    <cfRule type="cellIs" dxfId="3011" priority="869" operator="lessThan">
      <formula>CT168</formula>
    </cfRule>
  </conditionalFormatting>
  <conditionalFormatting sqref="CY169">
    <cfRule type="cellIs" dxfId="3010" priority="868" operator="lessThan">
      <formula>-CS169</formula>
    </cfRule>
  </conditionalFormatting>
  <conditionalFormatting sqref="CZ169">
    <cfRule type="cellIs" dxfId="3009" priority="867" operator="lessThan">
      <formula>CT169</formula>
    </cfRule>
  </conditionalFormatting>
  <conditionalFormatting sqref="CY168">
    <cfRule type="cellIs" dxfId="3008" priority="866" operator="lessThan">
      <formula>-CS168</formula>
    </cfRule>
  </conditionalFormatting>
  <conditionalFormatting sqref="CZ168">
    <cfRule type="cellIs" dxfId="3007" priority="865" operator="lessThan">
      <formula>CT168</formula>
    </cfRule>
  </conditionalFormatting>
  <conditionalFormatting sqref="CY169">
    <cfRule type="cellIs" dxfId="3006" priority="864" operator="lessThan">
      <formula>-CS169</formula>
    </cfRule>
  </conditionalFormatting>
  <conditionalFormatting sqref="CZ169">
    <cfRule type="cellIs" dxfId="3005" priority="863" operator="lessThan">
      <formula>CT169</formula>
    </cfRule>
  </conditionalFormatting>
  <conditionalFormatting sqref="CY168">
    <cfRule type="cellIs" dxfId="3004" priority="862" operator="lessThan">
      <formula>-CS168</formula>
    </cfRule>
  </conditionalFormatting>
  <conditionalFormatting sqref="CZ168">
    <cfRule type="cellIs" dxfId="3003" priority="861" operator="lessThan">
      <formula>CT168</formula>
    </cfRule>
  </conditionalFormatting>
  <conditionalFormatting sqref="CY169">
    <cfRule type="cellIs" dxfId="3002" priority="860" operator="lessThan">
      <formula>-CS169</formula>
    </cfRule>
  </conditionalFormatting>
  <conditionalFormatting sqref="CZ169">
    <cfRule type="cellIs" dxfId="3001" priority="859" operator="lessThan">
      <formula>CT169</formula>
    </cfRule>
  </conditionalFormatting>
  <conditionalFormatting sqref="CY168">
    <cfRule type="cellIs" dxfId="3000" priority="858" operator="lessThan">
      <formula>-CS168</formula>
    </cfRule>
  </conditionalFormatting>
  <conditionalFormatting sqref="CZ168">
    <cfRule type="cellIs" dxfId="2999" priority="857" operator="lessThan">
      <formula>CT168</formula>
    </cfRule>
  </conditionalFormatting>
  <conditionalFormatting sqref="CY169">
    <cfRule type="cellIs" dxfId="2998" priority="856" operator="lessThan">
      <formula>-CS169</formula>
    </cfRule>
  </conditionalFormatting>
  <conditionalFormatting sqref="CZ169">
    <cfRule type="cellIs" dxfId="2997" priority="855" operator="lessThan">
      <formula>CT169</formula>
    </cfRule>
  </conditionalFormatting>
  <conditionalFormatting sqref="CM144:CM171 CN144:CN146 CN148:CN171 CO144:DD171">
    <cfRule type="expression" dxfId="2996" priority="854">
      <formula>$B$147="duplicato"</formula>
    </cfRule>
  </conditionalFormatting>
  <conditionalFormatting sqref="CY196">
    <cfRule type="cellIs" dxfId="2995" priority="853" operator="lessThan">
      <formula>-CS196</formula>
    </cfRule>
  </conditionalFormatting>
  <conditionalFormatting sqref="CZ196">
    <cfRule type="cellIs" dxfId="2994" priority="852" operator="lessThan">
      <formula>CT196</formula>
    </cfRule>
  </conditionalFormatting>
  <conditionalFormatting sqref="CY197">
    <cfRule type="cellIs" dxfId="2993" priority="851" operator="lessThan">
      <formula>-CS197</formula>
    </cfRule>
  </conditionalFormatting>
  <conditionalFormatting sqref="CZ197">
    <cfRule type="cellIs" dxfId="2992" priority="850" operator="lessThan">
      <formula>CT197</formula>
    </cfRule>
  </conditionalFormatting>
  <conditionalFormatting sqref="CY196">
    <cfRule type="cellIs" dxfId="2991" priority="849" operator="lessThan">
      <formula>-CS196</formula>
    </cfRule>
  </conditionalFormatting>
  <conditionalFormatting sqref="CZ196">
    <cfRule type="cellIs" dxfId="2990" priority="848" operator="lessThan">
      <formula>CT196</formula>
    </cfRule>
  </conditionalFormatting>
  <conditionalFormatting sqref="CY197">
    <cfRule type="cellIs" dxfId="2989" priority="847" operator="lessThan">
      <formula>-CS197</formula>
    </cfRule>
  </conditionalFormatting>
  <conditionalFormatting sqref="CZ197">
    <cfRule type="cellIs" dxfId="2988" priority="846" operator="lessThan">
      <formula>CT197</formula>
    </cfRule>
  </conditionalFormatting>
  <conditionalFormatting sqref="CY196">
    <cfRule type="cellIs" dxfId="2987" priority="845" operator="lessThan">
      <formula>-CS196</formula>
    </cfRule>
  </conditionalFormatting>
  <conditionalFormatting sqref="CZ196">
    <cfRule type="cellIs" dxfId="2986" priority="844" operator="lessThan">
      <formula>CT196</formula>
    </cfRule>
  </conditionalFormatting>
  <conditionalFormatting sqref="CY197">
    <cfRule type="cellIs" dxfId="2985" priority="843" operator="lessThan">
      <formula>-CS197</formula>
    </cfRule>
  </conditionalFormatting>
  <conditionalFormatting sqref="CZ197">
    <cfRule type="cellIs" dxfId="2984" priority="842" operator="lessThan">
      <formula>CT197</formula>
    </cfRule>
  </conditionalFormatting>
  <conditionalFormatting sqref="CY196">
    <cfRule type="cellIs" dxfId="2983" priority="841" operator="lessThan">
      <formula>-CS196</formula>
    </cfRule>
  </conditionalFormatting>
  <conditionalFormatting sqref="CZ196">
    <cfRule type="cellIs" dxfId="2982" priority="840" operator="lessThan">
      <formula>CT196</formula>
    </cfRule>
  </conditionalFormatting>
  <conditionalFormatting sqref="CY197">
    <cfRule type="cellIs" dxfId="2981" priority="839" operator="lessThan">
      <formula>-CS197</formula>
    </cfRule>
  </conditionalFormatting>
  <conditionalFormatting sqref="CZ197">
    <cfRule type="cellIs" dxfId="2980" priority="838" operator="lessThan">
      <formula>CT197</formula>
    </cfRule>
  </conditionalFormatting>
  <conditionalFormatting sqref="CY196">
    <cfRule type="cellIs" dxfId="2979" priority="837" operator="lessThan">
      <formula>-CS196</formula>
    </cfRule>
  </conditionalFormatting>
  <conditionalFormatting sqref="CZ196">
    <cfRule type="cellIs" dxfId="2978" priority="836" operator="lessThan">
      <formula>CT196</formula>
    </cfRule>
  </conditionalFormatting>
  <conditionalFormatting sqref="CY197">
    <cfRule type="cellIs" dxfId="2977" priority="835" operator="lessThan">
      <formula>-CS197</formula>
    </cfRule>
  </conditionalFormatting>
  <conditionalFormatting sqref="CZ197">
    <cfRule type="cellIs" dxfId="2976" priority="834" operator="lessThan">
      <formula>CT197</formula>
    </cfRule>
  </conditionalFormatting>
  <conditionalFormatting sqref="CM172:CM199 CN172:CN174 CN176:CN199 CO172:DD199">
    <cfRule type="expression" dxfId="2975" priority="833">
      <formula>$B$175="duplicato"</formula>
    </cfRule>
  </conditionalFormatting>
  <conditionalFormatting sqref="CY224">
    <cfRule type="cellIs" dxfId="2974" priority="832" operator="lessThan">
      <formula>-CS224</formula>
    </cfRule>
  </conditionalFormatting>
  <conditionalFormatting sqref="CZ224">
    <cfRule type="cellIs" dxfId="2973" priority="831" operator="lessThan">
      <formula>CT224</formula>
    </cfRule>
  </conditionalFormatting>
  <conditionalFormatting sqref="CY225">
    <cfRule type="cellIs" dxfId="2972" priority="830" operator="lessThan">
      <formula>-CS225</formula>
    </cfRule>
  </conditionalFormatting>
  <conditionalFormatting sqref="CZ225">
    <cfRule type="cellIs" dxfId="2971" priority="829" operator="lessThan">
      <formula>CT225</formula>
    </cfRule>
  </conditionalFormatting>
  <conditionalFormatting sqref="CY224">
    <cfRule type="cellIs" dxfId="2970" priority="828" operator="lessThan">
      <formula>-CS224</formula>
    </cfRule>
  </conditionalFormatting>
  <conditionalFormatting sqref="CZ224">
    <cfRule type="cellIs" dxfId="2969" priority="827" operator="lessThan">
      <formula>CT224</formula>
    </cfRule>
  </conditionalFormatting>
  <conditionalFormatting sqref="CY225">
    <cfRule type="cellIs" dxfId="2968" priority="826" operator="lessThan">
      <formula>-CS225</formula>
    </cfRule>
  </conditionalFormatting>
  <conditionalFormatting sqref="CZ225">
    <cfRule type="cellIs" dxfId="2967" priority="825" operator="lessThan">
      <formula>CT225</formula>
    </cfRule>
  </conditionalFormatting>
  <conditionalFormatting sqref="CY224">
    <cfRule type="cellIs" dxfId="2966" priority="824" operator="lessThan">
      <formula>-CS224</formula>
    </cfRule>
  </conditionalFormatting>
  <conditionalFormatting sqref="CZ224">
    <cfRule type="cellIs" dxfId="2965" priority="823" operator="lessThan">
      <formula>CT224</formula>
    </cfRule>
  </conditionalFormatting>
  <conditionalFormatting sqref="CY225">
    <cfRule type="cellIs" dxfId="2964" priority="822" operator="lessThan">
      <formula>-CS225</formula>
    </cfRule>
  </conditionalFormatting>
  <conditionalFormatting sqref="CZ225">
    <cfRule type="cellIs" dxfId="2963" priority="821" operator="lessThan">
      <formula>CT225</formula>
    </cfRule>
  </conditionalFormatting>
  <conditionalFormatting sqref="CY224">
    <cfRule type="cellIs" dxfId="2962" priority="820" operator="lessThan">
      <formula>-CS224</formula>
    </cfRule>
  </conditionalFormatting>
  <conditionalFormatting sqref="CZ224">
    <cfRule type="cellIs" dxfId="2961" priority="819" operator="lessThan">
      <formula>CT224</formula>
    </cfRule>
  </conditionalFormatting>
  <conditionalFormatting sqref="CY225">
    <cfRule type="cellIs" dxfId="2960" priority="818" operator="lessThan">
      <formula>-CS225</formula>
    </cfRule>
  </conditionalFormatting>
  <conditionalFormatting sqref="CZ225">
    <cfRule type="cellIs" dxfId="2959" priority="817" operator="lessThan">
      <formula>CT225</formula>
    </cfRule>
  </conditionalFormatting>
  <conditionalFormatting sqref="CY224">
    <cfRule type="cellIs" dxfId="2958" priority="816" operator="lessThan">
      <formula>-CS224</formula>
    </cfRule>
  </conditionalFormatting>
  <conditionalFormatting sqref="CZ224">
    <cfRule type="cellIs" dxfId="2957" priority="815" operator="lessThan">
      <formula>CT224</formula>
    </cfRule>
  </conditionalFormatting>
  <conditionalFormatting sqref="CY225">
    <cfRule type="cellIs" dxfId="2956" priority="814" operator="lessThan">
      <formula>-CS225</formula>
    </cfRule>
  </conditionalFormatting>
  <conditionalFormatting sqref="CZ225">
    <cfRule type="cellIs" dxfId="2955" priority="813" operator="lessThan">
      <formula>CT225</formula>
    </cfRule>
  </conditionalFormatting>
  <conditionalFormatting sqref="CM200:CM227 CN200:CN202 CN204:CN227 CO200:DD227">
    <cfRule type="expression" dxfId="2954" priority="812">
      <formula>$B$203="duplicato"</formula>
    </cfRule>
  </conditionalFormatting>
  <conditionalFormatting sqref="DQ84">
    <cfRule type="cellIs" dxfId="2953" priority="811" operator="lessThan">
      <formula>-DK84</formula>
    </cfRule>
  </conditionalFormatting>
  <conditionalFormatting sqref="DR84">
    <cfRule type="cellIs" dxfId="2952" priority="810" operator="lessThan">
      <formula>DL84</formula>
    </cfRule>
  </conditionalFormatting>
  <conditionalFormatting sqref="DQ85">
    <cfRule type="cellIs" dxfId="2951" priority="809" operator="lessThan">
      <formula>-DK85</formula>
    </cfRule>
  </conditionalFormatting>
  <conditionalFormatting sqref="DR85">
    <cfRule type="cellIs" dxfId="2950" priority="808" operator="lessThan">
      <formula>DL85</formula>
    </cfRule>
  </conditionalFormatting>
  <conditionalFormatting sqref="DQ56">
    <cfRule type="cellIs" dxfId="2949" priority="807" operator="lessThan">
      <formula>-DK56</formula>
    </cfRule>
  </conditionalFormatting>
  <conditionalFormatting sqref="DR56">
    <cfRule type="cellIs" dxfId="2948" priority="806" operator="lessThan">
      <formula>DL56</formula>
    </cfRule>
  </conditionalFormatting>
  <conditionalFormatting sqref="DQ57">
    <cfRule type="cellIs" dxfId="2947" priority="805" operator="lessThan">
      <formula>-DK57</formula>
    </cfRule>
  </conditionalFormatting>
  <conditionalFormatting sqref="DR57">
    <cfRule type="cellIs" dxfId="2946" priority="804" operator="lessThan">
      <formula>DL57</formula>
    </cfRule>
  </conditionalFormatting>
  <conditionalFormatting sqref="DQ56">
    <cfRule type="cellIs" dxfId="2945" priority="803" operator="lessThan">
      <formula>-DK56</formula>
    </cfRule>
  </conditionalFormatting>
  <conditionalFormatting sqref="DR56">
    <cfRule type="cellIs" dxfId="2944" priority="802" operator="lessThan">
      <formula>DL56</formula>
    </cfRule>
  </conditionalFormatting>
  <conditionalFormatting sqref="DQ57">
    <cfRule type="cellIs" dxfId="2943" priority="801" operator="lessThan">
      <formula>-DK57</formula>
    </cfRule>
  </conditionalFormatting>
  <conditionalFormatting sqref="DR57">
    <cfRule type="cellIs" dxfId="2942" priority="800" operator="lessThan">
      <formula>DL57</formula>
    </cfRule>
  </conditionalFormatting>
  <conditionalFormatting sqref="DQ84">
    <cfRule type="cellIs" dxfId="2941" priority="799" operator="lessThan">
      <formula>-DK84</formula>
    </cfRule>
  </conditionalFormatting>
  <conditionalFormatting sqref="DR84">
    <cfRule type="cellIs" dxfId="2940" priority="798" operator="lessThan">
      <formula>DL84</formula>
    </cfRule>
  </conditionalFormatting>
  <conditionalFormatting sqref="DQ85">
    <cfRule type="cellIs" dxfId="2939" priority="797" operator="lessThan">
      <formula>-DK85</formula>
    </cfRule>
  </conditionalFormatting>
  <conditionalFormatting sqref="DR85">
    <cfRule type="cellIs" dxfId="2938" priority="796" operator="lessThan">
      <formula>DL85</formula>
    </cfRule>
  </conditionalFormatting>
  <conditionalFormatting sqref="DQ84">
    <cfRule type="cellIs" dxfId="2937" priority="795" operator="lessThan">
      <formula>-DK84</formula>
    </cfRule>
  </conditionalFormatting>
  <conditionalFormatting sqref="DR84">
    <cfRule type="cellIs" dxfId="2936" priority="794" operator="lessThan">
      <formula>DL84</formula>
    </cfRule>
  </conditionalFormatting>
  <conditionalFormatting sqref="DQ85">
    <cfRule type="cellIs" dxfId="2935" priority="793" operator="lessThan">
      <formula>-DK85</formula>
    </cfRule>
  </conditionalFormatting>
  <conditionalFormatting sqref="DR85">
    <cfRule type="cellIs" dxfId="2934" priority="792" operator="lessThan">
      <formula>DL85</formula>
    </cfRule>
  </conditionalFormatting>
  <conditionalFormatting sqref="DQ84">
    <cfRule type="cellIs" dxfId="2933" priority="791" operator="lessThan">
      <formula>-DK84</formula>
    </cfRule>
  </conditionalFormatting>
  <conditionalFormatting sqref="DR84">
    <cfRule type="cellIs" dxfId="2932" priority="790" operator="lessThan">
      <formula>DL84</formula>
    </cfRule>
  </conditionalFormatting>
  <conditionalFormatting sqref="DQ85">
    <cfRule type="cellIs" dxfId="2931" priority="789" operator="lessThan">
      <formula>-DK85</formula>
    </cfRule>
  </conditionalFormatting>
  <conditionalFormatting sqref="DR85">
    <cfRule type="cellIs" dxfId="2930" priority="788" operator="lessThan">
      <formula>DL85</formula>
    </cfRule>
  </conditionalFormatting>
  <conditionalFormatting sqref="DQ84">
    <cfRule type="cellIs" dxfId="2929" priority="787" operator="lessThan">
      <formula>-DK84</formula>
    </cfRule>
  </conditionalFormatting>
  <conditionalFormatting sqref="DR84">
    <cfRule type="cellIs" dxfId="2928" priority="786" operator="lessThan">
      <formula>DL84</formula>
    </cfRule>
  </conditionalFormatting>
  <conditionalFormatting sqref="DQ85">
    <cfRule type="cellIs" dxfId="2927" priority="785" operator="lessThan">
      <formula>-DK85</formula>
    </cfRule>
  </conditionalFormatting>
  <conditionalFormatting sqref="DR85">
    <cfRule type="cellIs" dxfId="2926" priority="784" operator="lessThan">
      <formula>DL85</formula>
    </cfRule>
  </conditionalFormatting>
  <conditionalFormatting sqref="DE60:DE87 DF60:DF62 DF64:DF87 DG60:DV87">
    <cfRule type="expression" dxfId="2925" priority="783">
      <formula>$B$63="duplicato"</formula>
    </cfRule>
  </conditionalFormatting>
  <conditionalFormatting sqref="DQ112">
    <cfRule type="cellIs" dxfId="2924" priority="782" operator="lessThan">
      <formula>-DK112</formula>
    </cfRule>
  </conditionalFormatting>
  <conditionalFormatting sqref="DR112">
    <cfRule type="cellIs" dxfId="2923" priority="781" operator="lessThan">
      <formula>DL112</formula>
    </cfRule>
  </conditionalFormatting>
  <conditionalFormatting sqref="DQ113">
    <cfRule type="cellIs" dxfId="2922" priority="780" operator="lessThan">
      <formula>-DK113</formula>
    </cfRule>
  </conditionalFormatting>
  <conditionalFormatting sqref="DR113">
    <cfRule type="cellIs" dxfId="2921" priority="779" operator="lessThan">
      <formula>DL113</formula>
    </cfRule>
  </conditionalFormatting>
  <conditionalFormatting sqref="DQ112">
    <cfRule type="cellIs" dxfId="2920" priority="778" operator="lessThan">
      <formula>-DK112</formula>
    </cfRule>
  </conditionalFormatting>
  <conditionalFormatting sqref="DR112">
    <cfRule type="cellIs" dxfId="2919" priority="777" operator="lessThan">
      <formula>DL112</formula>
    </cfRule>
  </conditionalFormatting>
  <conditionalFormatting sqref="DQ113">
    <cfRule type="cellIs" dxfId="2918" priority="776" operator="lessThan">
      <formula>-DK113</formula>
    </cfRule>
  </conditionalFormatting>
  <conditionalFormatting sqref="DR113">
    <cfRule type="cellIs" dxfId="2917" priority="775" operator="lessThan">
      <formula>DL113</formula>
    </cfRule>
  </conditionalFormatting>
  <conditionalFormatting sqref="DQ112">
    <cfRule type="cellIs" dxfId="2916" priority="774" operator="lessThan">
      <formula>-DK112</formula>
    </cfRule>
  </conditionalFormatting>
  <conditionalFormatting sqref="DR112">
    <cfRule type="cellIs" dxfId="2915" priority="773" operator="lessThan">
      <formula>DL112</formula>
    </cfRule>
  </conditionalFormatting>
  <conditionalFormatting sqref="DQ113">
    <cfRule type="cellIs" dxfId="2914" priority="772" operator="lessThan">
      <formula>-DK113</formula>
    </cfRule>
  </conditionalFormatting>
  <conditionalFormatting sqref="DR113">
    <cfRule type="cellIs" dxfId="2913" priority="771" operator="lessThan">
      <formula>DL113</formula>
    </cfRule>
  </conditionalFormatting>
  <conditionalFormatting sqref="DQ112">
    <cfRule type="cellIs" dxfId="2912" priority="770" operator="lessThan">
      <formula>-DK112</formula>
    </cfRule>
  </conditionalFormatting>
  <conditionalFormatting sqref="DR112">
    <cfRule type="cellIs" dxfId="2911" priority="769" operator="lessThan">
      <formula>DL112</formula>
    </cfRule>
  </conditionalFormatting>
  <conditionalFormatting sqref="DQ113">
    <cfRule type="cellIs" dxfId="2910" priority="768" operator="lessThan">
      <formula>-DK113</formula>
    </cfRule>
  </conditionalFormatting>
  <conditionalFormatting sqref="DR113">
    <cfRule type="cellIs" dxfId="2909" priority="767" operator="lessThan">
      <formula>DL113</formula>
    </cfRule>
  </conditionalFormatting>
  <conditionalFormatting sqref="DQ112">
    <cfRule type="cellIs" dxfId="2908" priority="766" operator="lessThan">
      <formula>-DK112</formula>
    </cfRule>
  </conditionalFormatting>
  <conditionalFormatting sqref="DR112">
    <cfRule type="cellIs" dxfId="2907" priority="765" operator="lessThan">
      <formula>DL112</formula>
    </cfRule>
  </conditionalFormatting>
  <conditionalFormatting sqref="DQ113">
    <cfRule type="cellIs" dxfId="2906" priority="764" operator="lessThan">
      <formula>-DK113</formula>
    </cfRule>
  </conditionalFormatting>
  <conditionalFormatting sqref="DR113">
    <cfRule type="cellIs" dxfId="2905" priority="763" operator="lessThan">
      <formula>DL113</formula>
    </cfRule>
  </conditionalFormatting>
  <conditionalFormatting sqref="DE88:DE115 DF88:DF90 DF92:DF115 DG88:DV115">
    <cfRule type="expression" dxfId="2904" priority="762">
      <formula>$B$91="duplicato"</formula>
    </cfRule>
  </conditionalFormatting>
  <conditionalFormatting sqref="DQ140">
    <cfRule type="cellIs" dxfId="2903" priority="761" operator="lessThan">
      <formula>-DK140</formula>
    </cfRule>
  </conditionalFormatting>
  <conditionalFormatting sqref="DR140">
    <cfRule type="cellIs" dxfId="2902" priority="760" operator="lessThan">
      <formula>DL140</formula>
    </cfRule>
  </conditionalFormatting>
  <conditionalFormatting sqref="DQ141">
    <cfRule type="cellIs" dxfId="2901" priority="759" operator="lessThan">
      <formula>-DK141</formula>
    </cfRule>
  </conditionalFormatting>
  <conditionalFormatting sqref="DR141">
    <cfRule type="cellIs" dxfId="2900" priority="758" operator="lessThan">
      <formula>DL141</formula>
    </cfRule>
  </conditionalFormatting>
  <conditionalFormatting sqref="DQ140">
    <cfRule type="cellIs" dxfId="2899" priority="757" operator="lessThan">
      <formula>-DK140</formula>
    </cfRule>
  </conditionalFormatting>
  <conditionalFormatting sqref="DR140">
    <cfRule type="cellIs" dxfId="2898" priority="756" operator="lessThan">
      <formula>DL140</formula>
    </cfRule>
  </conditionalFormatting>
  <conditionalFormatting sqref="DQ141">
    <cfRule type="cellIs" dxfId="2897" priority="755" operator="lessThan">
      <formula>-DK141</formula>
    </cfRule>
  </conditionalFormatting>
  <conditionalFormatting sqref="DR141">
    <cfRule type="cellIs" dxfId="2896" priority="754" operator="lessThan">
      <formula>DL141</formula>
    </cfRule>
  </conditionalFormatting>
  <conditionalFormatting sqref="DQ140">
    <cfRule type="cellIs" dxfId="2895" priority="753" operator="lessThan">
      <formula>-DK140</formula>
    </cfRule>
  </conditionalFormatting>
  <conditionalFormatting sqref="DR140">
    <cfRule type="cellIs" dxfId="2894" priority="752" operator="lessThan">
      <formula>DL140</formula>
    </cfRule>
  </conditionalFormatting>
  <conditionalFormatting sqref="DQ141">
    <cfRule type="cellIs" dxfId="2893" priority="751" operator="lessThan">
      <formula>-DK141</formula>
    </cfRule>
  </conditionalFormatting>
  <conditionalFormatting sqref="DR141">
    <cfRule type="cellIs" dxfId="2892" priority="750" operator="lessThan">
      <formula>DL141</formula>
    </cfRule>
  </conditionalFormatting>
  <conditionalFormatting sqref="DQ140">
    <cfRule type="cellIs" dxfId="2891" priority="749" operator="lessThan">
      <formula>-DK140</formula>
    </cfRule>
  </conditionalFormatting>
  <conditionalFormatting sqref="DR140">
    <cfRule type="cellIs" dxfId="2890" priority="748" operator="lessThan">
      <formula>DL140</formula>
    </cfRule>
  </conditionalFormatting>
  <conditionalFormatting sqref="DQ141">
    <cfRule type="cellIs" dxfId="2889" priority="747" operator="lessThan">
      <formula>-DK141</formula>
    </cfRule>
  </conditionalFormatting>
  <conditionalFormatting sqref="DR141">
    <cfRule type="cellIs" dxfId="2888" priority="746" operator="lessThan">
      <formula>DL141</formula>
    </cfRule>
  </conditionalFormatting>
  <conditionalFormatting sqref="DQ140">
    <cfRule type="cellIs" dxfId="2887" priority="745" operator="lessThan">
      <formula>-DK140</formula>
    </cfRule>
  </conditionalFormatting>
  <conditionalFormatting sqref="DR140">
    <cfRule type="cellIs" dxfId="2886" priority="744" operator="lessThan">
      <formula>DL140</formula>
    </cfRule>
  </conditionalFormatting>
  <conditionalFormatting sqref="DQ141">
    <cfRule type="cellIs" dxfId="2885" priority="743" operator="lessThan">
      <formula>-DK141</formula>
    </cfRule>
  </conditionalFormatting>
  <conditionalFormatting sqref="DR141">
    <cfRule type="cellIs" dxfId="2884" priority="742" operator="lessThan">
      <formula>DL141</formula>
    </cfRule>
  </conditionalFormatting>
  <conditionalFormatting sqref="DE116:DE143 DF116:DF118 DF120:DF143 DG116:DV143">
    <cfRule type="expression" dxfId="2883" priority="741">
      <formula>$B$119="duplicato"</formula>
    </cfRule>
  </conditionalFormatting>
  <conditionalFormatting sqref="DQ168">
    <cfRule type="cellIs" dxfId="2882" priority="740" operator="lessThan">
      <formula>-DK168</formula>
    </cfRule>
  </conditionalFormatting>
  <conditionalFormatting sqref="DR168">
    <cfRule type="cellIs" dxfId="2881" priority="739" operator="lessThan">
      <formula>DL168</formula>
    </cfRule>
  </conditionalFormatting>
  <conditionalFormatting sqref="DQ169">
    <cfRule type="cellIs" dxfId="2880" priority="738" operator="lessThan">
      <formula>-DK169</formula>
    </cfRule>
  </conditionalFormatting>
  <conditionalFormatting sqref="DR169">
    <cfRule type="cellIs" dxfId="2879" priority="737" operator="lessThan">
      <formula>DL169</formula>
    </cfRule>
  </conditionalFormatting>
  <conditionalFormatting sqref="DQ168">
    <cfRule type="cellIs" dxfId="2878" priority="736" operator="lessThan">
      <formula>-DK168</formula>
    </cfRule>
  </conditionalFormatting>
  <conditionalFormatting sqref="DR168">
    <cfRule type="cellIs" dxfId="2877" priority="735" operator="lessThan">
      <formula>DL168</formula>
    </cfRule>
  </conditionalFormatting>
  <conditionalFormatting sqref="DQ169">
    <cfRule type="cellIs" dxfId="2876" priority="734" operator="lessThan">
      <formula>-DK169</formula>
    </cfRule>
  </conditionalFormatting>
  <conditionalFormatting sqref="DR169">
    <cfRule type="cellIs" dxfId="2875" priority="733" operator="lessThan">
      <formula>DL169</formula>
    </cfRule>
  </conditionalFormatting>
  <conditionalFormatting sqref="DQ168">
    <cfRule type="cellIs" dxfId="2874" priority="732" operator="lessThan">
      <formula>-DK168</formula>
    </cfRule>
  </conditionalFormatting>
  <conditionalFormatting sqref="DR168">
    <cfRule type="cellIs" dxfId="2873" priority="731" operator="lessThan">
      <formula>DL168</formula>
    </cfRule>
  </conditionalFormatting>
  <conditionalFormatting sqref="DQ169">
    <cfRule type="cellIs" dxfId="2872" priority="730" operator="lessThan">
      <formula>-DK169</formula>
    </cfRule>
  </conditionalFormatting>
  <conditionalFormatting sqref="DR169">
    <cfRule type="cellIs" dxfId="2871" priority="729" operator="lessThan">
      <formula>DL169</formula>
    </cfRule>
  </conditionalFormatting>
  <conditionalFormatting sqref="DQ168">
    <cfRule type="cellIs" dxfId="2870" priority="728" operator="lessThan">
      <formula>-DK168</formula>
    </cfRule>
  </conditionalFormatting>
  <conditionalFormatting sqref="DR168">
    <cfRule type="cellIs" dxfId="2869" priority="727" operator="lessThan">
      <formula>DL168</formula>
    </cfRule>
  </conditionalFormatting>
  <conditionalFormatting sqref="DQ169">
    <cfRule type="cellIs" dxfId="2868" priority="726" operator="lessThan">
      <formula>-DK169</formula>
    </cfRule>
  </conditionalFormatting>
  <conditionalFormatting sqref="DR169">
    <cfRule type="cellIs" dxfId="2867" priority="725" operator="lessThan">
      <formula>DL169</formula>
    </cfRule>
  </conditionalFormatting>
  <conditionalFormatting sqref="DQ168">
    <cfRule type="cellIs" dxfId="2866" priority="724" operator="lessThan">
      <formula>-DK168</formula>
    </cfRule>
  </conditionalFormatting>
  <conditionalFormatting sqref="DR168">
    <cfRule type="cellIs" dxfId="2865" priority="723" operator="lessThan">
      <formula>DL168</formula>
    </cfRule>
  </conditionalFormatting>
  <conditionalFormatting sqref="DQ169">
    <cfRule type="cellIs" dxfId="2864" priority="722" operator="lessThan">
      <formula>-DK169</formula>
    </cfRule>
  </conditionalFormatting>
  <conditionalFormatting sqref="DR169">
    <cfRule type="cellIs" dxfId="2863" priority="721" operator="lessThan">
      <formula>DL169</formula>
    </cfRule>
  </conditionalFormatting>
  <conditionalFormatting sqref="DE144:DE171 DF144:DF146 DF148:DF171 DG144:DV171">
    <cfRule type="expression" dxfId="2862" priority="720">
      <formula>$B$147="duplicato"</formula>
    </cfRule>
  </conditionalFormatting>
  <conditionalFormatting sqref="DQ196">
    <cfRule type="cellIs" dxfId="2861" priority="719" operator="lessThan">
      <formula>-DK196</formula>
    </cfRule>
  </conditionalFormatting>
  <conditionalFormatting sqref="DR196">
    <cfRule type="cellIs" dxfId="2860" priority="718" operator="lessThan">
      <formula>DL196</formula>
    </cfRule>
  </conditionalFormatting>
  <conditionalFormatting sqref="DQ197">
    <cfRule type="cellIs" dxfId="2859" priority="717" operator="lessThan">
      <formula>-DK197</formula>
    </cfRule>
  </conditionalFormatting>
  <conditionalFormatting sqref="DR197">
    <cfRule type="cellIs" dxfId="2858" priority="716" operator="lessThan">
      <formula>DL197</formula>
    </cfRule>
  </conditionalFormatting>
  <conditionalFormatting sqref="DQ196">
    <cfRule type="cellIs" dxfId="2857" priority="715" operator="lessThan">
      <formula>-DK196</formula>
    </cfRule>
  </conditionalFormatting>
  <conditionalFormatting sqref="DR196">
    <cfRule type="cellIs" dxfId="2856" priority="714" operator="lessThan">
      <formula>DL196</formula>
    </cfRule>
  </conditionalFormatting>
  <conditionalFormatting sqref="DQ197">
    <cfRule type="cellIs" dxfId="2855" priority="713" operator="lessThan">
      <formula>-DK197</formula>
    </cfRule>
  </conditionalFormatting>
  <conditionalFormatting sqref="DR197">
    <cfRule type="cellIs" dxfId="2854" priority="712" operator="lessThan">
      <formula>DL197</formula>
    </cfRule>
  </conditionalFormatting>
  <conditionalFormatting sqref="DQ196">
    <cfRule type="cellIs" dxfId="2853" priority="711" operator="lessThan">
      <formula>-DK196</formula>
    </cfRule>
  </conditionalFormatting>
  <conditionalFormatting sqref="DR196">
    <cfRule type="cellIs" dxfId="2852" priority="710" operator="lessThan">
      <formula>DL196</formula>
    </cfRule>
  </conditionalFormatting>
  <conditionalFormatting sqref="DQ197">
    <cfRule type="cellIs" dxfId="2851" priority="709" operator="lessThan">
      <formula>-DK197</formula>
    </cfRule>
  </conditionalFormatting>
  <conditionalFormatting sqref="DR197">
    <cfRule type="cellIs" dxfId="2850" priority="708" operator="lessThan">
      <formula>DL197</formula>
    </cfRule>
  </conditionalFormatting>
  <conditionalFormatting sqref="DQ196">
    <cfRule type="cellIs" dxfId="2849" priority="707" operator="lessThan">
      <formula>-DK196</formula>
    </cfRule>
  </conditionalFormatting>
  <conditionalFormatting sqref="DR196">
    <cfRule type="cellIs" dxfId="2848" priority="706" operator="lessThan">
      <formula>DL196</formula>
    </cfRule>
  </conditionalFormatting>
  <conditionalFormatting sqref="DQ197">
    <cfRule type="cellIs" dxfId="2847" priority="705" operator="lessThan">
      <formula>-DK197</formula>
    </cfRule>
  </conditionalFormatting>
  <conditionalFormatting sqref="DR197">
    <cfRule type="cellIs" dxfId="2846" priority="704" operator="lessThan">
      <formula>DL197</formula>
    </cfRule>
  </conditionalFormatting>
  <conditionalFormatting sqref="DQ196">
    <cfRule type="cellIs" dxfId="2845" priority="703" operator="lessThan">
      <formula>-DK196</formula>
    </cfRule>
  </conditionalFormatting>
  <conditionalFormatting sqref="DR196">
    <cfRule type="cellIs" dxfId="2844" priority="702" operator="lessThan">
      <formula>DL196</formula>
    </cfRule>
  </conditionalFormatting>
  <conditionalFormatting sqref="DQ197">
    <cfRule type="cellIs" dxfId="2843" priority="701" operator="lessThan">
      <formula>-DK197</formula>
    </cfRule>
  </conditionalFormatting>
  <conditionalFormatting sqref="DR197">
    <cfRule type="cellIs" dxfId="2842" priority="700" operator="lessThan">
      <formula>DL197</formula>
    </cfRule>
  </conditionalFormatting>
  <conditionalFormatting sqref="DE172:DE199 DF172:DF174 DF176:DF199 DG172:DV199">
    <cfRule type="expression" dxfId="2841" priority="699">
      <formula>$B$175="duplicato"</formula>
    </cfRule>
  </conditionalFormatting>
  <conditionalFormatting sqref="DQ224">
    <cfRule type="cellIs" dxfId="2840" priority="698" operator="lessThan">
      <formula>-DK224</formula>
    </cfRule>
  </conditionalFormatting>
  <conditionalFormatting sqref="DR224">
    <cfRule type="cellIs" dxfId="2839" priority="697" operator="lessThan">
      <formula>DL224</formula>
    </cfRule>
  </conditionalFormatting>
  <conditionalFormatting sqref="DQ225">
    <cfRule type="cellIs" dxfId="2838" priority="696" operator="lessThan">
      <formula>-DK225</formula>
    </cfRule>
  </conditionalFormatting>
  <conditionalFormatting sqref="DR225">
    <cfRule type="cellIs" dxfId="2837" priority="695" operator="lessThan">
      <formula>DL225</formula>
    </cfRule>
  </conditionalFormatting>
  <conditionalFormatting sqref="DQ224">
    <cfRule type="cellIs" dxfId="2836" priority="694" operator="lessThan">
      <formula>-DK224</formula>
    </cfRule>
  </conditionalFormatting>
  <conditionalFormatting sqref="DR224">
    <cfRule type="cellIs" dxfId="2835" priority="693" operator="lessThan">
      <formula>DL224</formula>
    </cfRule>
  </conditionalFormatting>
  <conditionalFormatting sqref="DQ225">
    <cfRule type="cellIs" dxfId="2834" priority="692" operator="lessThan">
      <formula>-DK225</formula>
    </cfRule>
  </conditionalFormatting>
  <conditionalFormatting sqref="DR225">
    <cfRule type="cellIs" dxfId="2833" priority="691" operator="lessThan">
      <formula>DL225</formula>
    </cfRule>
  </conditionalFormatting>
  <conditionalFormatting sqref="DQ224">
    <cfRule type="cellIs" dxfId="2832" priority="690" operator="lessThan">
      <formula>-DK224</formula>
    </cfRule>
  </conditionalFormatting>
  <conditionalFormatting sqref="DR224">
    <cfRule type="cellIs" dxfId="2831" priority="689" operator="lessThan">
      <formula>DL224</formula>
    </cfRule>
  </conditionalFormatting>
  <conditionalFormatting sqref="DQ225">
    <cfRule type="cellIs" dxfId="2830" priority="688" operator="lessThan">
      <formula>-DK225</formula>
    </cfRule>
  </conditionalFormatting>
  <conditionalFormatting sqref="DR225">
    <cfRule type="cellIs" dxfId="2829" priority="687" operator="lessThan">
      <formula>DL225</formula>
    </cfRule>
  </conditionalFormatting>
  <conditionalFormatting sqref="DQ224">
    <cfRule type="cellIs" dxfId="2828" priority="686" operator="lessThan">
      <formula>-DK224</formula>
    </cfRule>
  </conditionalFormatting>
  <conditionalFormatting sqref="DR224">
    <cfRule type="cellIs" dxfId="2827" priority="685" operator="lessThan">
      <formula>DL224</formula>
    </cfRule>
  </conditionalFormatting>
  <conditionalFormatting sqref="DQ225">
    <cfRule type="cellIs" dxfId="2826" priority="684" operator="lessThan">
      <formula>-DK225</formula>
    </cfRule>
  </conditionalFormatting>
  <conditionalFormatting sqref="DR225">
    <cfRule type="cellIs" dxfId="2825" priority="683" operator="lessThan">
      <formula>DL225</formula>
    </cfRule>
  </conditionalFormatting>
  <conditionalFormatting sqref="DQ224">
    <cfRule type="cellIs" dxfId="2824" priority="682" operator="lessThan">
      <formula>-DK224</formula>
    </cfRule>
  </conditionalFormatting>
  <conditionalFormatting sqref="DR224">
    <cfRule type="cellIs" dxfId="2823" priority="681" operator="lessThan">
      <formula>DL224</formula>
    </cfRule>
  </conditionalFormatting>
  <conditionalFormatting sqref="DQ225">
    <cfRule type="cellIs" dxfId="2822" priority="680" operator="lessThan">
      <formula>-DK225</formula>
    </cfRule>
  </conditionalFormatting>
  <conditionalFormatting sqref="DR225">
    <cfRule type="cellIs" dxfId="2821" priority="679" operator="lessThan">
      <formula>DL225</formula>
    </cfRule>
  </conditionalFormatting>
  <conditionalFormatting sqref="DE200:DE227 DF200:DF202 DF204:DF227 DG200:DV227">
    <cfRule type="expression" dxfId="2820" priority="678">
      <formula>$B$203="duplicato"</formula>
    </cfRule>
  </conditionalFormatting>
  <conditionalFormatting sqref="AW84">
    <cfRule type="cellIs" dxfId="2819" priority="677" operator="lessThan">
      <formula>-AQ84</formula>
    </cfRule>
  </conditionalFormatting>
  <conditionalFormatting sqref="AX84">
    <cfRule type="cellIs" dxfId="2818" priority="676" operator="lessThan">
      <formula>AR84</formula>
    </cfRule>
  </conditionalFormatting>
  <conditionalFormatting sqref="AW85">
    <cfRule type="cellIs" dxfId="2817" priority="675" operator="lessThan">
      <formula>-AQ85</formula>
    </cfRule>
  </conditionalFormatting>
  <conditionalFormatting sqref="AX85">
    <cfRule type="cellIs" dxfId="2816" priority="674" operator="lessThan">
      <formula>AR85</formula>
    </cfRule>
  </conditionalFormatting>
  <conditionalFormatting sqref="AW56">
    <cfRule type="cellIs" dxfId="2815" priority="673" operator="lessThan">
      <formula>-AQ56</formula>
    </cfRule>
  </conditionalFormatting>
  <conditionalFormatting sqref="AX56">
    <cfRule type="cellIs" dxfId="2814" priority="672" operator="lessThan">
      <formula>AR56</formula>
    </cfRule>
  </conditionalFormatting>
  <conditionalFormatting sqref="AW57">
    <cfRule type="cellIs" dxfId="2813" priority="671" operator="lessThan">
      <formula>-AQ57</formula>
    </cfRule>
  </conditionalFormatting>
  <conditionalFormatting sqref="AX57">
    <cfRule type="cellIs" dxfId="2812" priority="670" operator="lessThan">
      <formula>AR57</formula>
    </cfRule>
  </conditionalFormatting>
  <conditionalFormatting sqref="AW56">
    <cfRule type="cellIs" dxfId="2811" priority="669" operator="lessThan">
      <formula>-AQ56</formula>
    </cfRule>
  </conditionalFormatting>
  <conditionalFormatting sqref="AX56">
    <cfRule type="cellIs" dxfId="2810" priority="668" operator="lessThan">
      <formula>AR56</formula>
    </cfRule>
  </conditionalFormatting>
  <conditionalFormatting sqref="AW57">
    <cfRule type="cellIs" dxfId="2809" priority="667" operator="lessThan">
      <formula>-AQ57</formula>
    </cfRule>
  </conditionalFormatting>
  <conditionalFormatting sqref="AX57">
    <cfRule type="cellIs" dxfId="2808" priority="666" operator="lessThan">
      <formula>AR57</formula>
    </cfRule>
  </conditionalFormatting>
  <conditionalFormatting sqref="AW84">
    <cfRule type="cellIs" dxfId="2807" priority="665" operator="lessThan">
      <formula>-AQ84</formula>
    </cfRule>
  </conditionalFormatting>
  <conditionalFormatting sqref="AX84">
    <cfRule type="cellIs" dxfId="2806" priority="664" operator="lessThan">
      <formula>AR84</formula>
    </cfRule>
  </conditionalFormatting>
  <conditionalFormatting sqref="AW85">
    <cfRule type="cellIs" dxfId="2805" priority="663" operator="lessThan">
      <formula>-AQ85</formula>
    </cfRule>
  </conditionalFormatting>
  <conditionalFormatting sqref="AX85">
    <cfRule type="cellIs" dxfId="2804" priority="662" operator="lessThan">
      <formula>AR85</formula>
    </cfRule>
  </conditionalFormatting>
  <conditionalFormatting sqref="AW84">
    <cfRule type="cellIs" dxfId="2803" priority="661" operator="lessThan">
      <formula>-AQ84</formula>
    </cfRule>
  </conditionalFormatting>
  <conditionalFormatting sqref="AX84">
    <cfRule type="cellIs" dxfId="2802" priority="660" operator="lessThan">
      <formula>AR84</formula>
    </cfRule>
  </conditionalFormatting>
  <conditionalFormatting sqref="AW85">
    <cfRule type="cellIs" dxfId="2801" priority="659" operator="lessThan">
      <formula>-AQ85</formula>
    </cfRule>
  </conditionalFormatting>
  <conditionalFormatting sqref="AX85">
    <cfRule type="cellIs" dxfId="2800" priority="658" operator="lessThan">
      <formula>AR85</formula>
    </cfRule>
  </conditionalFormatting>
  <conditionalFormatting sqref="AW84">
    <cfRule type="cellIs" dxfId="2799" priority="657" operator="lessThan">
      <formula>-AQ84</formula>
    </cfRule>
  </conditionalFormatting>
  <conditionalFormatting sqref="AX84">
    <cfRule type="cellIs" dxfId="2798" priority="656" operator="lessThan">
      <formula>AR84</formula>
    </cfRule>
  </conditionalFormatting>
  <conditionalFormatting sqref="AW85">
    <cfRule type="cellIs" dxfId="2797" priority="655" operator="lessThan">
      <formula>-AQ85</formula>
    </cfRule>
  </conditionalFormatting>
  <conditionalFormatting sqref="AX85">
    <cfRule type="cellIs" dxfId="2796" priority="654" operator="lessThan">
      <formula>AR85</formula>
    </cfRule>
  </conditionalFormatting>
  <conditionalFormatting sqref="AW84">
    <cfRule type="cellIs" dxfId="2795" priority="653" operator="lessThan">
      <formula>-AQ84</formula>
    </cfRule>
  </conditionalFormatting>
  <conditionalFormatting sqref="AX84">
    <cfRule type="cellIs" dxfId="2794" priority="652" operator="lessThan">
      <formula>AR84</formula>
    </cfRule>
  </conditionalFormatting>
  <conditionalFormatting sqref="AW85">
    <cfRule type="cellIs" dxfId="2793" priority="651" operator="lessThan">
      <formula>-AQ85</formula>
    </cfRule>
  </conditionalFormatting>
  <conditionalFormatting sqref="AX85">
    <cfRule type="cellIs" dxfId="2792" priority="650" operator="lessThan">
      <formula>AR85</formula>
    </cfRule>
  </conditionalFormatting>
  <conditionalFormatting sqref="AK60:AK87 AL60:AL62 AL64:AL87 AM60:BB87">
    <cfRule type="expression" dxfId="2791" priority="649">
      <formula>$B$63="duplicato"</formula>
    </cfRule>
  </conditionalFormatting>
  <conditionalFormatting sqref="AW112">
    <cfRule type="cellIs" dxfId="2790" priority="648" operator="lessThan">
      <formula>-AQ112</formula>
    </cfRule>
  </conditionalFormatting>
  <conditionalFormatting sqref="AX112">
    <cfRule type="cellIs" dxfId="2789" priority="647" operator="lessThan">
      <formula>AR112</formula>
    </cfRule>
  </conditionalFormatting>
  <conditionalFormatting sqref="AW113">
    <cfRule type="cellIs" dxfId="2788" priority="646" operator="lessThan">
      <formula>-AQ113</formula>
    </cfRule>
  </conditionalFormatting>
  <conditionalFormatting sqref="AX113">
    <cfRule type="cellIs" dxfId="2787" priority="645" operator="lessThan">
      <formula>AR113</formula>
    </cfRule>
  </conditionalFormatting>
  <conditionalFormatting sqref="AW112">
    <cfRule type="cellIs" dxfId="2786" priority="644" operator="lessThan">
      <formula>-AQ112</formula>
    </cfRule>
  </conditionalFormatting>
  <conditionalFormatting sqref="AX112">
    <cfRule type="cellIs" dxfId="2785" priority="643" operator="lessThan">
      <formula>AR112</formula>
    </cfRule>
  </conditionalFormatting>
  <conditionalFormatting sqref="AW113">
    <cfRule type="cellIs" dxfId="2784" priority="642" operator="lessThan">
      <formula>-AQ113</formula>
    </cfRule>
  </conditionalFormatting>
  <conditionalFormatting sqref="AX113">
    <cfRule type="cellIs" dxfId="2783" priority="641" operator="lessThan">
      <formula>AR113</formula>
    </cfRule>
  </conditionalFormatting>
  <conditionalFormatting sqref="AW112">
    <cfRule type="cellIs" dxfId="2782" priority="640" operator="lessThan">
      <formula>-AQ112</formula>
    </cfRule>
  </conditionalFormatting>
  <conditionalFormatting sqref="AX112">
    <cfRule type="cellIs" dxfId="2781" priority="639" operator="lessThan">
      <formula>AR112</formula>
    </cfRule>
  </conditionalFormatting>
  <conditionalFormatting sqref="AW113">
    <cfRule type="cellIs" dxfId="2780" priority="638" operator="lessThan">
      <formula>-AQ113</formula>
    </cfRule>
  </conditionalFormatting>
  <conditionalFormatting sqref="AX113">
    <cfRule type="cellIs" dxfId="2779" priority="637" operator="lessThan">
      <formula>AR113</formula>
    </cfRule>
  </conditionalFormatting>
  <conditionalFormatting sqref="AW112">
    <cfRule type="cellIs" dxfId="2778" priority="636" operator="lessThan">
      <formula>-AQ112</formula>
    </cfRule>
  </conditionalFormatting>
  <conditionalFormatting sqref="AX112">
    <cfRule type="cellIs" dxfId="2777" priority="635" operator="lessThan">
      <formula>AR112</formula>
    </cfRule>
  </conditionalFormatting>
  <conditionalFormatting sqref="AW113">
    <cfRule type="cellIs" dxfId="2776" priority="634" operator="lessThan">
      <formula>-AQ113</formula>
    </cfRule>
  </conditionalFormatting>
  <conditionalFormatting sqref="AX113">
    <cfRule type="cellIs" dxfId="2775" priority="633" operator="lessThan">
      <formula>AR113</formula>
    </cfRule>
  </conditionalFormatting>
  <conditionalFormatting sqref="AW112">
    <cfRule type="cellIs" dxfId="2774" priority="632" operator="lessThan">
      <formula>-AQ112</formula>
    </cfRule>
  </conditionalFormatting>
  <conditionalFormatting sqref="AX112">
    <cfRule type="cellIs" dxfId="2773" priority="631" operator="lessThan">
      <formula>AR112</formula>
    </cfRule>
  </conditionalFormatting>
  <conditionalFormatting sqref="AW113">
    <cfRule type="cellIs" dxfId="2772" priority="630" operator="lessThan">
      <formula>-AQ113</formula>
    </cfRule>
  </conditionalFormatting>
  <conditionalFormatting sqref="AX113">
    <cfRule type="cellIs" dxfId="2771" priority="629" operator="lessThan">
      <formula>AR113</formula>
    </cfRule>
  </conditionalFormatting>
  <conditionalFormatting sqref="AK88:AK115 AL88:AL90 AL92:AL115 AM88:BB115">
    <cfRule type="expression" dxfId="2770" priority="628">
      <formula>$B$91="duplicato"</formula>
    </cfRule>
  </conditionalFormatting>
  <conditionalFormatting sqref="AW140">
    <cfRule type="cellIs" dxfId="2769" priority="627" operator="lessThan">
      <formula>-AQ140</formula>
    </cfRule>
  </conditionalFormatting>
  <conditionalFormatting sqref="AX140">
    <cfRule type="cellIs" dxfId="2768" priority="626" operator="lessThan">
      <formula>AR140</formula>
    </cfRule>
  </conditionalFormatting>
  <conditionalFormatting sqref="AW141">
    <cfRule type="cellIs" dxfId="2767" priority="625" operator="lessThan">
      <formula>-AQ141</formula>
    </cfRule>
  </conditionalFormatting>
  <conditionalFormatting sqref="AX141">
    <cfRule type="cellIs" dxfId="2766" priority="624" operator="lessThan">
      <formula>AR141</formula>
    </cfRule>
  </conditionalFormatting>
  <conditionalFormatting sqref="AW140">
    <cfRule type="cellIs" dxfId="2765" priority="623" operator="lessThan">
      <formula>-AQ140</formula>
    </cfRule>
  </conditionalFormatting>
  <conditionalFormatting sqref="AX140">
    <cfRule type="cellIs" dxfId="2764" priority="622" operator="lessThan">
      <formula>AR140</formula>
    </cfRule>
  </conditionalFormatting>
  <conditionalFormatting sqref="AW141">
    <cfRule type="cellIs" dxfId="2763" priority="621" operator="lessThan">
      <formula>-AQ141</formula>
    </cfRule>
  </conditionalFormatting>
  <conditionalFormatting sqref="AX141">
    <cfRule type="cellIs" dxfId="2762" priority="620" operator="lessThan">
      <formula>AR141</formula>
    </cfRule>
  </conditionalFormatting>
  <conditionalFormatting sqref="AW140">
    <cfRule type="cellIs" dxfId="2761" priority="619" operator="lessThan">
      <formula>-AQ140</formula>
    </cfRule>
  </conditionalFormatting>
  <conditionalFormatting sqref="AX140">
    <cfRule type="cellIs" dxfId="2760" priority="618" operator="lessThan">
      <formula>AR140</formula>
    </cfRule>
  </conditionalFormatting>
  <conditionalFormatting sqref="AW141">
    <cfRule type="cellIs" dxfId="2759" priority="617" operator="lessThan">
      <formula>-AQ141</formula>
    </cfRule>
  </conditionalFormatting>
  <conditionalFormatting sqref="AX141">
    <cfRule type="cellIs" dxfId="2758" priority="616" operator="lessThan">
      <formula>AR141</formula>
    </cfRule>
  </conditionalFormatting>
  <conditionalFormatting sqref="AW140">
    <cfRule type="cellIs" dxfId="2757" priority="615" operator="lessThan">
      <formula>-AQ140</formula>
    </cfRule>
  </conditionalFormatting>
  <conditionalFormatting sqref="AX140">
    <cfRule type="cellIs" dxfId="2756" priority="614" operator="lessThan">
      <formula>AR140</formula>
    </cfRule>
  </conditionalFormatting>
  <conditionalFormatting sqref="AW141">
    <cfRule type="cellIs" dxfId="2755" priority="613" operator="lessThan">
      <formula>-AQ141</formula>
    </cfRule>
  </conditionalFormatting>
  <conditionalFormatting sqref="AX141">
    <cfRule type="cellIs" dxfId="2754" priority="612" operator="lessThan">
      <formula>AR141</formula>
    </cfRule>
  </conditionalFormatting>
  <conditionalFormatting sqref="AW140">
    <cfRule type="cellIs" dxfId="2753" priority="611" operator="lessThan">
      <formula>-AQ140</formula>
    </cfRule>
  </conditionalFormatting>
  <conditionalFormatting sqref="AX140">
    <cfRule type="cellIs" dxfId="2752" priority="610" operator="lessThan">
      <formula>AR140</formula>
    </cfRule>
  </conditionalFormatting>
  <conditionalFormatting sqref="AW141">
    <cfRule type="cellIs" dxfId="2751" priority="609" operator="lessThan">
      <formula>-AQ141</formula>
    </cfRule>
  </conditionalFormatting>
  <conditionalFormatting sqref="AX141">
    <cfRule type="cellIs" dxfId="2750" priority="608" operator="lessThan">
      <formula>AR141</formula>
    </cfRule>
  </conditionalFormatting>
  <conditionalFormatting sqref="AK116:AK143 AL116:AL118 AL120:AL143 AM116:BB143">
    <cfRule type="expression" dxfId="2749" priority="607">
      <formula>$B$119="duplicato"</formula>
    </cfRule>
  </conditionalFormatting>
  <conditionalFormatting sqref="AW168">
    <cfRule type="cellIs" dxfId="2748" priority="606" operator="lessThan">
      <formula>-AQ168</formula>
    </cfRule>
  </conditionalFormatting>
  <conditionalFormatting sqref="AX168">
    <cfRule type="cellIs" dxfId="2747" priority="605" operator="lessThan">
      <formula>AR168</formula>
    </cfRule>
  </conditionalFormatting>
  <conditionalFormatting sqref="AW169">
    <cfRule type="cellIs" dxfId="2746" priority="604" operator="lessThan">
      <formula>-AQ169</formula>
    </cfRule>
  </conditionalFormatting>
  <conditionalFormatting sqref="AX169">
    <cfRule type="cellIs" dxfId="2745" priority="603" operator="lessThan">
      <formula>AR169</formula>
    </cfRule>
  </conditionalFormatting>
  <conditionalFormatting sqref="AW168">
    <cfRule type="cellIs" dxfId="2744" priority="602" operator="lessThan">
      <formula>-AQ168</formula>
    </cfRule>
  </conditionalFormatting>
  <conditionalFormatting sqref="AX168">
    <cfRule type="cellIs" dxfId="2743" priority="601" operator="lessThan">
      <formula>AR168</formula>
    </cfRule>
  </conditionalFormatting>
  <conditionalFormatting sqref="AW169">
    <cfRule type="cellIs" dxfId="2742" priority="600" operator="lessThan">
      <formula>-AQ169</formula>
    </cfRule>
  </conditionalFormatting>
  <conditionalFormatting sqref="AX169">
    <cfRule type="cellIs" dxfId="2741" priority="599" operator="lessThan">
      <formula>AR169</formula>
    </cfRule>
  </conditionalFormatting>
  <conditionalFormatting sqref="AW168">
    <cfRule type="cellIs" dxfId="2740" priority="598" operator="lessThan">
      <formula>-AQ168</formula>
    </cfRule>
  </conditionalFormatting>
  <conditionalFormatting sqref="AX168">
    <cfRule type="cellIs" dxfId="2739" priority="597" operator="lessThan">
      <formula>AR168</formula>
    </cfRule>
  </conditionalFormatting>
  <conditionalFormatting sqref="AW169">
    <cfRule type="cellIs" dxfId="2738" priority="596" operator="lessThan">
      <formula>-AQ169</formula>
    </cfRule>
  </conditionalFormatting>
  <conditionalFormatting sqref="AX169">
    <cfRule type="cellIs" dxfId="2737" priority="595" operator="lessThan">
      <formula>AR169</formula>
    </cfRule>
  </conditionalFormatting>
  <conditionalFormatting sqref="AW168">
    <cfRule type="cellIs" dxfId="2736" priority="594" operator="lessThan">
      <formula>-AQ168</formula>
    </cfRule>
  </conditionalFormatting>
  <conditionalFormatting sqref="AX168">
    <cfRule type="cellIs" dxfId="2735" priority="593" operator="lessThan">
      <formula>AR168</formula>
    </cfRule>
  </conditionalFormatting>
  <conditionalFormatting sqref="AW169">
    <cfRule type="cellIs" dxfId="2734" priority="592" operator="lessThan">
      <formula>-AQ169</formula>
    </cfRule>
  </conditionalFormatting>
  <conditionalFormatting sqref="AX169">
    <cfRule type="cellIs" dxfId="2733" priority="591" operator="lessThan">
      <formula>AR169</formula>
    </cfRule>
  </conditionalFormatting>
  <conditionalFormatting sqref="AW168">
    <cfRule type="cellIs" dxfId="2732" priority="590" operator="lessThan">
      <formula>-AQ168</formula>
    </cfRule>
  </conditionalFormatting>
  <conditionalFormatting sqref="AX168">
    <cfRule type="cellIs" dxfId="2731" priority="589" operator="lessThan">
      <formula>AR168</formula>
    </cfRule>
  </conditionalFormatting>
  <conditionalFormatting sqref="AW169">
    <cfRule type="cellIs" dxfId="2730" priority="588" operator="lessThan">
      <formula>-AQ169</formula>
    </cfRule>
  </conditionalFormatting>
  <conditionalFormatting sqref="AX169">
    <cfRule type="cellIs" dxfId="2729" priority="587" operator="lessThan">
      <formula>AR169</formula>
    </cfRule>
  </conditionalFormatting>
  <conditionalFormatting sqref="AK144:AK171 AL144:AL146 AL148:AL171 AM144:BB171">
    <cfRule type="expression" dxfId="2728" priority="586">
      <formula>$B$147="duplicato"</formula>
    </cfRule>
  </conditionalFormatting>
  <conditionalFormatting sqref="AW196">
    <cfRule type="cellIs" dxfId="2727" priority="585" operator="lessThan">
      <formula>-AQ196</formula>
    </cfRule>
  </conditionalFormatting>
  <conditionalFormatting sqref="AX196">
    <cfRule type="cellIs" dxfId="2726" priority="584" operator="lessThan">
      <formula>AR196</formula>
    </cfRule>
  </conditionalFormatting>
  <conditionalFormatting sqref="AW197">
    <cfRule type="cellIs" dxfId="2725" priority="583" operator="lessThan">
      <formula>-AQ197</formula>
    </cfRule>
  </conditionalFormatting>
  <conditionalFormatting sqref="AX197">
    <cfRule type="cellIs" dxfId="2724" priority="582" operator="lessThan">
      <formula>AR197</formula>
    </cfRule>
  </conditionalFormatting>
  <conditionalFormatting sqref="AW196">
    <cfRule type="cellIs" dxfId="2723" priority="581" operator="lessThan">
      <formula>-AQ196</formula>
    </cfRule>
  </conditionalFormatting>
  <conditionalFormatting sqref="AX196">
    <cfRule type="cellIs" dxfId="2722" priority="580" operator="lessThan">
      <formula>AR196</formula>
    </cfRule>
  </conditionalFormatting>
  <conditionalFormatting sqref="AW197">
    <cfRule type="cellIs" dxfId="2721" priority="579" operator="lessThan">
      <formula>-AQ197</formula>
    </cfRule>
  </conditionalFormatting>
  <conditionalFormatting sqref="AX197">
    <cfRule type="cellIs" dxfId="2720" priority="578" operator="lessThan">
      <formula>AR197</formula>
    </cfRule>
  </conditionalFormatting>
  <conditionalFormatting sqref="AW196">
    <cfRule type="cellIs" dxfId="2719" priority="577" operator="lessThan">
      <formula>-AQ196</formula>
    </cfRule>
  </conditionalFormatting>
  <conditionalFormatting sqref="AX196">
    <cfRule type="cellIs" dxfId="2718" priority="576" operator="lessThan">
      <formula>AR196</formula>
    </cfRule>
  </conditionalFormatting>
  <conditionalFormatting sqref="AW197">
    <cfRule type="cellIs" dxfId="2717" priority="575" operator="lessThan">
      <formula>-AQ197</formula>
    </cfRule>
  </conditionalFormatting>
  <conditionalFormatting sqref="AX197">
    <cfRule type="cellIs" dxfId="2716" priority="574" operator="lessThan">
      <formula>AR197</formula>
    </cfRule>
  </conditionalFormatting>
  <conditionalFormatting sqref="AW196">
    <cfRule type="cellIs" dxfId="2715" priority="573" operator="lessThan">
      <formula>-AQ196</formula>
    </cfRule>
  </conditionalFormatting>
  <conditionalFormatting sqref="AX196">
    <cfRule type="cellIs" dxfId="2714" priority="572" operator="lessThan">
      <formula>AR196</formula>
    </cfRule>
  </conditionalFormatting>
  <conditionalFormatting sqref="AW197">
    <cfRule type="cellIs" dxfId="2713" priority="571" operator="lessThan">
      <formula>-AQ197</formula>
    </cfRule>
  </conditionalFormatting>
  <conditionalFormatting sqref="AX197">
    <cfRule type="cellIs" dxfId="2712" priority="570" operator="lessThan">
      <formula>AR197</formula>
    </cfRule>
  </conditionalFormatting>
  <conditionalFormatting sqref="AW196">
    <cfRule type="cellIs" dxfId="2711" priority="569" operator="lessThan">
      <formula>-AQ196</formula>
    </cfRule>
  </conditionalFormatting>
  <conditionalFormatting sqref="AX196">
    <cfRule type="cellIs" dxfId="2710" priority="568" operator="lessThan">
      <formula>AR196</formula>
    </cfRule>
  </conditionalFormatting>
  <conditionalFormatting sqref="AW197">
    <cfRule type="cellIs" dxfId="2709" priority="567" operator="lessThan">
      <formula>-AQ197</formula>
    </cfRule>
  </conditionalFormatting>
  <conditionalFormatting sqref="AX197">
    <cfRule type="cellIs" dxfId="2708" priority="566" operator="lessThan">
      <formula>AR197</formula>
    </cfRule>
  </conditionalFormatting>
  <conditionalFormatting sqref="AK172:AK199 AL172:AL174 AL176:AL199 AM172:BB199">
    <cfRule type="expression" dxfId="2707" priority="565">
      <formula>$B$175="duplicato"</formula>
    </cfRule>
  </conditionalFormatting>
  <conditionalFormatting sqref="AW224">
    <cfRule type="cellIs" dxfId="2706" priority="564" operator="lessThan">
      <formula>-AQ224</formula>
    </cfRule>
  </conditionalFormatting>
  <conditionalFormatting sqref="AX224">
    <cfRule type="cellIs" dxfId="2705" priority="563" operator="lessThan">
      <formula>AR224</formula>
    </cfRule>
  </conditionalFormatting>
  <conditionalFormatting sqref="AW225">
    <cfRule type="cellIs" dxfId="2704" priority="562" operator="lessThan">
      <formula>-AQ225</formula>
    </cfRule>
  </conditionalFormatting>
  <conditionalFormatting sqref="AX225">
    <cfRule type="cellIs" dxfId="2703" priority="561" operator="lessThan">
      <formula>AR225</formula>
    </cfRule>
  </conditionalFormatting>
  <conditionalFormatting sqref="AW224">
    <cfRule type="cellIs" dxfId="2702" priority="560" operator="lessThan">
      <formula>-AQ224</formula>
    </cfRule>
  </conditionalFormatting>
  <conditionalFormatting sqref="AX224">
    <cfRule type="cellIs" dxfId="2701" priority="559" operator="lessThan">
      <formula>AR224</formula>
    </cfRule>
  </conditionalFormatting>
  <conditionalFormatting sqref="AW225">
    <cfRule type="cellIs" dxfId="2700" priority="558" operator="lessThan">
      <formula>-AQ225</formula>
    </cfRule>
  </conditionalFormatting>
  <conditionalFormatting sqref="AX225">
    <cfRule type="cellIs" dxfId="2699" priority="557" operator="lessThan">
      <formula>AR225</formula>
    </cfRule>
  </conditionalFormatting>
  <conditionalFormatting sqref="AW224">
    <cfRule type="cellIs" dxfId="2698" priority="556" operator="lessThan">
      <formula>-AQ224</formula>
    </cfRule>
  </conditionalFormatting>
  <conditionalFormatting sqref="AX224">
    <cfRule type="cellIs" dxfId="2697" priority="555" operator="lessThan">
      <formula>AR224</formula>
    </cfRule>
  </conditionalFormatting>
  <conditionalFormatting sqref="AW225">
    <cfRule type="cellIs" dxfId="2696" priority="554" operator="lessThan">
      <formula>-AQ225</formula>
    </cfRule>
  </conditionalFormatting>
  <conditionalFormatting sqref="AX225">
    <cfRule type="cellIs" dxfId="2695" priority="553" operator="lessThan">
      <formula>AR225</formula>
    </cfRule>
  </conditionalFormatting>
  <conditionalFormatting sqref="AW224">
    <cfRule type="cellIs" dxfId="2694" priority="552" operator="lessThan">
      <formula>-AQ224</formula>
    </cfRule>
  </conditionalFormatting>
  <conditionalFormatting sqref="AX224">
    <cfRule type="cellIs" dxfId="2693" priority="551" operator="lessThan">
      <formula>AR224</formula>
    </cfRule>
  </conditionalFormatting>
  <conditionalFormatting sqref="AW225">
    <cfRule type="cellIs" dxfId="2692" priority="550" operator="lessThan">
      <formula>-AQ225</formula>
    </cfRule>
  </conditionalFormatting>
  <conditionalFormatting sqref="AX225">
    <cfRule type="cellIs" dxfId="2691" priority="549" operator="lessThan">
      <formula>AR225</formula>
    </cfRule>
  </conditionalFormatting>
  <conditionalFormatting sqref="AW224">
    <cfRule type="cellIs" dxfId="2690" priority="548" operator="lessThan">
      <formula>-AQ224</formula>
    </cfRule>
  </conditionalFormatting>
  <conditionalFormatting sqref="AX224">
    <cfRule type="cellIs" dxfId="2689" priority="547" operator="lessThan">
      <formula>AR224</formula>
    </cfRule>
  </conditionalFormatting>
  <conditionalFormatting sqref="AW225">
    <cfRule type="cellIs" dxfId="2688" priority="546" operator="lessThan">
      <formula>-AQ225</formula>
    </cfRule>
  </conditionalFormatting>
  <conditionalFormatting sqref="AX225">
    <cfRule type="cellIs" dxfId="2687" priority="545" operator="lessThan">
      <formula>AR225</formula>
    </cfRule>
  </conditionalFormatting>
  <conditionalFormatting sqref="AK200:AK227 AL200:AL202 AL204:AL227 AM200:BB227">
    <cfRule type="expression" dxfId="2686" priority="544">
      <formula>$B$203="duplicato"</formula>
    </cfRule>
  </conditionalFormatting>
  <conditionalFormatting sqref="BO84">
    <cfRule type="cellIs" dxfId="2685" priority="543" operator="lessThan">
      <formula>-BI84</formula>
    </cfRule>
  </conditionalFormatting>
  <conditionalFormatting sqref="BP84">
    <cfRule type="cellIs" dxfId="2684" priority="542" operator="lessThan">
      <formula>BJ84</formula>
    </cfRule>
  </conditionalFormatting>
  <conditionalFormatting sqref="BO85">
    <cfRule type="cellIs" dxfId="2683" priority="541" operator="lessThan">
      <formula>-BI85</formula>
    </cfRule>
  </conditionalFormatting>
  <conditionalFormatting sqref="BP85">
    <cfRule type="cellIs" dxfId="2682" priority="540" operator="lessThan">
      <formula>BJ85</formula>
    </cfRule>
  </conditionalFormatting>
  <conditionalFormatting sqref="BO56">
    <cfRule type="cellIs" dxfId="2681" priority="539" operator="lessThan">
      <formula>-BI56</formula>
    </cfRule>
  </conditionalFormatting>
  <conditionalFormatting sqref="BP56">
    <cfRule type="cellIs" dxfId="2680" priority="538" operator="lessThan">
      <formula>BJ56</formula>
    </cfRule>
  </conditionalFormatting>
  <conditionalFormatting sqref="BO57">
    <cfRule type="cellIs" dxfId="2679" priority="537" operator="lessThan">
      <formula>-BI57</formula>
    </cfRule>
  </conditionalFormatting>
  <conditionalFormatting sqref="BP57">
    <cfRule type="cellIs" dxfId="2678" priority="536" operator="lessThan">
      <formula>BJ57</formula>
    </cfRule>
  </conditionalFormatting>
  <conditionalFormatting sqref="BO56">
    <cfRule type="cellIs" dxfId="2677" priority="535" operator="lessThan">
      <formula>-BI56</formula>
    </cfRule>
  </conditionalFormatting>
  <conditionalFormatting sqref="BP56">
    <cfRule type="cellIs" dxfId="2676" priority="534" operator="lessThan">
      <formula>BJ56</formula>
    </cfRule>
  </conditionalFormatting>
  <conditionalFormatting sqref="BO57">
    <cfRule type="cellIs" dxfId="2675" priority="533" operator="lessThan">
      <formula>-BI57</formula>
    </cfRule>
  </conditionalFormatting>
  <conditionalFormatting sqref="BP57">
    <cfRule type="cellIs" dxfId="2674" priority="532" operator="lessThan">
      <formula>BJ57</formula>
    </cfRule>
  </conditionalFormatting>
  <conditionalFormatting sqref="BO84">
    <cfRule type="cellIs" dxfId="2673" priority="531" operator="lessThan">
      <formula>-BI84</formula>
    </cfRule>
  </conditionalFormatting>
  <conditionalFormatting sqref="BP84">
    <cfRule type="cellIs" dxfId="2672" priority="530" operator="lessThan">
      <formula>BJ84</formula>
    </cfRule>
  </conditionalFormatting>
  <conditionalFormatting sqref="BO85">
    <cfRule type="cellIs" dxfId="2671" priority="529" operator="lessThan">
      <formula>-BI85</formula>
    </cfRule>
  </conditionalFormatting>
  <conditionalFormatting sqref="BP85">
    <cfRule type="cellIs" dxfId="2670" priority="528" operator="lessThan">
      <formula>BJ85</formula>
    </cfRule>
  </conditionalFormatting>
  <conditionalFormatting sqref="BO84">
    <cfRule type="cellIs" dxfId="2669" priority="527" operator="lessThan">
      <formula>-BI84</formula>
    </cfRule>
  </conditionalFormatting>
  <conditionalFormatting sqref="BP84">
    <cfRule type="cellIs" dxfId="2668" priority="526" operator="lessThan">
      <formula>BJ84</formula>
    </cfRule>
  </conditionalFormatting>
  <conditionalFormatting sqref="BO85">
    <cfRule type="cellIs" dxfId="2667" priority="525" operator="lessThan">
      <formula>-BI85</formula>
    </cfRule>
  </conditionalFormatting>
  <conditionalFormatting sqref="BP85">
    <cfRule type="cellIs" dxfId="2666" priority="524" operator="lessThan">
      <formula>BJ85</formula>
    </cfRule>
  </conditionalFormatting>
  <conditionalFormatting sqref="BO84">
    <cfRule type="cellIs" dxfId="2665" priority="523" operator="lessThan">
      <formula>-BI84</formula>
    </cfRule>
  </conditionalFormatting>
  <conditionalFormatting sqref="BP84">
    <cfRule type="cellIs" dxfId="2664" priority="522" operator="lessThan">
      <formula>BJ84</formula>
    </cfRule>
  </conditionalFormatting>
  <conditionalFormatting sqref="BO85">
    <cfRule type="cellIs" dxfId="2663" priority="521" operator="lessThan">
      <formula>-BI85</formula>
    </cfRule>
  </conditionalFormatting>
  <conditionalFormatting sqref="BP85">
    <cfRule type="cellIs" dxfId="2662" priority="520" operator="lessThan">
      <formula>BJ85</formula>
    </cfRule>
  </conditionalFormatting>
  <conditionalFormatting sqref="BO84">
    <cfRule type="cellIs" dxfId="2661" priority="519" operator="lessThan">
      <formula>-BI84</formula>
    </cfRule>
  </conditionalFormatting>
  <conditionalFormatting sqref="BP84">
    <cfRule type="cellIs" dxfId="2660" priority="518" operator="lessThan">
      <formula>BJ84</formula>
    </cfRule>
  </conditionalFormatting>
  <conditionalFormatting sqref="BO85">
    <cfRule type="cellIs" dxfId="2659" priority="517" operator="lessThan">
      <formula>-BI85</formula>
    </cfRule>
  </conditionalFormatting>
  <conditionalFormatting sqref="BP85">
    <cfRule type="cellIs" dxfId="2658" priority="516" operator="lessThan">
      <formula>BJ85</formula>
    </cfRule>
  </conditionalFormatting>
  <conditionalFormatting sqref="BC60:BC87 BD60:BD62 BD64:BD87 BE60:BT87">
    <cfRule type="expression" dxfId="2657" priority="515">
      <formula>$B$63="duplicato"</formula>
    </cfRule>
  </conditionalFormatting>
  <conditionalFormatting sqref="BO112">
    <cfRule type="cellIs" dxfId="2656" priority="514" operator="lessThan">
      <formula>-BI112</formula>
    </cfRule>
  </conditionalFormatting>
  <conditionalFormatting sqref="BP112">
    <cfRule type="cellIs" dxfId="2655" priority="513" operator="lessThan">
      <formula>BJ112</formula>
    </cfRule>
  </conditionalFormatting>
  <conditionalFormatting sqref="BO113">
    <cfRule type="cellIs" dxfId="2654" priority="512" operator="lessThan">
      <formula>-BI113</formula>
    </cfRule>
  </conditionalFormatting>
  <conditionalFormatting sqref="BP113">
    <cfRule type="cellIs" dxfId="2653" priority="511" operator="lessThan">
      <formula>BJ113</formula>
    </cfRule>
  </conditionalFormatting>
  <conditionalFormatting sqref="BO112">
    <cfRule type="cellIs" dxfId="2652" priority="510" operator="lessThan">
      <formula>-BI112</formula>
    </cfRule>
  </conditionalFormatting>
  <conditionalFormatting sqref="BP112">
    <cfRule type="cellIs" dxfId="2651" priority="509" operator="lessThan">
      <formula>BJ112</formula>
    </cfRule>
  </conditionalFormatting>
  <conditionalFormatting sqref="BO113">
    <cfRule type="cellIs" dxfId="2650" priority="508" operator="lessThan">
      <formula>-BI113</formula>
    </cfRule>
  </conditionalFormatting>
  <conditionalFormatting sqref="BP113">
    <cfRule type="cellIs" dxfId="2649" priority="507" operator="lessThan">
      <formula>BJ113</formula>
    </cfRule>
  </conditionalFormatting>
  <conditionalFormatting sqref="BO112">
    <cfRule type="cellIs" dxfId="2648" priority="506" operator="lessThan">
      <formula>-BI112</formula>
    </cfRule>
  </conditionalFormatting>
  <conditionalFormatting sqref="BP112">
    <cfRule type="cellIs" dxfId="2647" priority="505" operator="lessThan">
      <formula>BJ112</formula>
    </cfRule>
  </conditionalFormatting>
  <conditionalFormatting sqref="BO113">
    <cfRule type="cellIs" dxfId="2646" priority="504" operator="lessThan">
      <formula>-BI113</formula>
    </cfRule>
  </conditionalFormatting>
  <conditionalFormatting sqref="BP113">
    <cfRule type="cellIs" dxfId="2645" priority="503" operator="lessThan">
      <formula>BJ113</formula>
    </cfRule>
  </conditionalFormatting>
  <conditionalFormatting sqref="BO112">
    <cfRule type="cellIs" dxfId="2644" priority="502" operator="lessThan">
      <formula>-BI112</formula>
    </cfRule>
  </conditionalFormatting>
  <conditionalFormatting sqref="BP112">
    <cfRule type="cellIs" dxfId="2643" priority="501" operator="lessThan">
      <formula>BJ112</formula>
    </cfRule>
  </conditionalFormatting>
  <conditionalFormatting sqref="BO113">
    <cfRule type="cellIs" dxfId="2642" priority="500" operator="lessThan">
      <formula>-BI113</formula>
    </cfRule>
  </conditionalFormatting>
  <conditionalFormatting sqref="BP113">
    <cfRule type="cellIs" dxfId="2641" priority="499" operator="lessThan">
      <formula>BJ113</formula>
    </cfRule>
  </conditionalFormatting>
  <conditionalFormatting sqref="BO112">
    <cfRule type="cellIs" dxfId="2640" priority="498" operator="lessThan">
      <formula>-BI112</formula>
    </cfRule>
  </conditionalFormatting>
  <conditionalFormatting sqref="BP112">
    <cfRule type="cellIs" dxfId="2639" priority="497" operator="lessThan">
      <formula>BJ112</formula>
    </cfRule>
  </conditionalFormatting>
  <conditionalFormatting sqref="BO113">
    <cfRule type="cellIs" dxfId="2638" priority="496" operator="lessThan">
      <formula>-BI113</formula>
    </cfRule>
  </conditionalFormatting>
  <conditionalFormatting sqref="BP113">
    <cfRule type="cellIs" dxfId="2637" priority="495" operator="lessThan">
      <formula>BJ113</formula>
    </cfRule>
  </conditionalFormatting>
  <conditionalFormatting sqref="BC88:BC115 BD88:BD90 BD92:BD115 BE88:BT115">
    <cfRule type="expression" dxfId="2636" priority="494">
      <formula>$B$91="duplicato"</formula>
    </cfRule>
  </conditionalFormatting>
  <conditionalFormatting sqref="BO140">
    <cfRule type="cellIs" dxfId="2635" priority="493" operator="lessThan">
      <formula>-BI140</formula>
    </cfRule>
  </conditionalFormatting>
  <conditionalFormatting sqref="BP140">
    <cfRule type="cellIs" dxfId="2634" priority="492" operator="lessThan">
      <formula>BJ140</formula>
    </cfRule>
  </conditionalFormatting>
  <conditionalFormatting sqref="BO141">
    <cfRule type="cellIs" dxfId="2633" priority="491" operator="lessThan">
      <formula>-BI141</formula>
    </cfRule>
  </conditionalFormatting>
  <conditionalFormatting sqref="BP141">
    <cfRule type="cellIs" dxfId="2632" priority="490" operator="lessThan">
      <formula>BJ141</formula>
    </cfRule>
  </conditionalFormatting>
  <conditionalFormatting sqref="BO140">
    <cfRule type="cellIs" dxfId="2631" priority="489" operator="lessThan">
      <formula>-BI140</formula>
    </cfRule>
  </conditionalFormatting>
  <conditionalFormatting sqref="BP140">
    <cfRule type="cellIs" dxfId="2630" priority="488" operator="lessThan">
      <formula>BJ140</formula>
    </cfRule>
  </conditionalFormatting>
  <conditionalFormatting sqref="BO141">
    <cfRule type="cellIs" dxfId="2629" priority="487" operator="lessThan">
      <formula>-BI141</formula>
    </cfRule>
  </conditionalFormatting>
  <conditionalFormatting sqref="BP141">
    <cfRule type="cellIs" dxfId="2628" priority="486" operator="lessThan">
      <formula>BJ141</formula>
    </cfRule>
  </conditionalFormatting>
  <conditionalFormatting sqref="BO140">
    <cfRule type="cellIs" dxfId="2627" priority="485" operator="lessThan">
      <formula>-BI140</formula>
    </cfRule>
  </conditionalFormatting>
  <conditionalFormatting sqref="BP140">
    <cfRule type="cellIs" dxfId="2626" priority="484" operator="lessThan">
      <formula>BJ140</formula>
    </cfRule>
  </conditionalFormatting>
  <conditionalFormatting sqref="BO141">
    <cfRule type="cellIs" dxfId="2625" priority="483" operator="lessThan">
      <formula>-BI141</formula>
    </cfRule>
  </conditionalFormatting>
  <conditionalFormatting sqref="BP141">
    <cfRule type="cellIs" dxfId="2624" priority="482" operator="lessThan">
      <formula>BJ141</formula>
    </cfRule>
  </conditionalFormatting>
  <conditionalFormatting sqref="BO140">
    <cfRule type="cellIs" dxfId="2623" priority="481" operator="lessThan">
      <formula>-BI140</formula>
    </cfRule>
  </conditionalFormatting>
  <conditionalFormatting sqref="BP140">
    <cfRule type="cellIs" dxfId="2622" priority="480" operator="lessThan">
      <formula>BJ140</formula>
    </cfRule>
  </conditionalFormatting>
  <conditionalFormatting sqref="BO141">
    <cfRule type="cellIs" dxfId="2621" priority="479" operator="lessThan">
      <formula>-BI141</formula>
    </cfRule>
  </conditionalFormatting>
  <conditionalFormatting sqref="BP141">
    <cfRule type="cellIs" dxfId="2620" priority="478" operator="lessThan">
      <formula>BJ141</formula>
    </cfRule>
  </conditionalFormatting>
  <conditionalFormatting sqref="BO140">
    <cfRule type="cellIs" dxfId="2619" priority="477" operator="lessThan">
      <formula>-BI140</formula>
    </cfRule>
  </conditionalFormatting>
  <conditionalFormatting sqref="BP140">
    <cfRule type="cellIs" dxfId="2618" priority="476" operator="lessThan">
      <formula>BJ140</formula>
    </cfRule>
  </conditionalFormatting>
  <conditionalFormatting sqref="BO141">
    <cfRule type="cellIs" dxfId="2617" priority="475" operator="lessThan">
      <formula>-BI141</formula>
    </cfRule>
  </conditionalFormatting>
  <conditionalFormatting sqref="BP141">
    <cfRule type="cellIs" dxfId="2616" priority="474" operator="lessThan">
      <formula>BJ141</formula>
    </cfRule>
  </conditionalFormatting>
  <conditionalFormatting sqref="BC116:BC143 BD116:BD118 BD120:BD143 BE116:BT143">
    <cfRule type="expression" dxfId="2615" priority="473">
      <formula>$B$119="duplicato"</formula>
    </cfRule>
  </conditionalFormatting>
  <conditionalFormatting sqref="BO168">
    <cfRule type="cellIs" dxfId="2614" priority="472" operator="lessThan">
      <formula>-BI168</formula>
    </cfRule>
  </conditionalFormatting>
  <conditionalFormatting sqref="BP168">
    <cfRule type="cellIs" dxfId="2613" priority="471" operator="lessThan">
      <formula>BJ168</formula>
    </cfRule>
  </conditionalFormatting>
  <conditionalFormatting sqref="BO169">
    <cfRule type="cellIs" dxfId="2612" priority="470" operator="lessThan">
      <formula>-BI169</formula>
    </cfRule>
  </conditionalFormatting>
  <conditionalFormatting sqref="BP169">
    <cfRule type="cellIs" dxfId="2611" priority="469" operator="lessThan">
      <formula>BJ169</formula>
    </cfRule>
  </conditionalFormatting>
  <conditionalFormatting sqref="BO168">
    <cfRule type="cellIs" dxfId="2610" priority="468" operator="lessThan">
      <formula>-BI168</formula>
    </cfRule>
  </conditionalFormatting>
  <conditionalFormatting sqref="BP168">
    <cfRule type="cellIs" dxfId="2609" priority="467" operator="lessThan">
      <formula>BJ168</formula>
    </cfRule>
  </conditionalFormatting>
  <conditionalFormatting sqref="BO169">
    <cfRule type="cellIs" dxfId="2608" priority="466" operator="lessThan">
      <formula>-BI169</formula>
    </cfRule>
  </conditionalFormatting>
  <conditionalFormatting sqref="BP169">
    <cfRule type="cellIs" dxfId="2607" priority="465" operator="lessThan">
      <formula>BJ169</formula>
    </cfRule>
  </conditionalFormatting>
  <conditionalFormatting sqref="BO168">
    <cfRule type="cellIs" dxfId="2606" priority="464" operator="lessThan">
      <formula>-BI168</formula>
    </cfRule>
  </conditionalFormatting>
  <conditionalFormatting sqref="BP168">
    <cfRule type="cellIs" dxfId="2605" priority="463" operator="lessThan">
      <formula>BJ168</formula>
    </cfRule>
  </conditionalFormatting>
  <conditionalFormatting sqref="BO169">
    <cfRule type="cellIs" dxfId="2604" priority="462" operator="lessThan">
      <formula>-BI169</formula>
    </cfRule>
  </conditionalFormatting>
  <conditionalFormatting sqref="BP169">
    <cfRule type="cellIs" dxfId="2603" priority="461" operator="lessThan">
      <formula>BJ169</formula>
    </cfRule>
  </conditionalFormatting>
  <conditionalFormatting sqref="BO168">
    <cfRule type="cellIs" dxfId="2602" priority="460" operator="lessThan">
      <formula>-BI168</formula>
    </cfRule>
  </conditionalFormatting>
  <conditionalFormatting sqref="BP168">
    <cfRule type="cellIs" dxfId="2601" priority="459" operator="lessThan">
      <formula>BJ168</formula>
    </cfRule>
  </conditionalFormatting>
  <conditionalFormatting sqref="BO169">
    <cfRule type="cellIs" dxfId="2600" priority="458" operator="lessThan">
      <formula>-BI169</formula>
    </cfRule>
  </conditionalFormatting>
  <conditionalFormatting sqref="BP169">
    <cfRule type="cellIs" dxfId="2599" priority="457" operator="lessThan">
      <formula>BJ169</formula>
    </cfRule>
  </conditionalFormatting>
  <conditionalFormatting sqref="BO168">
    <cfRule type="cellIs" dxfId="2598" priority="456" operator="lessThan">
      <formula>-BI168</formula>
    </cfRule>
  </conditionalFormatting>
  <conditionalFormatting sqref="BP168">
    <cfRule type="cellIs" dxfId="2597" priority="455" operator="lessThan">
      <formula>BJ168</formula>
    </cfRule>
  </conditionalFormatting>
  <conditionalFormatting sqref="BO169">
    <cfRule type="cellIs" dxfId="2596" priority="454" operator="lessThan">
      <formula>-BI169</formula>
    </cfRule>
  </conditionalFormatting>
  <conditionalFormatting sqref="BP169">
    <cfRule type="cellIs" dxfId="2595" priority="453" operator="lessThan">
      <formula>BJ169</formula>
    </cfRule>
  </conditionalFormatting>
  <conditionalFormatting sqref="BC144:BC171 BD144:BD146 BD148:BD171 BE144:BT171">
    <cfRule type="expression" dxfId="2594" priority="452">
      <formula>$B$147="duplicato"</formula>
    </cfRule>
  </conditionalFormatting>
  <conditionalFormatting sqref="BO196">
    <cfRule type="cellIs" dxfId="2593" priority="451" operator="lessThan">
      <formula>-BI196</formula>
    </cfRule>
  </conditionalFormatting>
  <conditionalFormatting sqref="BP196">
    <cfRule type="cellIs" dxfId="2592" priority="450" operator="lessThan">
      <formula>BJ196</formula>
    </cfRule>
  </conditionalFormatting>
  <conditionalFormatting sqref="BO197">
    <cfRule type="cellIs" dxfId="2591" priority="449" operator="lessThan">
      <formula>-BI197</formula>
    </cfRule>
  </conditionalFormatting>
  <conditionalFormatting sqref="BP197">
    <cfRule type="cellIs" dxfId="2590" priority="448" operator="lessThan">
      <formula>BJ197</formula>
    </cfRule>
  </conditionalFormatting>
  <conditionalFormatting sqref="BO196">
    <cfRule type="cellIs" dxfId="2589" priority="447" operator="lessThan">
      <formula>-BI196</formula>
    </cfRule>
  </conditionalFormatting>
  <conditionalFormatting sqref="BP196">
    <cfRule type="cellIs" dxfId="2588" priority="446" operator="lessThan">
      <formula>BJ196</formula>
    </cfRule>
  </conditionalFormatting>
  <conditionalFormatting sqref="BO197">
    <cfRule type="cellIs" dxfId="2587" priority="445" operator="lessThan">
      <formula>-BI197</formula>
    </cfRule>
  </conditionalFormatting>
  <conditionalFormatting sqref="BP197">
    <cfRule type="cellIs" dxfId="2586" priority="444" operator="lessThan">
      <formula>BJ197</formula>
    </cfRule>
  </conditionalFormatting>
  <conditionalFormatting sqref="BO196">
    <cfRule type="cellIs" dxfId="2585" priority="443" operator="lessThan">
      <formula>-BI196</formula>
    </cfRule>
  </conditionalFormatting>
  <conditionalFormatting sqref="BP196">
    <cfRule type="cellIs" dxfId="2584" priority="442" operator="lessThan">
      <formula>BJ196</formula>
    </cfRule>
  </conditionalFormatting>
  <conditionalFormatting sqref="BO197">
    <cfRule type="cellIs" dxfId="2583" priority="441" operator="lessThan">
      <formula>-BI197</formula>
    </cfRule>
  </conditionalFormatting>
  <conditionalFormatting sqref="BP197">
    <cfRule type="cellIs" dxfId="2582" priority="440" operator="lessThan">
      <formula>BJ197</formula>
    </cfRule>
  </conditionalFormatting>
  <conditionalFormatting sqref="BO196">
    <cfRule type="cellIs" dxfId="2581" priority="439" operator="lessThan">
      <formula>-BI196</formula>
    </cfRule>
  </conditionalFormatting>
  <conditionalFormatting sqref="BP196">
    <cfRule type="cellIs" dxfId="2580" priority="438" operator="lessThan">
      <formula>BJ196</formula>
    </cfRule>
  </conditionalFormatting>
  <conditionalFormatting sqref="BO197">
    <cfRule type="cellIs" dxfId="2579" priority="437" operator="lessThan">
      <formula>-BI197</formula>
    </cfRule>
  </conditionalFormatting>
  <conditionalFormatting sqref="BP197">
    <cfRule type="cellIs" dxfId="2578" priority="436" operator="lessThan">
      <formula>BJ197</formula>
    </cfRule>
  </conditionalFormatting>
  <conditionalFormatting sqref="BO196">
    <cfRule type="cellIs" dxfId="2577" priority="435" operator="lessThan">
      <formula>-BI196</formula>
    </cfRule>
  </conditionalFormatting>
  <conditionalFormatting sqref="BP196">
    <cfRule type="cellIs" dxfId="2576" priority="434" operator="lessThan">
      <formula>BJ196</formula>
    </cfRule>
  </conditionalFormatting>
  <conditionalFormatting sqref="BO197">
    <cfRule type="cellIs" dxfId="2575" priority="433" operator="lessThan">
      <formula>-BI197</formula>
    </cfRule>
  </conditionalFormatting>
  <conditionalFormatting sqref="BP197">
    <cfRule type="cellIs" dxfId="2574" priority="432" operator="lessThan">
      <formula>BJ197</formula>
    </cfRule>
  </conditionalFormatting>
  <conditionalFormatting sqref="BC172:BC199 BD172:BD174 BD176:BD199 BE172:BT199">
    <cfRule type="expression" dxfId="2573" priority="431">
      <formula>$B$175="duplicato"</formula>
    </cfRule>
  </conditionalFormatting>
  <conditionalFormatting sqref="BO224">
    <cfRule type="cellIs" dxfId="2572" priority="430" operator="lessThan">
      <formula>-BI224</formula>
    </cfRule>
  </conditionalFormatting>
  <conditionalFormatting sqref="BP224">
    <cfRule type="cellIs" dxfId="2571" priority="429" operator="lessThan">
      <formula>BJ224</formula>
    </cfRule>
  </conditionalFormatting>
  <conditionalFormatting sqref="BO225">
    <cfRule type="cellIs" dxfId="2570" priority="428" operator="lessThan">
      <formula>-BI225</formula>
    </cfRule>
  </conditionalFormatting>
  <conditionalFormatting sqref="BP225">
    <cfRule type="cellIs" dxfId="2569" priority="427" operator="lessThan">
      <formula>BJ225</formula>
    </cfRule>
  </conditionalFormatting>
  <conditionalFormatting sqref="BO224">
    <cfRule type="cellIs" dxfId="2568" priority="426" operator="lessThan">
      <formula>-BI224</formula>
    </cfRule>
  </conditionalFormatting>
  <conditionalFormatting sqref="BP224">
    <cfRule type="cellIs" dxfId="2567" priority="425" operator="lessThan">
      <formula>BJ224</formula>
    </cfRule>
  </conditionalFormatting>
  <conditionalFormatting sqref="BO225">
    <cfRule type="cellIs" dxfId="2566" priority="424" operator="lessThan">
      <formula>-BI225</formula>
    </cfRule>
  </conditionalFormatting>
  <conditionalFormatting sqref="BP225">
    <cfRule type="cellIs" dxfId="2565" priority="423" operator="lessThan">
      <formula>BJ225</formula>
    </cfRule>
  </conditionalFormatting>
  <conditionalFormatting sqref="BO224">
    <cfRule type="cellIs" dxfId="2564" priority="422" operator="lessThan">
      <formula>-BI224</formula>
    </cfRule>
  </conditionalFormatting>
  <conditionalFormatting sqref="BP224">
    <cfRule type="cellIs" dxfId="2563" priority="421" operator="lessThan">
      <formula>BJ224</formula>
    </cfRule>
  </conditionalFormatting>
  <conditionalFormatting sqref="BO225">
    <cfRule type="cellIs" dxfId="2562" priority="420" operator="lessThan">
      <formula>-BI225</formula>
    </cfRule>
  </conditionalFormatting>
  <conditionalFormatting sqref="BP225">
    <cfRule type="cellIs" dxfId="2561" priority="419" operator="lessThan">
      <formula>BJ225</formula>
    </cfRule>
  </conditionalFormatting>
  <conditionalFormatting sqref="BO224">
    <cfRule type="cellIs" dxfId="2560" priority="418" operator="lessThan">
      <formula>-BI224</formula>
    </cfRule>
  </conditionalFormatting>
  <conditionalFormatting sqref="BP224">
    <cfRule type="cellIs" dxfId="2559" priority="417" operator="lessThan">
      <formula>BJ224</formula>
    </cfRule>
  </conditionalFormatting>
  <conditionalFormatting sqref="BO225">
    <cfRule type="cellIs" dxfId="2558" priority="416" operator="lessThan">
      <formula>-BI225</formula>
    </cfRule>
  </conditionalFormatting>
  <conditionalFormatting sqref="BP225">
    <cfRule type="cellIs" dxfId="2557" priority="415" operator="lessThan">
      <formula>BJ225</formula>
    </cfRule>
  </conditionalFormatting>
  <conditionalFormatting sqref="BO224">
    <cfRule type="cellIs" dxfId="2556" priority="414" operator="lessThan">
      <formula>-BI224</formula>
    </cfRule>
  </conditionalFormatting>
  <conditionalFormatting sqref="BP224">
    <cfRule type="cellIs" dxfId="2555" priority="413" operator="lessThan">
      <formula>BJ224</formula>
    </cfRule>
  </conditionalFormatting>
  <conditionalFormatting sqref="BO225">
    <cfRule type="cellIs" dxfId="2554" priority="412" operator="lessThan">
      <formula>-BI225</formula>
    </cfRule>
  </conditionalFormatting>
  <conditionalFormatting sqref="BP225">
    <cfRule type="cellIs" dxfId="2553" priority="411" operator="lessThan">
      <formula>BJ225</formula>
    </cfRule>
  </conditionalFormatting>
  <conditionalFormatting sqref="BC200:BC227 BD200:BD202 BD204:BD227 BE200:BT227">
    <cfRule type="expression" dxfId="2552" priority="410">
      <formula>$B$203="duplicato"</formula>
    </cfRule>
  </conditionalFormatting>
  <conditionalFormatting sqref="CG84">
    <cfRule type="cellIs" dxfId="2551" priority="409" operator="lessThan">
      <formula>-CA84</formula>
    </cfRule>
  </conditionalFormatting>
  <conditionalFormatting sqref="CH84">
    <cfRule type="cellIs" dxfId="2550" priority="408" operator="lessThan">
      <formula>CB84</formula>
    </cfRule>
  </conditionalFormatting>
  <conditionalFormatting sqref="CG85">
    <cfRule type="cellIs" dxfId="2549" priority="407" operator="lessThan">
      <formula>-CA85</formula>
    </cfRule>
  </conditionalFormatting>
  <conditionalFormatting sqref="CH85">
    <cfRule type="cellIs" dxfId="2548" priority="406" operator="lessThan">
      <formula>CB85</formula>
    </cfRule>
  </conditionalFormatting>
  <conditionalFormatting sqref="CG56">
    <cfRule type="cellIs" dxfId="2547" priority="405" operator="lessThan">
      <formula>-CA56</formula>
    </cfRule>
  </conditionalFormatting>
  <conditionalFormatting sqref="CH56">
    <cfRule type="cellIs" dxfId="2546" priority="404" operator="lessThan">
      <formula>CB56</formula>
    </cfRule>
  </conditionalFormatting>
  <conditionalFormatting sqref="CG57">
    <cfRule type="cellIs" dxfId="2545" priority="403" operator="lessThan">
      <formula>-CA57</formula>
    </cfRule>
  </conditionalFormatting>
  <conditionalFormatting sqref="CH57">
    <cfRule type="cellIs" dxfId="2544" priority="402" operator="lessThan">
      <formula>CB57</formula>
    </cfRule>
  </conditionalFormatting>
  <conditionalFormatting sqref="CG56">
    <cfRule type="cellIs" dxfId="2543" priority="401" operator="lessThan">
      <formula>-CA56</formula>
    </cfRule>
  </conditionalFormatting>
  <conditionalFormatting sqref="CH56">
    <cfRule type="cellIs" dxfId="2542" priority="400" operator="lessThan">
      <formula>CB56</formula>
    </cfRule>
  </conditionalFormatting>
  <conditionalFormatting sqref="CG57">
    <cfRule type="cellIs" dxfId="2541" priority="399" operator="lessThan">
      <formula>-CA57</formula>
    </cfRule>
  </conditionalFormatting>
  <conditionalFormatting sqref="CH57">
    <cfRule type="cellIs" dxfId="2540" priority="398" operator="lessThan">
      <formula>CB57</formula>
    </cfRule>
  </conditionalFormatting>
  <conditionalFormatting sqref="CG84">
    <cfRule type="cellIs" dxfId="2539" priority="397" operator="lessThan">
      <formula>-CA84</formula>
    </cfRule>
  </conditionalFormatting>
  <conditionalFormatting sqref="CH84">
    <cfRule type="cellIs" dxfId="2538" priority="396" operator="lessThan">
      <formula>CB84</formula>
    </cfRule>
  </conditionalFormatting>
  <conditionalFormatting sqref="CG85">
    <cfRule type="cellIs" dxfId="2537" priority="395" operator="lessThan">
      <formula>-CA85</formula>
    </cfRule>
  </conditionalFormatting>
  <conditionalFormatting sqref="CH85">
    <cfRule type="cellIs" dxfId="2536" priority="394" operator="lessThan">
      <formula>CB85</formula>
    </cfRule>
  </conditionalFormatting>
  <conditionalFormatting sqref="CG84">
    <cfRule type="cellIs" dxfId="2535" priority="393" operator="lessThan">
      <formula>-CA84</formula>
    </cfRule>
  </conditionalFormatting>
  <conditionalFormatting sqref="CH84">
    <cfRule type="cellIs" dxfId="2534" priority="392" operator="lessThan">
      <formula>CB84</formula>
    </cfRule>
  </conditionalFormatting>
  <conditionalFormatting sqref="CG85">
    <cfRule type="cellIs" dxfId="2533" priority="391" operator="lessThan">
      <formula>-CA85</formula>
    </cfRule>
  </conditionalFormatting>
  <conditionalFormatting sqref="CH85">
    <cfRule type="cellIs" dxfId="2532" priority="390" operator="lessThan">
      <formula>CB85</formula>
    </cfRule>
  </conditionalFormatting>
  <conditionalFormatting sqref="CG84">
    <cfRule type="cellIs" dxfId="2531" priority="389" operator="lessThan">
      <formula>-CA84</formula>
    </cfRule>
  </conditionalFormatting>
  <conditionalFormatting sqref="CH84">
    <cfRule type="cellIs" dxfId="2530" priority="388" operator="lessThan">
      <formula>CB84</formula>
    </cfRule>
  </conditionalFormatting>
  <conditionalFormatting sqref="CG85">
    <cfRule type="cellIs" dxfId="2529" priority="387" operator="lessThan">
      <formula>-CA85</formula>
    </cfRule>
  </conditionalFormatting>
  <conditionalFormatting sqref="CH85">
    <cfRule type="cellIs" dxfId="2528" priority="386" operator="lessThan">
      <formula>CB85</formula>
    </cfRule>
  </conditionalFormatting>
  <conditionalFormatting sqref="CG84">
    <cfRule type="cellIs" dxfId="2527" priority="385" operator="lessThan">
      <formula>-CA84</formula>
    </cfRule>
  </conditionalFormatting>
  <conditionalFormatting sqref="CH84">
    <cfRule type="cellIs" dxfId="2526" priority="384" operator="lessThan">
      <formula>CB84</formula>
    </cfRule>
  </conditionalFormatting>
  <conditionalFormatting sqref="CG85">
    <cfRule type="cellIs" dxfId="2525" priority="383" operator="lessThan">
      <formula>-CA85</formula>
    </cfRule>
  </conditionalFormatting>
  <conditionalFormatting sqref="CH85">
    <cfRule type="cellIs" dxfId="2524" priority="382" operator="lessThan">
      <formula>CB85</formula>
    </cfRule>
  </conditionalFormatting>
  <conditionalFormatting sqref="BU60:BU87 BV60:BV62 BV64:BV87 BW60:CL87">
    <cfRule type="expression" dxfId="2523" priority="381">
      <formula>$B$63="duplicato"</formula>
    </cfRule>
  </conditionalFormatting>
  <conditionalFormatting sqref="CG112">
    <cfRule type="cellIs" dxfId="2522" priority="380" operator="lessThan">
      <formula>-CA112</formula>
    </cfRule>
  </conditionalFormatting>
  <conditionalFormatting sqref="CH112">
    <cfRule type="cellIs" dxfId="2521" priority="379" operator="lessThan">
      <formula>CB112</formula>
    </cfRule>
  </conditionalFormatting>
  <conditionalFormatting sqref="CG113">
    <cfRule type="cellIs" dxfId="2520" priority="378" operator="lessThan">
      <formula>-CA113</formula>
    </cfRule>
  </conditionalFormatting>
  <conditionalFormatting sqref="CH113">
    <cfRule type="cellIs" dxfId="2519" priority="377" operator="lessThan">
      <formula>CB113</formula>
    </cfRule>
  </conditionalFormatting>
  <conditionalFormatting sqref="CG112">
    <cfRule type="cellIs" dxfId="2518" priority="376" operator="lessThan">
      <formula>-CA112</formula>
    </cfRule>
  </conditionalFormatting>
  <conditionalFormatting sqref="CH112">
    <cfRule type="cellIs" dxfId="2517" priority="375" operator="lessThan">
      <formula>CB112</formula>
    </cfRule>
  </conditionalFormatting>
  <conditionalFormatting sqref="CG113">
    <cfRule type="cellIs" dxfId="2516" priority="374" operator="lessThan">
      <formula>-CA113</formula>
    </cfRule>
  </conditionalFormatting>
  <conditionalFormatting sqref="CH113">
    <cfRule type="cellIs" dxfId="2515" priority="373" operator="lessThan">
      <formula>CB113</formula>
    </cfRule>
  </conditionalFormatting>
  <conditionalFormatting sqref="CG112">
    <cfRule type="cellIs" dxfId="2514" priority="372" operator="lessThan">
      <formula>-CA112</formula>
    </cfRule>
  </conditionalFormatting>
  <conditionalFormatting sqref="CH112">
    <cfRule type="cellIs" dxfId="2513" priority="371" operator="lessThan">
      <formula>CB112</formula>
    </cfRule>
  </conditionalFormatting>
  <conditionalFormatting sqref="CG113">
    <cfRule type="cellIs" dxfId="2512" priority="370" operator="lessThan">
      <formula>-CA113</formula>
    </cfRule>
  </conditionalFormatting>
  <conditionalFormatting sqref="CH113">
    <cfRule type="cellIs" dxfId="2511" priority="369" operator="lessThan">
      <formula>CB113</formula>
    </cfRule>
  </conditionalFormatting>
  <conditionalFormatting sqref="CG112">
    <cfRule type="cellIs" dxfId="2510" priority="368" operator="lessThan">
      <formula>-CA112</formula>
    </cfRule>
  </conditionalFormatting>
  <conditionalFormatting sqref="CH112">
    <cfRule type="cellIs" dxfId="2509" priority="367" operator="lessThan">
      <formula>CB112</formula>
    </cfRule>
  </conditionalFormatting>
  <conditionalFormatting sqref="CG113">
    <cfRule type="cellIs" dxfId="2508" priority="366" operator="lessThan">
      <formula>-CA113</formula>
    </cfRule>
  </conditionalFormatting>
  <conditionalFormatting sqref="CH113">
    <cfRule type="cellIs" dxfId="2507" priority="365" operator="lessThan">
      <formula>CB113</formula>
    </cfRule>
  </conditionalFormatting>
  <conditionalFormatting sqref="CG112">
    <cfRule type="cellIs" dxfId="2506" priority="364" operator="lessThan">
      <formula>-CA112</formula>
    </cfRule>
  </conditionalFormatting>
  <conditionalFormatting sqref="CH112">
    <cfRule type="cellIs" dxfId="2505" priority="363" operator="lessThan">
      <formula>CB112</formula>
    </cfRule>
  </conditionalFormatting>
  <conditionalFormatting sqref="CG113">
    <cfRule type="cellIs" dxfId="2504" priority="362" operator="lessThan">
      <formula>-CA113</formula>
    </cfRule>
  </conditionalFormatting>
  <conditionalFormatting sqref="CH113">
    <cfRule type="cellIs" dxfId="2503" priority="361" operator="lessThan">
      <formula>CB113</formula>
    </cfRule>
  </conditionalFormatting>
  <conditionalFormatting sqref="BU88:BU115 BV88:BV90 BV92:BV115 BW88:CL115">
    <cfRule type="expression" dxfId="2502" priority="360">
      <formula>$B$91="duplicato"</formula>
    </cfRule>
  </conditionalFormatting>
  <conditionalFormatting sqref="CG140">
    <cfRule type="cellIs" dxfId="2501" priority="359" operator="lessThan">
      <formula>-CA140</formula>
    </cfRule>
  </conditionalFormatting>
  <conditionalFormatting sqref="CH140">
    <cfRule type="cellIs" dxfId="2500" priority="358" operator="lessThan">
      <formula>CB140</formula>
    </cfRule>
  </conditionalFormatting>
  <conditionalFormatting sqref="CG141">
    <cfRule type="cellIs" dxfId="2499" priority="357" operator="lessThan">
      <formula>-CA141</formula>
    </cfRule>
  </conditionalFormatting>
  <conditionalFormatting sqref="CH141">
    <cfRule type="cellIs" dxfId="2498" priority="356" operator="lessThan">
      <formula>CB141</formula>
    </cfRule>
  </conditionalFormatting>
  <conditionalFormatting sqref="CG140">
    <cfRule type="cellIs" dxfId="2497" priority="355" operator="lessThan">
      <formula>-CA140</formula>
    </cfRule>
  </conditionalFormatting>
  <conditionalFormatting sqref="CH140">
    <cfRule type="cellIs" dxfId="2496" priority="354" operator="lessThan">
      <formula>CB140</formula>
    </cfRule>
  </conditionalFormatting>
  <conditionalFormatting sqref="CG141">
    <cfRule type="cellIs" dxfId="2495" priority="353" operator="lessThan">
      <formula>-CA141</formula>
    </cfRule>
  </conditionalFormatting>
  <conditionalFormatting sqref="CH141">
    <cfRule type="cellIs" dxfId="2494" priority="352" operator="lessThan">
      <formula>CB141</formula>
    </cfRule>
  </conditionalFormatting>
  <conditionalFormatting sqref="CG140">
    <cfRule type="cellIs" dxfId="2493" priority="351" operator="lessThan">
      <formula>-CA140</formula>
    </cfRule>
  </conditionalFormatting>
  <conditionalFormatting sqref="CH140">
    <cfRule type="cellIs" dxfId="2492" priority="350" operator="lessThan">
      <formula>CB140</formula>
    </cfRule>
  </conditionalFormatting>
  <conditionalFormatting sqref="CG141">
    <cfRule type="cellIs" dxfId="2491" priority="349" operator="lessThan">
      <formula>-CA141</formula>
    </cfRule>
  </conditionalFormatting>
  <conditionalFormatting sqref="CH141">
    <cfRule type="cellIs" dxfId="2490" priority="348" operator="lessThan">
      <formula>CB141</formula>
    </cfRule>
  </conditionalFormatting>
  <conditionalFormatting sqref="CG140">
    <cfRule type="cellIs" dxfId="2489" priority="347" operator="lessThan">
      <formula>-CA140</formula>
    </cfRule>
  </conditionalFormatting>
  <conditionalFormatting sqref="CH140">
    <cfRule type="cellIs" dxfId="2488" priority="346" operator="lessThan">
      <formula>CB140</formula>
    </cfRule>
  </conditionalFormatting>
  <conditionalFormatting sqref="CG141">
    <cfRule type="cellIs" dxfId="2487" priority="345" operator="lessThan">
      <formula>-CA141</formula>
    </cfRule>
  </conditionalFormatting>
  <conditionalFormatting sqref="CH141">
    <cfRule type="cellIs" dxfId="2486" priority="344" operator="lessThan">
      <formula>CB141</formula>
    </cfRule>
  </conditionalFormatting>
  <conditionalFormatting sqref="CG140">
    <cfRule type="cellIs" dxfId="2485" priority="343" operator="lessThan">
      <formula>-CA140</formula>
    </cfRule>
  </conditionalFormatting>
  <conditionalFormatting sqref="CH140">
    <cfRule type="cellIs" dxfId="2484" priority="342" operator="lessThan">
      <formula>CB140</formula>
    </cfRule>
  </conditionalFormatting>
  <conditionalFormatting sqref="CG141">
    <cfRule type="cellIs" dxfId="2483" priority="341" operator="lessThan">
      <formula>-CA141</formula>
    </cfRule>
  </conditionalFormatting>
  <conditionalFormatting sqref="CH141">
    <cfRule type="cellIs" dxfId="2482" priority="340" operator="lessThan">
      <formula>CB141</formula>
    </cfRule>
  </conditionalFormatting>
  <conditionalFormatting sqref="BU116:BU143 BV116:BV118 BV120:BV143 BW116:CL143">
    <cfRule type="expression" dxfId="2481" priority="339">
      <formula>$B$119="duplicato"</formula>
    </cfRule>
  </conditionalFormatting>
  <conditionalFormatting sqref="CG168">
    <cfRule type="cellIs" dxfId="2480" priority="338" operator="lessThan">
      <formula>-CA168</formula>
    </cfRule>
  </conditionalFormatting>
  <conditionalFormatting sqref="CH168">
    <cfRule type="cellIs" dxfId="2479" priority="337" operator="lessThan">
      <formula>CB168</formula>
    </cfRule>
  </conditionalFormatting>
  <conditionalFormatting sqref="CG169">
    <cfRule type="cellIs" dxfId="2478" priority="336" operator="lessThan">
      <formula>-CA169</formula>
    </cfRule>
  </conditionalFormatting>
  <conditionalFormatting sqref="CH169">
    <cfRule type="cellIs" dxfId="2477" priority="335" operator="lessThan">
      <formula>CB169</formula>
    </cfRule>
  </conditionalFormatting>
  <conditionalFormatting sqref="CG168">
    <cfRule type="cellIs" dxfId="2476" priority="334" operator="lessThan">
      <formula>-CA168</formula>
    </cfRule>
  </conditionalFormatting>
  <conditionalFormatting sqref="CH168">
    <cfRule type="cellIs" dxfId="2475" priority="333" operator="lessThan">
      <formula>CB168</formula>
    </cfRule>
  </conditionalFormatting>
  <conditionalFormatting sqref="CG169">
    <cfRule type="cellIs" dxfId="2474" priority="332" operator="lessThan">
      <formula>-CA169</formula>
    </cfRule>
  </conditionalFormatting>
  <conditionalFormatting sqref="CH169">
    <cfRule type="cellIs" dxfId="2473" priority="331" operator="lessThan">
      <formula>CB169</formula>
    </cfRule>
  </conditionalFormatting>
  <conditionalFormatting sqref="CG168">
    <cfRule type="cellIs" dxfId="2472" priority="330" operator="lessThan">
      <formula>-CA168</formula>
    </cfRule>
  </conditionalFormatting>
  <conditionalFormatting sqref="CH168">
    <cfRule type="cellIs" dxfId="2471" priority="329" operator="lessThan">
      <formula>CB168</formula>
    </cfRule>
  </conditionalFormatting>
  <conditionalFormatting sqref="CG169">
    <cfRule type="cellIs" dxfId="2470" priority="328" operator="lessThan">
      <formula>-CA169</formula>
    </cfRule>
  </conditionalFormatting>
  <conditionalFormatting sqref="CH169">
    <cfRule type="cellIs" dxfId="2469" priority="327" operator="lessThan">
      <formula>CB169</formula>
    </cfRule>
  </conditionalFormatting>
  <conditionalFormatting sqref="CG168">
    <cfRule type="cellIs" dxfId="2468" priority="326" operator="lessThan">
      <formula>-CA168</formula>
    </cfRule>
  </conditionalFormatting>
  <conditionalFormatting sqref="CH168">
    <cfRule type="cellIs" dxfId="2467" priority="325" operator="lessThan">
      <formula>CB168</formula>
    </cfRule>
  </conditionalFormatting>
  <conditionalFormatting sqref="CG169">
    <cfRule type="cellIs" dxfId="2466" priority="324" operator="lessThan">
      <formula>-CA169</formula>
    </cfRule>
  </conditionalFormatting>
  <conditionalFormatting sqref="CH169">
    <cfRule type="cellIs" dxfId="2465" priority="323" operator="lessThan">
      <formula>CB169</formula>
    </cfRule>
  </conditionalFormatting>
  <conditionalFormatting sqref="CG168">
    <cfRule type="cellIs" dxfId="2464" priority="322" operator="lessThan">
      <formula>-CA168</formula>
    </cfRule>
  </conditionalFormatting>
  <conditionalFormatting sqref="CH168">
    <cfRule type="cellIs" dxfId="2463" priority="321" operator="lessThan">
      <formula>CB168</formula>
    </cfRule>
  </conditionalFormatting>
  <conditionalFormatting sqref="CG169">
    <cfRule type="cellIs" dxfId="2462" priority="320" operator="lessThan">
      <formula>-CA169</formula>
    </cfRule>
  </conditionalFormatting>
  <conditionalFormatting sqref="CH169">
    <cfRule type="cellIs" dxfId="2461" priority="319" operator="lessThan">
      <formula>CB169</formula>
    </cfRule>
  </conditionalFormatting>
  <conditionalFormatting sqref="BU144:BU171 BV144:BV146 BV148:BV171 BW144:CL171">
    <cfRule type="expression" dxfId="2460" priority="318">
      <formula>$B$147="duplicato"</formula>
    </cfRule>
  </conditionalFormatting>
  <conditionalFormatting sqref="CG196">
    <cfRule type="cellIs" dxfId="2459" priority="317" operator="lessThan">
      <formula>-CA196</formula>
    </cfRule>
  </conditionalFormatting>
  <conditionalFormatting sqref="CH196">
    <cfRule type="cellIs" dxfId="2458" priority="316" operator="lessThan">
      <formula>CB196</formula>
    </cfRule>
  </conditionalFormatting>
  <conditionalFormatting sqref="CG197">
    <cfRule type="cellIs" dxfId="2457" priority="315" operator="lessThan">
      <formula>-CA197</formula>
    </cfRule>
  </conditionalFormatting>
  <conditionalFormatting sqref="CH197">
    <cfRule type="cellIs" dxfId="2456" priority="314" operator="lessThan">
      <formula>CB197</formula>
    </cfRule>
  </conditionalFormatting>
  <conditionalFormatting sqref="CG196">
    <cfRule type="cellIs" dxfId="2455" priority="313" operator="lessThan">
      <formula>-CA196</formula>
    </cfRule>
  </conditionalFormatting>
  <conditionalFormatting sqref="CH196">
    <cfRule type="cellIs" dxfId="2454" priority="312" operator="lessThan">
      <formula>CB196</formula>
    </cfRule>
  </conditionalFormatting>
  <conditionalFormatting sqref="CG197">
    <cfRule type="cellIs" dxfId="2453" priority="311" operator="lessThan">
      <formula>-CA197</formula>
    </cfRule>
  </conditionalFormatting>
  <conditionalFormatting sqref="CH197">
    <cfRule type="cellIs" dxfId="2452" priority="310" operator="lessThan">
      <formula>CB197</formula>
    </cfRule>
  </conditionalFormatting>
  <conditionalFormatting sqref="CG196">
    <cfRule type="cellIs" dxfId="2451" priority="309" operator="lessThan">
      <formula>-CA196</formula>
    </cfRule>
  </conditionalFormatting>
  <conditionalFormatting sqref="CH196">
    <cfRule type="cellIs" dxfId="2450" priority="308" operator="lessThan">
      <formula>CB196</formula>
    </cfRule>
  </conditionalFormatting>
  <conditionalFormatting sqref="CG197">
    <cfRule type="cellIs" dxfId="2449" priority="307" operator="lessThan">
      <formula>-CA197</formula>
    </cfRule>
  </conditionalFormatting>
  <conditionalFormatting sqref="CH197">
    <cfRule type="cellIs" dxfId="2448" priority="306" operator="lessThan">
      <formula>CB197</formula>
    </cfRule>
  </conditionalFormatting>
  <conditionalFormatting sqref="CG196">
    <cfRule type="cellIs" dxfId="2447" priority="305" operator="lessThan">
      <formula>-CA196</formula>
    </cfRule>
  </conditionalFormatting>
  <conditionalFormatting sqref="CH196">
    <cfRule type="cellIs" dxfId="2446" priority="304" operator="lessThan">
      <formula>CB196</formula>
    </cfRule>
  </conditionalFormatting>
  <conditionalFormatting sqref="CG197">
    <cfRule type="cellIs" dxfId="2445" priority="303" operator="lessThan">
      <formula>-CA197</formula>
    </cfRule>
  </conditionalFormatting>
  <conditionalFormatting sqref="CH197">
    <cfRule type="cellIs" dxfId="2444" priority="302" operator="lessThan">
      <formula>CB197</formula>
    </cfRule>
  </conditionalFormatting>
  <conditionalFormatting sqref="CG196">
    <cfRule type="cellIs" dxfId="2443" priority="301" operator="lessThan">
      <formula>-CA196</formula>
    </cfRule>
  </conditionalFormatting>
  <conditionalFormatting sqref="CH196">
    <cfRule type="cellIs" dxfId="2442" priority="300" operator="lessThan">
      <formula>CB196</formula>
    </cfRule>
  </conditionalFormatting>
  <conditionalFormatting sqref="CG197">
    <cfRule type="cellIs" dxfId="2441" priority="299" operator="lessThan">
      <formula>-CA197</formula>
    </cfRule>
  </conditionalFormatting>
  <conditionalFormatting sqref="CH197">
    <cfRule type="cellIs" dxfId="2440" priority="298" operator="lessThan">
      <formula>CB197</formula>
    </cfRule>
  </conditionalFormatting>
  <conditionalFormatting sqref="BU172:BU199 BV172:BV174 BV176:BV199 BW172:CL199">
    <cfRule type="expression" dxfId="2439" priority="297">
      <formula>$B$175="duplicato"</formula>
    </cfRule>
  </conditionalFormatting>
  <conditionalFormatting sqref="CG224">
    <cfRule type="cellIs" dxfId="2438" priority="296" operator="lessThan">
      <formula>-CA224</formula>
    </cfRule>
  </conditionalFormatting>
  <conditionalFormatting sqref="CH224">
    <cfRule type="cellIs" dxfId="2437" priority="295" operator="lessThan">
      <formula>CB224</formula>
    </cfRule>
  </conditionalFormatting>
  <conditionalFormatting sqref="CG225">
    <cfRule type="cellIs" dxfId="2436" priority="294" operator="lessThan">
      <formula>-CA225</formula>
    </cfRule>
  </conditionalFormatting>
  <conditionalFormatting sqref="CH225">
    <cfRule type="cellIs" dxfId="2435" priority="293" operator="lessThan">
      <formula>CB225</formula>
    </cfRule>
  </conditionalFormatting>
  <conditionalFormatting sqref="CG224">
    <cfRule type="cellIs" dxfId="2434" priority="292" operator="lessThan">
      <formula>-CA224</formula>
    </cfRule>
  </conditionalFormatting>
  <conditionalFormatting sqref="CH224">
    <cfRule type="cellIs" dxfId="2433" priority="291" operator="lessThan">
      <formula>CB224</formula>
    </cfRule>
  </conditionalFormatting>
  <conditionalFormatting sqref="CG225">
    <cfRule type="cellIs" dxfId="2432" priority="290" operator="lessThan">
      <formula>-CA225</formula>
    </cfRule>
  </conditionalFormatting>
  <conditionalFormatting sqref="CH225">
    <cfRule type="cellIs" dxfId="2431" priority="289" operator="lessThan">
      <formula>CB225</formula>
    </cfRule>
  </conditionalFormatting>
  <conditionalFormatting sqref="CG224">
    <cfRule type="cellIs" dxfId="2430" priority="288" operator="lessThan">
      <formula>-CA224</formula>
    </cfRule>
  </conditionalFormatting>
  <conditionalFormatting sqref="CH224">
    <cfRule type="cellIs" dxfId="2429" priority="287" operator="lessThan">
      <formula>CB224</formula>
    </cfRule>
  </conditionalFormatting>
  <conditionalFormatting sqref="CG225">
    <cfRule type="cellIs" dxfId="2428" priority="286" operator="lessThan">
      <formula>-CA225</formula>
    </cfRule>
  </conditionalFormatting>
  <conditionalFormatting sqref="CH225">
    <cfRule type="cellIs" dxfId="2427" priority="285" operator="lessThan">
      <formula>CB225</formula>
    </cfRule>
  </conditionalFormatting>
  <conditionalFormatting sqref="CG224">
    <cfRule type="cellIs" dxfId="2426" priority="284" operator="lessThan">
      <formula>-CA224</formula>
    </cfRule>
  </conditionalFormatting>
  <conditionalFormatting sqref="CH224">
    <cfRule type="cellIs" dxfId="2425" priority="283" operator="lessThan">
      <formula>CB224</formula>
    </cfRule>
  </conditionalFormatting>
  <conditionalFormatting sqref="CG225">
    <cfRule type="cellIs" dxfId="2424" priority="282" operator="lessThan">
      <formula>-CA225</formula>
    </cfRule>
  </conditionalFormatting>
  <conditionalFormatting sqref="CH225">
    <cfRule type="cellIs" dxfId="2423" priority="281" operator="lessThan">
      <formula>CB225</formula>
    </cfRule>
  </conditionalFormatting>
  <conditionalFormatting sqref="CG224">
    <cfRule type="cellIs" dxfId="2422" priority="280" operator="lessThan">
      <formula>-CA224</formula>
    </cfRule>
  </conditionalFormatting>
  <conditionalFormatting sqref="CH224">
    <cfRule type="cellIs" dxfId="2421" priority="279" operator="lessThan">
      <formula>CB224</formula>
    </cfRule>
  </conditionalFormatting>
  <conditionalFormatting sqref="CG225">
    <cfRule type="cellIs" dxfId="2420" priority="278" operator="lessThan">
      <formula>-CA225</formula>
    </cfRule>
  </conditionalFormatting>
  <conditionalFormatting sqref="CH225">
    <cfRule type="cellIs" dxfId="2419" priority="277" operator="lessThan">
      <formula>CB225</formula>
    </cfRule>
  </conditionalFormatting>
  <conditionalFormatting sqref="BU200:BU227 BV200:BV202 BV204:BV227 BW200:CL227">
    <cfRule type="expression" dxfId="2418" priority="276">
      <formula>$B$203="duplicato"</formula>
    </cfRule>
  </conditionalFormatting>
  <conditionalFormatting sqref="CY84">
    <cfRule type="cellIs" dxfId="2417" priority="275" operator="lessThan">
      <formula>-CS84</formula>
    </cfRule>
  </conditionalFormatting>
  <conditionalFormatting sqref="CZ84">
    <cfRule type="cellIs" dxfId="2416" priority="274" operator="lessThan">
      <formula>CT84</formula>
    </cfRule>
  </conditionalFormatting>
  <conditionalFormatting sqref="CY85">
    <cfRule type="cellIs" dxfId="2415" priority="273" operator="lessThan">
      <formula>-CS85</formula>
    </cfRule>
  </conditionalFormatting>
  <conditionalFormatting sqref="CZ85">
    <cfRule type="cellIs" dxfId="2414" priority="272" operator="lessThan">
      <formula>CT85</formula>
    </cfRule>
  </conditionalFormatting>
  <conditionalFormatting sqref="CY56">
    <cfRule type="cellIs" dxfId="2413" priority="271" operator="lessThan">
      <formula>-CS56</formula>
    </cfRule>
  </conditionalFormatting>
  <conditionalFormatting sqref="CZ56">
    <cfRule type="cellIs" dxfId="2412" priority="270" operator="lessThan">
      <formula>CT56</formula>
    </cfRule>
  </conditionalFormatting>
  <conditionalFormatting sqref="CY57">
    <cfRule type="cellIs" dxfId="2411" priority="269" operator="lessThan">
      <formula>-CS57</formula>
    </cfRule>
  </conditionalFormatting>
  <conditionalFormatting sqref="CZ57">
    <cfRule type="cellIs" dxfId="2410" priority="268" operator="lessThan">
      <formula>CT57</formula>
    </cfRule>
  </conditionalFormatting>
  <conditionalFormatting sqref="CY56">
    <cfRule type="cellIs" dxfId="2409" priority="267" operator="lessThan">
      <formula>-CS56</formula>
    </cfRule>
  </conditionalFormatting>
  <conditionalFormatting sqref="CZ56">
    <cfRule type="cellIs" dxfId="2408" priority="266" operator="lessThan">
      <formula>CT56</formula>
    </cfRule>
  </conditionalFormatting>
  <conditionalFormatting sqref="CY57">
    <cfRule type="cellIs" dxfId="2407" priority="265" operator="lessThan">
      <formula>-CS57</formula>
    </cfRule>
  </conditionalFormatting>
  <conditionalFormatting sqref="CZ57">
    <cfRule type="cellIs" dxfId="2406" priority="264" operator="lessThan">
      <formula>CT57</formula>
    </cfRule>
  </conditionalFormatting>
  <conditionalFormatting sqref="CY84">
    <cfRule type="cellIs" dxfId="2405" priority="263" operator="lessThan">
      <formula>-CS84</formula>
    </cfRule>
  </conditionalFormatting>
  <conditionalFormatting sqref="CZ84">
    <cfRule type="cellIs" dxfId="2404" priority="262" operator="lessThan">
      <formula>CT84</formula>
    </cfRule>
  </conditionalFormatting>
  <conditionalFormatting sqref="CY85">
    <cfRule type="cellIs" dxfId="2403" priority="261" operator="lessThan">
      <formula>-CS85</formula>
    </cfRule>
  </conditionalFormatting>
  <conditionalFormatting sqref="CZ85">
    <cfRule type="cellIs" dxfId="2402" priority="260" operator="lessThan">
      <formula>CT85</formula>
    </cfRule>
  </conditionalFormatting>
  <conditionalFormatting sqref="CY84">
    <cfRule type="cellIs" dxfId="2401" priority="259" operator="lessThan">
      <formula>-CS84</formula>
    </cfRule>
  </conditionalFormatting>
  <conditionalFormatting sqref="CZ84">
    <cfRule type="cellIs" dxfId="2400" priority="258" operator="lessThan">
      <formula>CT84</formula>
    </cfRule>
  </conditionalFormatting>
  <conditionalFormatting sqref="CY85">
    <cfRule type="cellIs" dxfId="2399" priority="257" operator="lessThan">
      <formula>-CS85</formula>
    </cfRule>
  </conditionalFormatting>
  <conditionalFormatting sqref="CZ85">
    <cfRule type="cellIs" dxfId="2398" priority="256" operator="lessThan">
      <formula>CT85</formula>
    </cfRule>
  </conditionalFormatting>
  <conditionalFormatting sqref="CY84">
    <cfRule type="cellIs" dxfId="2397" priority="255" operator="lessThan">
      <formula>-CS84</formula>
    </cfRule>
  </conditionalFormatting>
  <conditionalFormatting sqref="CZ84">
    <cfRule type="cellIs" dxfId="2396" priority="254" operator="lessThan">
      <formula>CT84</formula>
    </cfRule>
  </conditionalFormatting>
  <conditionalFormatting sqref="CY85">
    <cfRule type="cellIs" dxfId="2395" priority="253" operator="lessThan">
      <formula>-CS85</formula>
    </cfRule>
  </conditionalFormatting>
  <conditionalFormatting sqref="CZ85">
    <cfRule type="cellIs" dxfId="2394" priority="252" operator="lessThan">
      <formula>CT85</formula>
    </cfRule>
  </conditionalFormatting>
  <conditionalFormatting sqref="CY84">
    <cfRule type="cellIs" dxfId="2393" priority="251" operator="lessThan">
      <formula>-CS84</formula>
    </cfRule>
  </conditionalFormatting>
  <conditionalFormatting sqref="CZ84">
    <cfRule type="cellIs" dxfId="2392" priority="250" operator="lessThan">
      <formula>CT84</formula>
    </cfRule>
  </conditionalFormatting>
  <conditionalFormatting sqref="CY85">
    <cfRule type="cellIs" dxfId="2391" priority="249" operator="lessThan">
      <formula>-CS85</formula>
    </cfRule>
  </conditionalFormatting>
  <conditionalFormatting sqref="CZ85">
    <cfRule type="cellIs" dxfId="2390" priority="248" operator="lessThan">
      <formula>CT85</formula>
    </cfRule>
  </conditionalFormatting>
  <conditionalFormatting sqref="CM60:CM87 CN60:CN62 CN64:CN87 CO60:DD87">
    <cfRule type="expression" dxfId="2389" priority="247">
      <formula>$B$63="duplicato"</formula>
    </cfRule>
  </conditionalFormatting>
  <conditionalFormatting sqref="CY112">
    <cfRule type="cellIs" dxfId="2388" priority="246" operator="lessThan">
      <formula>-CS112</formula>
    </cfRule>
  </conditionalFormatting>
  <conditionalFormatting sqref="CZ112">
    <cfRule type="cellIs" dxfId="2387" priority="245" operator="lessThan">
      <formula>CT112</formula>
    </cfRule>
  </conditionalFormatting>
  <conditionalFormatting sqref="CY113">
    <cfRule type="cellIs" dxfId="2386" priority="244" operator="lessThan">
      <formula>-CS113</formula>
    </cfRule>
  </conditionalFormatting>
  <conditionalFormatting sqref="CZ113">
    <cfRule type="cellIs" dxfId="2385" priority="243" operator="lessThan">
      <formula>CT113</formula>
    </cfRule>
  </conditionalFormatting>
  <conditionalFormatting sqref="CY112">
    <cfRule type="cellIs" dxfId="2384" priority="242" operator="lessThan">
      <formula>-CS112</formula>
    </cfRule>
  </conditionalFormatting>
  <conditionalFormatting sqref="CZ112">
    <cfRule type="cellIs" dxfId="2383" priority="241" operator="lessThan">
      <formula>CT112</formula>
    </cfRule>
  </conditionalFormatting>
  <conditionalFormatting sqref="CY113">
    <cfRule type="cellIs" dxfId="2382" priority="240" operator="lessThan">
      <formula>-CS113</formula>
    </cfRule>
  </conditionalFormatting>
  <conditionalFormatting sqref="CZ113">
    <cfRule type="cellIs" dxfId="2381" priority="239" operator="lessThan">
      <formula>CT113</formula>
    </cfRule>
  </conditionalFormatting>
  <conditionalFormatting sqref="CY112">
    <cfRule type="cellIs" dxfId="2380" priority="238" operator="lessThan">
      <formula>-CS112</formula>
    </cfRule>
  </conditionalFormatting>
  <conditionalFormatting sqref="CZ112">
    <cfRule type="cellIs" dxfId="2379" priority="237" operator="lessThan">
      <formula>CT112</formula>
    </cfRule>
  </conditionalFormatting>
  <conditionalFormatting sqref="CY113">
    <cfRule type="cellIs" dxfId="2378" priority="236" operator="lessThan">
      <formula>-CS113</formula>
    </cfRule>
  </conditionalFormatting>
  <conditionalFormatting sqref="CZ113">
    <cfRule type="cellIs" dxfId="2377" priority="235" operator="lessThan">
      <formula>CT113</formula>
    </cfRule>
  </conditionalFormatting>
  <conditionalFormatting sqref="CY112">
    <cfRule type="cellIs" dxfId="2376" priority="234" operator="lessThan">
      <formula>-CS112</formula>
    </cfRule>
  </conditionalFormatting>
  <conditionalFormatting sqref="CZ112">
    <cfRule type="cellIs" dxfId="2375" priority="233" operator="lessThan">
      <formula>CT112</formula>
    </cfRule>
  </conditionalFormatting>
  <conditionalFormatting sqref="CY113">
    <cfRule type="cellIs" dxfId="2374" priority="232" operator="lessThan">
      <formula>-CS113</formula>
    </cfRule>
  </conditionalFormatting>
  <conditionalFormatting sqref="CZ113">
    <cfRule type="cellIs" dxfId="2373" priority="231" operator="lessThan">
      <formula>CT113</formula>
    </cfRule>
  </conditionalFormatting>
  <conditionalFormatting sqref="CY112">
    <cfRule type="cellIs" dxfId="2372" priority="230" operator="lessThan">
      <formula>-CS112</formula>
    </cfRule>
  </conditionalFormatting>
  <conditionalFormatting sqref="CZ112">
    <cfRule type="cellIs" dxfId="2371" priority="229" operator="lessThan">
      <formula>CT112</formula>
    </cfRule>
  </conditionalFormatting>
  <conditionalFormatting sqref="CY113">
    <cfRule type="cellIs" dxfId="2370" priority="228" operator="lessThan">
      <formula>-CS113</formula>
    </cfRule>
  </conditionalFormatting>
  <conditionalFormatting sqref="CZ113">
    <cfRule type="cellIs" dxfId="2369" priority="227" operator="lessThan">
      <formula>CT113</formula>
    </cfRule>
  </conditionalFormatting>
  <conditionalFormatting sqref="CM88:CM115 CN88:CN90 CN92:CN115 CO88:DD115">
    <cfRule type="expression" dxfId="2368" priority="226">
      <formula>$B$91="duplicato"</formula>
    </cfRule>
  </conditionalFormatting>
  <conditionalFormatting sqref="CY140">
    <cfRule type="cellIs" dxfId="2367" priority="225" operator="lessThan">
      <formula>-CS140</formula>
    </cfRule>
  </conditionalFormatting>
  <conditionalFormatting sqref="CZ140">
    <cfRule type="cellIs" dxfId="2366" priority="224" operator="lessThan">
      <formula>CT140</formula>
    </cfRule>
  </conditionalFormatting>
  <conditionalFormatting sqref="CY141">
    <cfRule type="cellIs" dxfId="2365" priority="223" operator="lessThan">
      <formula>-CS141</formula>
    </cfRule>
  </conditionalFormatting>
  <conditionalFormatting sqref="CZ141">
    <cfRule type="cellIs" dxfId="2364" priority="222" operator="lessThan">
      <formula>CT141</formula>
    </cfRule>
  </conditionalFormatting>
  <conditionalFormatting sqref="CY140">
    <cfRule type="cellIs" dxfId="2363" priority="221" operator="lessThan">
      <formula>-CS140</formula>
    </cfRule>
  </conditionalFormatting>
  <conditionalFormatting sqref="CZ140">
    <cfRule type="cellIs" dxfId="2362" priority="220" operator="lessThan">
      <formula>CT140</formula>
    </cfRule>
  </conditionalFormatting>
  <conditionalFormatting sqref="CY141">
    <cfRule type="cellIs" dxfId="2361" priority="219" operator="lessThan">
      <formula>-CS141</formula>
    </cfRule>
  </conditionalFormatting>
  <conditionalFormatting sqref="CZ141">
    <cfRule type="cellIs" dxfId="2360" priority="218" operator="lessThan">
      <formula>CT141</formula>
    </cfRule>
  </conditionalFormatting>
  <conditionalFormatting sqref="CY140">
    <cfRule type="cellIs" dxfId="2359" priority="217" operator="lessThan">
      <formula>-CS140</formula>
    </cfRule>
  </conditionalFormatting>
  <conditionalFormatting sqref="CZ140">
    <cfRule type="cellIs" dxfId="2358" priority="216" operator="lessThan">
      <formula>CT140</formula>
    </cfRule>
  </conditionalFormatting>
  <conditionalFormatting sqref="CY141">
    <cfRule type="cellIs" dxfId="2357" priority="215" operator="lessThan">
      <formula>-CS141</formula>
    </cfRule>
  </conditionalFormatting>
  <conditionalFormatting sqref="CZ141">
    <cfRule type="cellIs" dxfId="2356" priority="214" operator="lessThan">
      <formula>CT141</formula>
    </cfRule>
  </conditionalFormatting>
  <conditionalFormatting sqref="CY140">
    <cfRule type="cellIs" dxfId="2355" priority="213" operator="lessThan">
      <formula>-CS140</formula>
    </cfRule>
  </conditionalFormatting>
  <conditionalFormatting sqref="CZ140">
    <cfRule type="cellIs" dxfId="2354" priority="212" operator="lessThan">
      <formula>CT140</formula>
    </cfRule>
  </conditionalFormatting>
  <conditionalFormatting sqref="CY141">
    <cfRule type="cellIs" dxfId="2353" priority="211" operator="lessThan">
      <formula>-CS141</formula>
    </cfRule>
  </conditionalFormatting>
  <conditionalFormatting sqref="CZ141">
    <cfRule type="cellIs" dxfId="2352" priority="210" operator="lessThan">
      <formula>CT141</formula>
    </cfRule>
  </conditionalFormatting>
  <conditionalFormatting sqref="CY140">
    <cfRule type="cellIs" dxfId="2351" priority="209" operator="lessThan">
      <formula>-CS140</formula>
    </cfRule>
  </conditionalFormatting>
  <conditionalFormatting sqref="CZ140">
    <cfRule type="cellIs" dxfId="2350" priority="208" operator="lessThan">
      <formula>CT140</formula>
    </cfRule>
  </conditionalFormatting>
  <conditionalFormatting sqref="CY141">
    <cfRule type="cellIs" dxfId="2349" priority="207" operator="lessThan">
      <formula>-CS141</formula>
    </cfRule>
  </conditionalFormatting>
  <conditionalFormatting sqref="CZ141">
    <cfRule type="cellIs" dxfId="2348" priority="206" operator="lessThan">
      <formula>CT141</formula>
    </cfRule>
  </conditionalFormatting>
  <conditionalFormatting sqref="CM116:CM143 CN116:CN118 CN120:CN143 CO116:DD143">
    <cfRule type="expression" dxfId="2347" priority="205">
      <formula>$B$119="duplicato"</formula>
    </cfRule>
  </conditionalFormatting>
  <conditionalFormatting sqref="CY168">
    <cfRule type="cellIs" dxfId="2346" priority="204" operator="lessThan">
      <formula>-CS168</formula>
    </cfRule>
  </conditionalFormatting>
  <conditionalFormatting sqref="CZ168">
    <cfRule type="cellIs" dxfId="2345" priority="203" operator="lessThan">
      <formula>CT168</formula>
    </cfRule>
  </conditionalFormatting>
  <conditionalFormatting sqref="CY169">
    <cfRule type="cellIs" dxfId="2344" priority="202" operator="lessThan">
      <formula>-CS169</formula>
    </cfRule>
  </conditionalFormatting>
  <conditionalFormatting sqref="CZ169">
    <cfRule type="cellIs" dxfId="2343" priority="201" operator="lessThan">
      <formula>CT169</formula>
    </cfRule>
  </conditionalFormatting>
  <conditionalFormatting sqref="CY168">
    <cfRule type="cellIs" dxfId="2342" priority="200" operator="lessThan">
      <formula>-CS168</formula>
    </cfRule>
  </conditionalFormatting>
  <conditionalFormatting sqref="CZ168">
    <cfRule type="cellIs" dxfId="2341" priority="199" operator="lessThan">
      <formula>CT168</formula>
    </cfRule>
  </conditionalFormatting>
  <conditionalFormatting sqref="CY169">
    <cfRule type="cellIs" dxfId="2340" priority="198" operator="lessThan">
      <formula>-CS169</formula>
    </cfRule>
  </conditionalFormatting>
  <conditionalFormatting sqref="CZ169">
    <cfRule type="cellIs" dxfId="2339" priority="197" operator="lessThan">
      <formula>CT169</formula>
    </cfRule>
  </conditionalFormatting>
  <conditionalFormatting sqref="CY168">
    <cfRule type="cellIs" dxfId="2338" priority="196" operator="lessThan">
      <formula>-CS168</formula>
    </cfRule>
  </conditionalFormatting>
  <conditionalFormatting sqref="CZ168">
    <cfRule type="cellIs" dxfId="2337" priority="195" operator="lessThan">
      <formula>CT168</formula>
    </cfRule>
  </conditionalFormatting>
  <conditionalFormatting sqref="CY169">
    <cfRule type="cellIs" dxfId="2336" priority="194" operator="lessThan">
      <formula>-CS169</formula>
    </cfRule>
  </conditionalFormatting>
  <conditionalFormatting sqref="CZ169">
    <cfRule type="cellIs" dxfId="2335" priority="193" operator="lessThan">
      <formula>CT169</formula>
    </cfRule>
  </conditionalFormatting>
  <conditionalFormatting sqref="CY168">
    <cfRule type="cellIs" dxfId="2334" priority="192" operator="lessThan">
      <formula>-CS168</formula>
    </cfRule>
  </conditionalFormatting>
  <conditionalFormatting sqref="CZ168">
    <cfRule type="cellIs" dxfId="2333" priority="191" operator="lessThan">
      <formula>CT168</formula>
    </cfRule>
  </conditionalFormatting>
  <conditionalFormatting sqref="CY169">
    <cfRule type="cellIs" dxfId="2332" priority="190" operator="lessThan">
      <formula>-CS169</formula>
    </cfRule>
  </conditionalFormatting>
  <conditionalFormatting sqref="CZ169">
    <cfRule type="cellIs" dxfId="2331" priority="189" operator="lessThan">
      <formula>CT169</formula>
    </cfRule>
  </conditionalFormatting>
  <conditionalFormatting sqref="CY168">
    <cfRule type="cellIs" dxfId="2330" priority="188" operator="lessThan">
      <formula>-CS168</formula>
    </cfRule>
  </conditionalFormatting>
  <conditionalFormatting sqref="CZ168">
    <cfRule type="cellIs" dxfId="2329" priority="187" operator="lessThan">
      <formula>CT168</formula>
    </cfRule>
  </conditionalFormatting>
  <conditionalFormatting sqref="CY169">
    <cfRule type="cellIs" dxfId="2328" priority="186" operator="lessThan">
      <formula>-CS169</formula>
    </cfRule>
  </conditionalFormatting>
  <conditionalFormatting sqref="CZ169">
    <cfRule type="cellIs" dxfId="2327" priority="185" operator="lessThan">
      <formula>CT169</formula>
    </cfRule>
  </conditionalFormatting>
  <conditionalFormatting sqref="CM144:CM171 CN144:CN146 CN148:CN171 CO144:DD171">
    <cfRule type="expression" dxfId="2326" priority="184">
      <formula>$B$147="duplicato"</formula>
    </cfRule>
  </conditionalFormatting>
  <conditionalFormatting sqref="CY196">
    <cfRule type="cellIs" dxfId="2325" priority="183" operator="lessThan">
      <formula>-CS196</formula>
    </cfRule>
  </conditionalFormatting>
  <conditionalFormatting sqref="CZ196">
    <cfRule type="cellIs" dxfId="2324" priority="182" operator="lessThan">
      <formula>CT196</formula>
    </cfRule>
  </conditionalFormatting>
  <conditionalFormatting sqref="CY197">
    <cfRule type="cellIs" dxfId="2323" priority="181" operator="lessThan">
      <formula>-CS197</formula>
    </cfRule>
  </conditionalFormatting>
  <conditionalFormatting sqref="CZ197">
    <cfRule type="cellIs" dxfId="2322" priority="180" operator="lessThan">
      <formula>CT197</formula>
    </cfRule>
  </conditionalFormatting>
  <conditionalFormatting sqref="CY196">
    <cfRule type="cellIs" dxfId="2321" priority="179" operator="lessThan">
      <formula>-CS196</formula>
    </cfRule>
  </conditionalFormatting>
  <conditionalFormatting sqref="CZ196">
    <cfRule type="cellIs" dxfId="2320" priority="178" operator="lessThan">
      <formula>CT196</formula>
    </cfRule>
  </conditionalFormatting>
  <conditionalFormatting sqref="CY197">
    <cfRule type="cellIs" dxfId="2319" priority="177" operator="lessThan">
      <formula>-CS197</formula>
    </cfRule>
  </conditionalFormatting>
  <conditionalFormatting sqref="CZ197">
    <cfRule type="cellIs" dxfId="2318" priority="176" operator="lessThan">
      <formula>CT197</formula>
    </cfRule>
  </conditionalFormatting>
  <conditionalFormatting sqref="CY196">
    <cfRule type="cellIs" dxfId="2317" priority="175" operator="lessThan">
      <formula>-CS196</formula>
    </cfRule>
  </conditionalFormatting>
  <conditionalFormatting sqref="CZ196">
    <cfRule type="cellIs" dxfId="2316" priority="174" operator="lessThan">
      <formula>CT196</formula>
    </cfRule>
  </conditionalFormatting>
  <conditionalFormatting sqref="CY197">
    <cfRule type="cellIs" dxfId="2315" priority="173" operator="lessThan">
      <formula>-CS197</formula>
    </cfRule>
  </conditionalFormatting>
  <conditionalFormatting sqref="CZ197">
    <cfRule type="cellIs" dxfId="2314" priority="172" operator="lessThan">
      <formula>CT197</formula>
    </cfRule>
  </conditionalFormatting>
  <conditionalFormatting sqref="CY196">
    <cfRule type="cellIs" dxfId="2313" priority="171" operator="lessThan">
      <formula>-CS196</formula>
    </cfRule>
  </conditionalFormatting>
  <conditionalFormatting sqref="CZ196">
    <cfRule type="cellIs" dxfId="2312" priority="170" operator="lessThan">
      <formula>CT196</formula>
    </cfRule>
  </conditionalFormatting>
  <conditionalFormatting sqref="CY197">
    <cfRule type="cellIs" dxfId="2311" priority="169" operator="lessThan">
      <formula>-CS197</formula>
    </cfRule>
  </conditionalFormatting>
  <conditionalFormatting sqref="CZ197">
    <cfRule type="cellIs" dxfId="2310" priority="168" operator="lessThan">
      <formula>CT197</formula>
    </cfRule>
  </conditionalFormatting>
  <conditionalFormatting sqref="CY196">
    <cfRule type="cellIs" dxfId="2309" priority="167" operator="lessThan">
      <formula>-CS196</formula>
    </cfRule>
  </conditionalFormatting>
  <conditionalFormatting sqref="CZ196">
    <cfRule type="cellIs" dxfId="2308" priority="166" operator="lessThan">
      <formula>CT196</formula>
    </cfRule>
  </conditionalFormatting>
  <conditionalFormatting sqref="CY197">
    <cfRule type="cellIs" dxfId="2307" priority="165" operator="lessThan">
      <formula>-CS197</formula>
    </cfRule>
  </conditionalFormatting>
  <conditionalFormatting sqref="CZ197">
    <cfRule type="cellIs" dxfId="2306" priority="164" operator="lessThan">
      <formula>CT197</formula>
    </cfRule>
  </conditionalFormatting>
  <conditionalFormatting sqref="CM172:CM199 CN172:CN174 CN176:CN199 CO172:DD199">
    <cfRule type="expression" dxfId="2305" priority="163">
      <formula>$B$175="duplicato"</formula>
    </cfRule>
  </conditionalFormatting>
  <conditionalFormatting sqref="CY224">
    <cfRule type="cellIs" dxfId="2304" priority="162" operator="lessThan">
      <formula>-CS224</formula>
    </cfRule>
  </conditionalFormatting>
  <conditionalFormatting sqref="CZ224">
    <cfRule type="cellIs" dxfId="2303" priority="161" operator="lessThan">
      <formula>CT224</formula>
    </cfRule>
  </conditionalFormatting>
  <conditionalFormatting sqref="CY225">
    <cfRule type="cellIs" dxfId="2302" priority="160" operator="lessThan">
      <formula>-CS225</formula>
    </cfRule>
  </conditionalFormatting>
  <conditionalFormatting sqref="CZ225">
    <cfRule type="cellIs" dxfId="2301" priority="159" operator="lessThan">
      <formula>CT225</formula>
    </cfRule>
  </conditionalFormatting>
  <conditionalFormatting sqref="CY224">
    <cfRule type="cellIs" dxfId="2300" priority="158" operator="lessThan">
      <formula>-CS224</formula>
    </cfRule>
  </conditionalFormatting>
  <conditionalFormatting sqref="CZ224">
    <cfRule type="cellIs" dxfId="2299" priority="157" operator="lessThan">
      <formula>CT224</formula>
    </cfRule>
  </conditionalFormatting>
  <conditionalFormatting sqref="CY225">
    <cfRule type="cellIs" dxfId="2298" priority="156" operator="lessThan">
      <formula>-CS225</formula>
    </cfRule>
  </conditionalFormatting>
  <conditionalFormatting sqref="CZ225">
    <cfRule type="cellIs" dxfId="2297" priority="155" operator="lessThan">
      <formula>CT225</formula>
    </cfRule>
  </conditionalFormatting>
  <conditionalFormatting sqref="CY224">
    <cfRule type="cellIs" dxfId="2296" priority="154" operator="lessThan">
      <formula>-CS224</formula>
    </cfRule>
  </conditionalFormatting>
  <conditionalFormatting sqref="CZ224">
    <cfRule type="cellIs" dxfId="2295" priority="153" operator="lessThan">
      <formula>CT224</formula>
    </cfRule>
  </conditionalFormatting>
  <conditionalFormatting sqref="CY225">
    <cfRule type="cellIs" dxfId="2294" priority="152" operator="lessThan">
      <formula>-CS225</formula>
    </cfRule>
  </conditionalFormatting>
  <conditionalFormatting sqref="CZ225">
    <cfRule type="cellIs" dxfId="2293" priority="151" operator="lessThan">
      <formula>CT225</formula>
    </cfRule>
  </conditionalFormatting>
  <conditionalFormatting sqref="CY224">
    <cfRule type="cellIs" dxfId="2292" priority="150" operator="lessThan">
      <formula>-CS224</formula>
    </cfRule>
  </conditionalFormatting>
  <conditionalFormatting sqref="CZ224">
    <cfRule type="cellIs" dxfId="2291" priority="149" operator="lessThan">
      <formula>CT224</formula>
    </cfRule>
  </conditionalFormatting>
  <conditionalFormatting sqref="CY225">
    <cfRule type="cellIs" dxfId="2290" priority="148" operator="lessThan">
      <formula>-CS225</formula>
    </cfRule>
  </conditionalFormatting>
  <conditionalFormatting sqref="CZ225">
    <cfRule type="cellIs" dxfId="2289" priority="147" operator="lessThan">
      <formula>CT225</formula>
    </cfRule>
  </conditionalFormatting>
  <conditionalFormatting sqref="CY224">
    <cfRule type="cellIs" dxfId="2288" priority="146" operator="lessThan">
      <formula>-CS224</formula>
    </cfRule>
  </conditionalFormatting>
  <conditionalFormatting sqref="CZ224">
    <cfRule type="cellIs" dxfId="2287" priority="145" operator="lessThan">
      <formula>CT224</formula>
    </cfRule>
  </conditionalFormatting>
  <conditionalFormatting sqref="CY225">
    <cfRule type="cellIs" dxfId="2286" priority="144" operator="lessThan">
      <formula>-CS225</formula>
    </cfRule>
  </conditionalFormatting>
  <conditionalFormatting sqref="CZ225">
    <cfRule type="cellIs" dxfId="2285" priority="143" operator="lessThan">
      <formula>CT225</formula>
    </cfRule>
  </conditionalFormatting>
  <conditionalFormatting sqref="CM200:CM227 CN200:CN202 CN204:CN227 CO200:DD227">
    <cfRule type="expression" dxfId="2284" priority="142">
      <formula>$B$203="duplicato"</formula>
    </cfRule>
  </conditionalFormatting>
  <conditionalFormatting sqref="DQ84">
    <cfRule type="cellIs" dxfId="2283" priority="141" operator="lessThan">
      <formula>-DK84</formula>
    </cfRule>
  </conditionalFormatting>
  <conditionalFormatting sqref="DR84">
    <cfRule type="cellIs" dxfId="2282" priority="140" operator="lessThan">
      <formula>DL84</formula>
    </cfRule>
  </conditionalFormatting>
  <conditionalFormatting sqref="DQ85">
    <cfRule type="cellIs" dxfId="2281" priority="139" operator="lessThan">
      <formula>-DK85</formula>
    </cfRule>
  </conditionalFormatting>
  <conditionalFormatting sqref="DR85">
    <cfRule type="cellIs" dxfId="2280" priority="138" operator="lessThan">
      <formula>DL85</formula>
    </cfRule>
  </conditionalFormatting>
  <conditionalFormatting sqref="DQ56">
    <cfRule type="cellIs" dxfId="2279" priority="137" operator="lessThan">
      <formula>-DK56</formula>
    </cfRule>
  </conditionalFormatting>
  <conditionalFormatting sqref="DR56">
    <cfRule type="cellIs" dxfId="2278" priority="136" operator="lessThan">
      <formula>DL56</formula>
    </cfRule>
  </conditionalFormatting>
  <conditionalFormatting sqref="DQ57">
    <cfRule type="cellIs" dxfId="2277" priority="135" operator="lessThan">
      <formula>-DK57</formula>
    </cfRule>
  </conditionalFormatting>
  <conditionalFormatting sqref="DR57">
    <cfRule type="cellIs" dxfId="2276" priority="134" operator="lessThan">
      <formula>DL57</formula>
    </cfRule>
  </conditionalFormatting>
  <conditionalFormatting sqref="DQ56">
    <cfRule type="cellIs" dxfId="2275" priority="133" operator="lessThan">
      <formula>-DK56</formula>
    </cfRule>
  </conditionalFormatting>
  <conditionalFormatting sqref="DR56">
    <cfRule type="cellIs" dxfId="2274" priority="132" operator="lessThan">
      <formula>DL56</formula>
    </cfRule>
  </conditionalFormatting>
  <conditionalFormatting sqref="DQ57">
    <cfRule type="cellIs" dxfId="2273" priority="131" operator="lessThan">
      <formula>-DK57</formula>
    </cfRule>
  </conditionalFormatting>
  <conditionalFormatting sqref="DR57">
    <cfRule type="cellIs" dxfId="2272" priority="130" operator="lessThan">
      <formula>DL57</formula>
    </cfRule>
  </conditionalFormatting>
  <conditionalFormatting sqref="DQ84">
    <cfRule type="cellIs" dxfId="2271" priority="129" operator="lessThan">
      <formula>-DK84</formula>
    </cfRule>
  </conditionalFormatting>
  <conditionalFormatting sqref="DR84">
    <cfRule type="cellIs" dxfId="2270" priority="128" operator="lessThan">
      <formula>DL84</formula>
    </cfRule>
  </conditionalFormatting>
  <conditionalFormatting sqref="DQ85">
    <cfRule type="cellIs" dxfId="2269" priority="127" operator="lessThan">
      <formula>-DK85</formula>
    </cfRule>
  </conditionalFormatting>
  <conditionalFormatting sqref="DR85">
    <cfRule type="cellIs" dxfId="2268" priority="126" operator="lessThan">
      <formula>DL85</formula>
    </cfRule>
  </conditionalFormatting>
  <conditionalFormatting sqref="DQ84">
    <cfRule type="cellIs" dxfId="2267" priority="125" operator="lessThan">
      <formula>-DK84</formula>
    </cfRule>
  </conditionalFormatting>
  <conditionalFormatting sqref="DR84">
    <cfRule type="cellIs" dxfId="2266" priority="124" operator="lessThan">
      <formula>DL84</formula>
    </cfRule>
  </conditionalFormatting>
  <conditionalFormatting sqref="DQ85">
    <cfRule type="cellIs" dxfId="2265" priority="123" operator="lessThan">
      <formula>-DK85</formula>
    </cfRule>
  </conditionalFormatting>
  <conditionalFormatting sqref="DR85">
    <cfRule type="cellIs" dxfId="2264" priority="122" operator="lessThan">
      <formula>DL85</formula>
    </cfRule>
  </conditionalFormatting>
  <conditionalFormatting sqref="DQ84">
    <cfRule type="cellIs" dxfId="2263" priority="121" operator="lessThan">
      <formula>-DK84</formula>
    </cfRule>
  </conditionalFormatting>
  <conditionalFormatting sqref="DR84">
    <cfRule type="cellIs" dxfId="2262" priority="120" operator="lessThan">
      <formula>DL84</formula>
    </cfRule>
  </conditionalFormatting>
  <conditionalFormatting sqref="DQ85">
    <cfRule type="cellIs" dxfId="2261" priority="119" operator="lessThan">
      <formula>-DK85</formula>
    </cfRule>
  </conditionalFormatting>
  <conditionalFormatting sqref="DR85">
    <cfRule type="cellIs" dxfId="2260" priority="118" operator="lessThan">
      <formula>DL85</formula>
    </cfRule>
  </conditionalFormatting>
  <conditionalFormatting sqref="DQ84">
    <cfRule type="cellIs" dxfId="2259" priority="117" operator="lessThan">
      <formula>-DK84</formula>
    </cfRule>
  </conditionalFormatting>
  <conditionalFormatting sqref="DR84">
    <cfRule type="cellIs" dxfId="2258" priority="116" operator="lessThan">
      <formula>DL84</formula>
    </cfRule>
  </conditionalFormatting>
  <conditionalFormatting sqref="DQ85">
    <cfRule type="cellIs" dxfId="2257" priority="115" operator="lessThan">
      <formula>-DK85</formula>
    </cfRule>
  </conditionalFormatting>
  <conditionalFormatting sqref="DR85">
    <cfRule type="cellIs" dxfId="2256" priority="114" operator="lessThan">
      <formula>DL85</formula>
    </cfRule>
  </conditionalFormatting>
  <conditionalFormatting sqref="DE60:DE87 DF60:DF62 DF64:DF87 DG60:DV87">
    <cfRule type="expression" dxfId="2255" priority="113">
      <formula>$B$63="duplicato"</formula>
    </cfRule>
  </conditionalFormatting>
  <conditionalFormatting sqref="DQ112">
    <cfRule type="cellIs" dxfId="2254" priority="112" operator="lessThan">
      <formula>-DK112</formula>
    </cfRule>
  </conditionalFormatting>
  <conditionalFormatting sqref="DR112">
    <cfRule type="cellIs" dxfId="2253" priority="111" operator="lessThan">
      <formula>DL112</formula>
    </cfRule>
  </conditionalFormatting>
  <conditionalFormatting sqref="DQ113">
    <cfRule type="cellIs" dxfId="2252" priority="110" operator="lessThan">
      <formula>-DK113</formula>
    </cfRule>
  </conditionalFormatting>
  <conditionalFormatting sqref="DR113">
    <cfRule type="cellIs" dxfId="2251" priority="109" operator="lessThan">
      <formula>DL113</formula>
    </cfRule>
  </conditionalFormatting>
  <conditionalFormatting sqref="DQ112">
    <cfRule type="cellIs" dxfId="2250" priority="108" operator="lessThan">
      <formula>-DK112</formula>
    </cfRule>
  </conditionalFormatting>
  <conditionalFormatting sqref="DR112">
    <cfRule type="cellIs" dxfId="2249" priority="107" operator="lessThan">
      <formula>DL112</formula>
    </cfRule>
  </conditionalFormatting>
  <conditionalFormatting sqref="DQ113">
    <cfRule type="cellIs" dxfId="2248" priority="106" operator="lessThan">
      <formula>-DK113</formula>
    </cfRule>
  </conditionalFormatting>
  <conditionalFormatting sqref="DR113">
    <cfRule type="cellIs" dxfId="2247" priority="105" operator="lessThan">
      <formula>DL113</formula>
    </cfRule>
  </conditionalFormatting>
  <conditionalFormatting sqref="DQ112">
    <cfRule type="cellIs" dxfId="2246" priority="104" operator="lessThan">
      <formula>-DK112</formula>
    </cfRule>
  </conditionalFormatting>
  <conditionalFormatting sqref="DR112">
    <cfRule type="cellIs" dxfId="2245" priority="103" operator="lessThan">
      <formula>DL112</formula>
    </cfRule>
  </conditionalFormatting>
  <conditionalFormatting sqref="DQ113">
    <cfRule type="cellIs" dxfId="2244" priority="102" operator="lessThan">
      <formula>-DK113</formula>
    </cfRule>
  </conditionalFormatting>
  <conditionalFormatting sqref="DR113">
    <cfRule type="cellIs" dxfId="2243" priority="101" operator="lessThan">
      <formula>DL113</formula>
    </cfRule>
  </conditionalFormatting>
  <conditionalFormatting sqref="DQ112">
    <cfRule type="cellIs" dxfId="2242" priority="100" operator="lessThan">
      <formula>-DK112</formula>
    </cfRule>
  </conditionalFormatting>
  <conditionalFormatting sqref="DR112">
    <cfRule type="cellIs" dxfId="2241" priority="99" operator="lessThan">
      <formula>DL112</formula>
    </cfRule>
  </conditionalFormatting>
  <conditionalFormatting sqref="DQ113">
    <cfRule type="cellIs" dxfId="2240" priority="98" operator="lessThan">
      <formula>-DK113</formula>
    </cfRule>
  </conditionalFormatting>
  <conditionalFormatting sqref="DR113">
    <cfRule type="cellIs" dxfId="2239" priority="97" operator="lessThan">
      <formula>DL113</formula>
    </cfRule>
  </conditionalFormatting>
  <conditionalFormatting sqref="DQ112">
    <cfRule type="cellIs" dxfId="2238" priority="96" operator="lessThan">
      <formula>-DK112</formula>
    </cfRule>
  </conditionalFormatting>
  <conditionalFormatting sqref="DR112">
    <cfRule type="cellIs" dxfId="2237" priority="95" operator="lessThan">
      <formula>DL112</formula>
    </cfRule>
  </conditionalFormatting>
  <conditionalFormatting sqref="DQ113">
    <cfRule type="cellIs" dxfId="2236" priority="94" operator="lessThan">
      <formula>-DK113</formula>
    </cfRule>
  </conditionalFormatting>
  <conditionalFormatting sqref="DR113">
    <cfRule type="cellIs" dxfId="2235" priority="93" operator="lessThan">
      <formula>DL113</formula>
    </cfRule>
  </conditionalFormatting>
  <conditionalFormatting sqref="DE88:DE115 DF88:DF90 DF92:DF115 DG88:DV115">
    <cfRule type="expression" dxfId="2234" priority="92">
      <formula>$B$91="duplicato"</formula>
    </cfRule>
  </conditionalFormatting>
  <conditionalFormatting sqref="DQ140">
    <cfRule type="cellIs" dxfId="2233" priority="91" operator="lessThan">
      <formula>-DK140</formula>
    </cfRule>
  </conditionalFormatting>
  <conditionalFormatting sqref="DR140">
    <cfRule type="cellIs" dxfId="2232" priority="90" operator="lessThan">
      <formula>DL140</formula>
    </cfRule>
  </conditionalFormatting>
  <conditionalFormatting sqref="DQ141">
    <cfRule type="cellIs" dxfId="2231" priority="89" operator="lessThan">
      <formula>-DK141</formula>
    </cfRule>
  </conditionalFormatting>
  <conditionalFormatting sqref="DR141">
    <cfRule type="cellIs" dxfId="2230" priority="88" operator="lessThan">
      <formula>DL141</formula>
    </cfRule>
  </conditionalFormatting>
  <conditionalFormatting sqref="DQ140">
    <cfRule type="cellIs" dxfId="2229" priority="87" operator="lessThan">
      <formula>-DK140</formula>
    </cfRule>
  </conditionalFormatting>
  <conditionalFormatting sqref="DR140">
    <cfRule type="cellIs" dxfId="2228" priority="86" operator="lessThan">
      <formula>DL140</formula>
    </cfRule>
  </conditionalFormatting>
  <conditionalFormatting sqref="DQ141">
    <cfRule type="cellIs" dxfId="2227" priority="85" operator="lessThan">
      <formula>-DK141</formula>
    </cfRule>
  </conditionalFormatting>
  <conditionalFormatting sqref="DR141">
    <cfRule type="cellIs" dxfId="2226" priority="84" operator="lessThan">
      <formula>DL141</formula>
    </cfRule>
  </conditionalFormatting>
  <conditionalFormatting sqref="DQ140">
    <cfRule type="cellIs" dxfId="2225" priority="83" operator="lessThan">
      <formula>-DK140</formula>
    </cfRule>
  </conditionalFormatting>
  <conditionalFormatting sqref="DR140">
    <cfRule type="cellIs" dxfId="2224" priority="82" operator="lessThan">
      <formula>DL140</formula>
    </cfRule>
  </conditionalFormatting>
  <conditionalFormatting sqref="DQ141">
    <cfRule type="cellIs" dxfId="2223" priority="81" operator="lessThan">
      <formula>-DK141</formula>
    </cfRule>
  </conditionalFormatting>
  <conditionalFormatting sqref="DR141">
    <cfRule type="cellIs" dxfId="2222" priority="80" operator="lessThan">
      <formula>DL141</formula>
    </cfRule>
  </conditionalFormatting>
  <conditionalFormatting sqref="DQ140">
    <cfRule type="cellIs" dxfId="2221" priority="79" operator="lessThan">
      <formula>-DK140</formula>
    </cfRule>
  </conditionalFormatting>
  <conditionalFormatting sqref="DR140">
    <cfRule type="cellIs" dxfId="2220" priority="78" operator="lessThan">
      <formula>DL140</formula>
    </cfRule>
  </conditionalFormatting>
  <conditionalFormatting sqref="DQ141">
    <cfRule type="cellIs" dxfId="2219" priority="77" operator="lessThan">
      <formula>-DK141</formula>
    </cfRule>
  </conditionalFormatting>
  <conditionalFormatting sqref="DR141">
    <cfRule type="cellIs" dxfId="2218" priority="76" operator="lessThan">
      <formula>DL141</formula>
    </cfRule>
  </conditionalFormatting>
  <conditionalFormatting sqref="DQ140">
    <cfRule type="cellIs" dxfId="2217" priority="75" operator="lessThan">
      <formula>-DK140</formula>
    </cfRule>
  </conditionalFormatting>
  <conditionalFormatting sqref="DR140">
    <cfRule type="cellIs" dxfId="2216" priority="74" operator="lessThan">
      <formula>DL140</formula>
    </cfRule>
  </conditionalFormatting>
  <conditionalFormatting sqref="DQ141">
    <cfRule type="cellIs" dxfId="2215" priority="73" operator="lessThan">
      <formula>-DK141</formula>
    </cfRule>
  </conditionalFormatting>
  <conditionalFormatting sqref="DR141">
    <cfRule type="cellIs" dxfId="2214" priority="72" operator="lessThan">
      <formula>DL141</formula>
    </cfRule>
  </conditionalFormatting>
  <conditionalFormatting sqref="DE116:DE143 DF116:DF118 DF120:DF143 DG116:DV143">
    <cfRule type="expression" dxfId="2213" priority="71">
      <formula>$B$119="duplicato"</formula>
    </cfRule>
  </conditionalFormatting>
  <conditionalFormatting sqref="DQ168">
    <cfRule type="cellIs" dxfId="2212" priority="70" operator="lessThan">
      <formula>-DK168</formula>
    </cfRule>
  </conditionalFormatting>
  <conditionalFormatting sqref="DR168">
    <cfRule type="cellIs" dxfId="2211" priority="69" operator="lessThan">
      <formula>DL168</formula>
    </cfRule>
  </conditionalFormatting>
  <conditionalFormatting sqref="DQ169">
    <cfRule type="cellIs" dxfId="2210" priority="68" operator="lessThan">
      <formula>-DK169</formula>
    </cfRule>
  </conditionalFormatting>
  <conditionalFormatting sqref="DR169">
    <cfRule type="cellIs" dxfId="2209" priority="67" operator="lessThan">
      <formula>DL169</formula>
    </cfRule>
  </conditionalFormatting>
  <conditionalFormatting sqref="DQ168">
    <cfRule type="cellIs" dxfId="2208" priority="66" operator="lessThan">
      <formula>-DK168</formula>
    </cfRule>
  </conditionalFormatting>
  <conditionalFormatting sqref="DR168">
    <cfRule type="cellIs" dxfId="2207" priority="65" operator="lessThan">
      <formula>DL168</formula>
    </cfRule>
  </conditionalFormatting>
  <conditionalFormatting sqref="DQ169">
    <cfRule type="cellIs" dxfId="2206" priority="64" operator="lessThan">
      <formula>-DK169</formula>
    </cfRule>
  </conditionalFormatting>
  <conditionalFormatting sqref="DR169">
    <cfRule type="cellIs" dxfId="2205" priority="63" operator="lessThan">
      <formula>DL169</formula>
    </cfRule>
  </conditionalFormatting>
  <conditionalFormatting sqref="DQ168">
    <cfRule type="cellIs" dxfId="2204" priority="62" operator="lessThan">
      <formula>-DK168</formula>
    </cfRule>
  </conditionalFormatting>
  <conditionalFormatting sqref="DR168">
    <cfRule type="cellIs" dxfId="2203" priority="61" operator="lessThan">
      <formula>DL168</formula>
    </cfRule>
  </conditionalFormatting>
  <conditionalFormatting sqref="DQ169">
    <cfRule type="cellIs" dxfId="2202" priority="60" operator="lessThan">
      <formula>-DK169</formula>
    </cfRule>
  </conditionalFormatting>
  <conditionalFormatting sqref="DR169">
    <cfRule type="cellIs" dxfId="2201" priority="59" operator="lessThan">
      <formula>DL169</formula>
    </cfRule>
  </conditionalFormatting>
  <conditionalFormatting sqref="DQ168">
    <cfRule type="cellIs" dxfId="2200" priority="58" operator="lessThan">
      <formula>-DK168</formula>
    </cfRule>
  </conditionalFormatting>
  <conditionalFormatting sqref="DR168">
    <cfRule type="cellIs" dxfId="2199" priority="57" operator="lessThan">
      <formula>DL168</formula>
    </cfRule>
  </conditionalFormatting>
  <conditionalFormatting sqref="DQ169">
    <cfRule type="cellIs" dxfId="2198" priority="56" operator="lessThan">
      <formula>-DK169</formula>
    </cfRule>
  </conditionalFormatting>
  <conditionalFormatting sqref="DR169">
    <cfRule type="cellIs" dxfId="2197" priority="55" operator="lessThan">
      <formula>DL169</formula>
    </cfRule>
  </conditionalFormatting>
  <conditionalFormatting sqref="DQ168">
    <cfRule type="cellIs" dxfId="2196" priority="54" operator="lessThan">
      <formula>-DK168</formula>
    </cfRule>
  </conditionalFormatting>
  <conditionalFormatting sqref="DR168">
    <cfRule type="cellIs" dxfId="2195" priority="53" operator="lessThan">
      <formula>DL168</formula>
    </cfRule>
  </conditionalFormatting>
  <conditionalFormatting sqref="DQ169">
    <cfRule type="cellIs" dxfId="2194" priority="52" operator="lessThan">
      <formula>-DK169</formula>
    </cfRule>
  </conditionalFormatting>
  <conditionalFormatting sqref="DR169">
    <cfRule type="cellIs" dxfId="2193" priority="51" operator="lessThan">
      <formula>DL169</formula>
    </cfRule>
  </conditionalFormatting>
  <conditionalFormatting sqref="DE144:DE171 DF144:DF146 DF148:DF171 DG144:DV171">
    <cfRule type="expression" dxfId="2192" priority="50">
      <formula>$B$147="duplicato"</formula>
    </cfRule>
  </conditionalFormatting>
  <conditionalFormatting sqref="DQ196">
    <cfRule type="cellIs" dxfId="2191" priority="49" operator="lessThan">
      <formula>-DK196</formula>
    </cfRule>
  </conditionalFormatting>
  <conditionalFormatting sqref="DR196">
    <cfRule type="cellIs" dxfId="2190" priority="48" operator="lessThan">
      <formula>DL196</formula>
    </cfRule>
  </conditionalFormatting>
  <conditionalFormatting sqref="DQ197">
    <cfRule type="cellIs" dxfId="2189" priority="47" operator="lessThan">
      <formula>-DK197</formula>
    </cfRule>
  </conditionalFormatting>
  <conditionalFormatting sqref="DR197">
    <cfRule type="cellIs" dxfId="2188" priority="46" operator="lessThan">
      <formula>DL197</formula>
    </cfRule>
  </conditionalFormatting>
  <conditionalFormatting sqref="DQ196">
    <cfRule type="cellIs" dxfId="2187" priority="45" operator="lessThan">
      <formula>-DK196</formula>
    </cfRule>
  </conditionalFormatting>
  <conditionalFormatting sqref="DR196">
    <cfRule type="cellIs" dxfId="2186" priority="44" operator="lessThan">
      <formula>DL196</formula>
    </cfRule>
  </conditionalFormatting>
  <conditionalFormatting sqref="DQ197">
    <cfRule type="cellIs" dxfId="2185" priority="43" operator="lessThan">
      <formula>-DK197</formula>
    </cfRule>
  </conditionalFormatting>
  <conditionalFormatting sqref="DR197">
    <cfRule type="cellIs" dxfId="2184" priority="42" operator="lessThan">
      <formula>DL197</formula>
    </cfRule>
  </conditionalFormatting>
  <conditionalFormatting sqref="DQ196">
    <cfRule type="cellIs" dxfId="2183" priority="41" operator="lessThan">
      <formula>-DK196</formula>
    </cfRule>
  </conditionalFormatting>
  <conditionalFormatting sqref="DR196">
    <cfRule type="cellIs" dxfId="2182" priority="40" operator="lessThan">
      <formula>DL196</formula>
    </cfRule>
  </conditionalFormatting>
  <conditionalFormatting sqref="DQ197">
    <cfRule type="cellIs" dxfId="2181" priority="39" operator="lessThan">
      <formula>-DK197</formula>
    </cfRule>
  </conditionalFormatting>
  <conditionalFormatting sqref="DR197">
    <cfRule type="cellIs" dxfId="2180" priority="38" operator="lessThan">
      <formula>DL197</formula>
    </cfRule>
  </conditionalFormatting>
  <conditionalFormatting sqref="DQ196">
    <cfRule type="cellIs" dxfId="2179" priority="37" operator="lessThan">
      <formula>-DK196</formula>
    </cfRule>
  </conditionalFormatting>
  <conditionalFormatting sqref="DR196">
    <cfRule type="cellIs" dxfId="2178" priority="36" operator="lessThan">
      <formula>DL196</formula>
    </cfRule>
  </conditionalFormatting>
  <conditionalFormatting sqref="DQ197">
    <cfRule type="cellIs" dxfId="2177" priority="35" operator="lessThan">
      <formula>-DK197</formula>
    </cfRule>
  </conditionalFormatting>
  <conditionalFormatting sqref="DR197">
    <cfRule type="cellIs" dxfId="2176" priority="34" operator="lessThan">
      <formula>DL197</formula>
    </cfRule>
  </conditionalFormatting>
  <conditionalFormatting sqref="DQ196">
    <cfRule type="cellIs" dxfId="2175" priority="33" operator="lessThan">
      <formula>-DK196</formula>
    </cfRule>
  </conditionalFormatting>
  <conditionalFormatting sqref="DR196">
    <cfRule type="cellIs" dxfId="2174" priority="32" operator="lessThan">
      <formula>DL196</formula>
    </cfRule>
  </conditionalFormatting>
  <conditionalFormatting sqref="DQ197">
    <cfRule type="cellIs" dxfId="2173" priority="31" operator="lessThan">
      <formula>-DK197</formula>
    </cfRule>
  </conditionalFormatting>
  <conditionalFormatting sqref="DR197">
    <cfRule type="cellIs" dxfId="2172" priority="30" operator="lessThan">
      <formula>DL197</formula>
    </cfRule>
  </conditionalFormatting>
  <conditionalFormatting sqref="DE172:DE199 DF172:DF174 DF176:DF199 DG172:DV199">
    <cfRule type="expression" dxfId="2171" priority="29">
      <formula>$B$175="duplicato"</formula>
    </cfRule>
  </conditionalFormatting>
  <conditionalFormatting sqref="DQ224">
    <cfRule type="cellIs" dxfId="2170" priority="28" operator="lessThan">
      <formula>-DK224</formula>
    </cfRule>
  </conditionalFormatting>
  <conditionalFormatting sqref="DR224">
    <cfRule type="cellIs" dxfId="2169" priority="27" operator="lessThan">
      <formula>DL224</formula>
    </cfRule>
  </conditionalFormatting>
  <conditionalFormatting sqref="DQ225">
    <cfRule type="cellIs" dxfId="2168" priority="26" operator="lessThan">
      <formula>-DK225</formula>
    </cfRule>
  </conditionalFormatting>
  <conditionalFormatting sqref="DR225">
    <cfRule type="cellIs" dxfId="2167" priority="25" operator="lessThan">
      <formula>DL225</formula>
    </cfRule>
  </conditionalFormatting>
  <conditionalFormatting sqref="DQ224">
    <cfRule type="cellIs" dxfId="2166" priority="24" operator="lessThan">
      <formula>-DK224</formula>
    </cfRule>
  </conditionalFormatting>
  <conditionalFormatting sqref="DR224">
    <cfRule type="cellIs" dxfId="2165" priority="23" operator="lessThan">
      <formula>DL224</formula>
    </cfRule>
  </conditionalFormatting>
  <conditionalFormatting sqref="DQ225">
    <cfRule type="cellIs" dxfId="2164" priority="22" operator="lessThan">
      <formula>-DK225</formula>
    </cfRule>
  </conditionalFormatting>
  <conditionalFormatting sqref="DR225">
    <cfRule type="cellIs" dxfId="2163" priority="21" operator="lessThan">
      <formula>DL225</formula>
    </cfRule>
  </conditionalFormatting>
  <conditionalFormatting sqref="DQ224">
    <cfRule type="cellIs" dxfId="2162" priority="20" operator="lessThan">
      <formula>-DK224</formula>
    </cfRule>
  </conditionalFormatting>
  <conditionalFormatting sqref="DR224">
    <cfRule type="cellIs" dxfId="2161" priority="19" operator="lessThan">
      <formula>DL224</formula>
    </cfRule>
  </conditionalFormatting>
  <conditionalFormatting sqref="DQ225">
    <cfRule type="cellIs" dxfId="2160" priority="18" operator="lessThan">
      <formula>-DK225</formula>
    </cfRule>
  </conditionalFormatting>
  <conditionalFormatting sqref="DR225">
    <cfRule type="cellIs" dxfId="2159" priority="17" operator="lessThan">
      <formula>DL225</formula>
    </cfRule>
  </conditionalFormatting>
  <conditionalFormatting sqref="DQ224">
    <cfRule type="cellIs" dxfId="2158" priority="16" operator="lessThan">
      <formula>-DK224</formula>
    </cfRule>
  </conditionalFormatting>
  <conditionalFormatting sqref="DR224">
    <cfRule type="cellIs" dxfId="2157" priority="15" operator="lessThan">
      <formula>DL224</formula>
    </cfRule>
  </conditionalFormatting>
  <conditionalFormatting sqref="DQ225">
    <cfRule type="cellIs" dxfId="2156" priority="14" operator="lessThan">
      <formula>-DK225</formula>
    </cfRule>
  </conditionalFormatting>
  <conditionalFormatting sqref="DR225">
    <cfRule type="cellIs" dxfId="2155" priority="13" operator="lessThan">
      <formula>DL225</formula>
    </cfRule>
  </conditionalFormatting>
  <conditionalFormatting sqref="DQ224">
    <cfRule type="cellIs" dxfId="2154" priority="12" operator="lessThan">
      <formula>-DK224</formula>
    </cfRule>
  </conditionalFormatting>
  <conditionalFormatting sqref="DR224">
    <cfRule type="cellIs" dxfId="2153" priority="11" operator="lessThan">
      <formula>DL224</formula>
    </cfRule>
  </conditionalFormatting>
  <conditionalFormatting sqref="DQ225">
    <cfRule type="cellIs" dxfId="2152" priority="10" operator="lessThan">
      <formula>-DK225</formula>
    </cfRule>
  </conditionalFormatting>
  <conditionalFormatting sqref="DR225">
    <cfRule type="cellIs" dxfId="2151" priority="9" operator="lessThan">
      <formula>DL225</formula>
    </cfRule>
  </conditionalFormatting>
  <conditionalFormatting sqref="DE200:DE227 DF200:DF202 DF204:DF227 DG200:DV227">
    <cfRule type="expression" dxfId="2150" priority="8">
      <formula>$B$203="duplicato"</formula>
    </cfRule>
  </conditionalFormatting>
  <conditionalFormatting sqref="DE7:DV227">
    <cfRule type="expression" dxfId="2149" priority="7">
      <formula>$DE$6="duplicata, non considerare"</formula>
    </cfRule>
  </conditionalFormatting>
  <conditionalFormatting sqref="DE5">
    <cfRule type="expression" dxfId="2148" priority="6">
      <formula>$DE$8="-"</formula>
    </cfRule>
  </conditionalFormatting>
  <conditionalFormatting sqref="CM7:DD227 CM5">
    <cfRule type="expression" dxfId="2147" priority="5">
      <formula>$CM$8="-"</formula>
    </cfRule>
  </conditionalFormatting>
  <conditionalFormatting sqref="BU7:CL227 BU5">
    <cfRule type="expression" dxfId="2146" priority="4">
      <formula>$BU$8="-"</formula>
    </cfRule>
  </conditionalFormatting>
  <conditionalFormatting sqref="BC7:BT227 BC5">
    <cfRule type="expression" dxfId="2145" priority="3">
      <formula>$BC$8="-"</formula>
    </cfRule>
  </conditionalFormatting>
  <conditionalFormatting sqref="AK7:BB227 AK5">
    <cfRule type="expression" dxfId="2144" priority="2">
      <formula>$AK$8="-"</formula>
    </cfRule>
  </conditionalFormatting>
  <conditionalFormatting sqref="S7:AJ227 S5">
    <cfRule type="expression" dxfId="2143" priority="1">
      <formula>$S$8="-"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DV227"/>
  <sheetViews>
    <sheetView zoomScaleNormal="100" workbookViewId="0">
      <selection activeCell="C2" sqref="C2"/>
    </sheetView>
  </sheetViews>
  <sheetFormatPr defaultRowHeight="12.75"/>
  <cols>
    <col min="1" max="16384" width="9.140625" style="2"/>
  </cols>
  <sheetData>
    <row r="2" spans="1:126">
      <c r="A2" s="2" t="s">
        <v>43</v>
      </c>
      <c r="C2" s="9">
        <v>2</v>
      </c>
      <c r="F2" s="2" t="s">
        <v>22</v>
      </c>
      <c r="H2" s="8">
        <f>MAX(Travi!D:D)</f>
        <v>5</v>
      </c>
      <c r="J2" s="3" t="s">
        <v>14</v>
      </c>
      <c r="K2" s="4" t="s">
        <v>15</v>
      </c>
      <c r="M2" s="5" t="s">
        <v>16</v>
      </c>
      <c r="N2" s="6">
        <f>MID(K2,2,2)*0.85/1.5</f>
        <v>14.166666666666666</v>
      </c>
      <c r="O2" s="7" t="s">
        <v>17</v>
      </c>
      <c r="AG2" s="7"/>
      <c r="AY2" s="7"/>
      <c r="BQ2" s="7"/>
      <c r="CI2" s="7"/>
      <c r="DA2" s="7"/>
      <c r="DS2" s="7"/>
    </row>
    <row r="3" spans="1:126">
      <c r="A3" s="2" t="s">
        <v>18</v>
      </c>
      <c r="C3" s="9">
        <v>5</v>
      </c>
      <c r="F3" s="45" t="s">
        <v>65</v>
      </c>
      <c r="G3" s="45">
        <f>COUNTA(Travi!A:A)</f>
        <v>841</v>
      </c>
      <c r="I3" s="10" t="str">
        <f>IF(H2&gt;6,"Attenzione: il foglio è fatto per max 6 piani","")</f>
        <v/>
      </c>
      <c r="J3" s="3" t="s">
        <v>19</v>
      </c>
      <c r="K3" s="4" t="s">
        <v>20</v>
      </c>
      <c r="M3" s="5" t="s">
        <v>21</v>
      </c>
      <c r="N3" s="6">
        <f>MID(K3,2,3)/1.15</f>
        <v>391.304347826087</v>
      </c>
      <c r="O3" s="7" t="s">
        <v>17</v>
      </c>
      <c r="AG3" s="7"/>
      <c r="AY3" s="7"/>
      <c r="BQ3" s="7"/>
      <c r="CI3" s="7"/>
      <c r="DA3" s="7"/>
      <c r="DS3" s="7"/>
    </row>
    <row r="4" spans="1:126">
      <c r="G4" s="8"/>
      <c r="H4" s="8"/>
      <c r="I4" s="10"/>
      <c r="M4" s="8" t="s">
        <v>28</v>
      </c>
      <c r="N4" s="9">
        <v>4</v>
      </c>
      <c r="O4" s="2" t="s">
        <v>25</v>
      </c>
      <c r="P4" s="2" t="s">
        <v>29</v>
      </c>
    </row>
    <row r="5" spans="1:126">
      <c r="A5" s="2" t="s">
        <v>44</v>
      </c>
      <c r="B5" s="16">
        <f ca="1">INDEX(Travi!$B:$B,G5,1)</f>
        <v>14</v>
      </c>
      <c r="C5" s="16">
        <f ca="1">INDEX(Travi!$C:$C,G5,1)</f>
        <v>15</v>
      </c>
      <c r="F5" s="45" t="s">
        <v>45</v>
      </c>
      <c r="G5" s="45">
        <f ca="1">MATCH(C2,INDIRECT("Travi!A1:A"&amp;TRIM(G3)),0)</f>
        <v>122</v>
      </c>
      <c r="I5" s="45" t="s">
        <v>46</v>
      </c>
      <c r="J5" s="45">
        <f>$H$2*4</f>
        <v>20</v>
      </c>
      <c r="L5" s="8"/>
      <c r="M5" s="6"/>
      <c r="N5" s="5"/>
      <c r="O5" s="6"/>
      <c r="P5" s="7"/>
      <c r="S5" s="31" t="s">
        <v>44</v>
      </c>
      <c r="T5" s="16">
        <f ca="1">IF(INDEX(Travi!$A:$A,Y5,1)&lt;&gt;$C$2,"",INDEX(Travi!$B:$B,Y5,1))</f>
        <v>15</v>
      </c>
      <c r="U5" s="16">
        <f ca="1">IF(INDEX(Travi!$A:$A,Y5,1)&lt;&gt;$C$2,"",INDEX(Travi!$C:$C,Y5,1))</f>
        <v>16</v>
      </c>
      <c r="X5" s="45" t="s">
        <v>45</v>
      </c>
      <c r="Y5" s="45">
        <f ca="1">G5+J5</f>
        <v>142</v>
      </c>
      <c r="Z5" s="49"/>
      <c r="AA5" s="45" t="s">
        <v>46</v>
      </c>
      <c r="AB5" s="45">
        <f>$H$2*4</f>
        <v>20</v>
      </c>
      <c r="AG5" s="6"/>
      <c r="AH5" s="7"/>
      <c r="AJ5" s="60"/>
      <c r="AK5" s="31" t="s">
        <v>44</v>
      </c>
      <c r="AL5" s="16">
        <f ca="1">IF(INDEX(Travi!$A:$A,AQ5,1)&lt;&gt;$C$2,"",INDEX(Travi!$B:$B,AQ5,1))</f>
        <v>16</v>
      </c>
      <c r="AM5" s="16">
        <f ca="1">IF(INDEX(Travi!$A:$A,AQ5,1)&lt;&gt;$C$2,"",INDEX(Travi!$C:$C,AQ5,1))</f>
        <v>17</v>
      </c>
      <c r="AP5" s="45" t="s">
        <v>45</v>
      </c>
      <c r="AQ5" s="45">
        <f ca="1">Y5+AB5</f>
        <v>162</v>
      </c>
      <c r="AR5" s="49"/>
      <c r="AS5" s="45" t="s">
        <v>46</v>
      </c>
      <c r="AT5" s="45">
        <f>$H$2*4</f>
        <v>20</v>
      </c>
      <c r="AY5" s="6"/>
      <c r="AZ5" s="7"/>
      <c r="BB5" s="60"/>
      <c r="BC5" s="31" t="s">
        <v>44</v>
      </c>
      <c r="BD5" s="16">
        <f ca="1">IF(INDEX(Travi!$A:$A,BI5,1)&lt;&gt;$C$2,"",INDEX(Travi!$B:$B,BI5,1))</f>
        <v>17</v>
      </c>
      <c r="BE5" s="16">
        <f ca="1">IF(INDEX(Travi!$A:$A,BI5,1)&lt;&gt;$C$2,"",INDEX(Travi!$C:$C,BI5,1))</f>
        <v>18</v>
      </c>
      <c r="BH5" s="45" t="s">
        <v>45</v>
      </c>
      <c r="BI5" s="45">
        <f ca="1">AQ5+AT5</f>
        <v>182</v>
      </c>
      <c r="BJ5" s="49"/>
      <c r="BK5" s="45" t="s">
        <v>46</v>
      </c>
      <c r="BL5" s="45">
        <f>$H$2*4</f>
        <v>20</v>
      </c>
      <c r="BQ5" s="6"/>
      <c r="BR5" s="7"/>
      <c r="BT5" s="60"/>
      <c r="BU5" s="31" t="s">
        <v>44</v>
      </c>
      <c r="BV5" s="16">
        <f ca="1">IF(INDEX(Travi!$A:$A,CA5,1)&lt;&gt;$C$2,"",INDEX(Travi!$B:$B,CA5,1))</f>
        <v>18</v>
      </c>
      <c r="BW5" s="16">
        <f ca="1">IF(INDEX(Travi!$A:$A,CA5,1)&lt;&gt;$C$2,"",INDEX(Travi!$C:$C,CA5,1))</f>
        <v>19</v>
      </c>
      <c r="BZ5" s="45" t="s">
        <v>45</v>
      </c>
      <c r="CA5" s="45">
        <f ca="1">BI5+BL5</f>
        <v>202</v>
      </c>
      <c r="CB5" s="49"/>
      <c r="CC5" s="45" t="s">
        <v>46</v>
      </c>
      <c r="CD5" s="45">
        <f>$H$2*4</f>
        <v>20</v>
      </c>
      <c r="CI5" s="6"/>
      <c r="CJ5" s="7"/>
      <c r="CL5" s="60"/>
      <c r="CM5" s="31" t="s">
        <v>44</v>
      </c>
      <c r="CN5" s="16">
        <f ca="1">IF(INDEX(Travi!$A:$A,CS5,1)&lt;&gt;$C$2,"",INDEX(Travi!$B:$B,CS5,1))</f>
        <v>19</v>
      </c>
      <c r="CO5" s="16">
        <f ca="1">IF(INDEX(Travi!$A:$A,CS5,1)&lt;&gt;$C$2,"",INDEX(Travi!$C:$C,CS5,1))</f>
        <v>20</v>
      </c>
      <c r="CR5" s="45" t="s">
        <v>45</v>
      </c>
      <c r="CS5" s="45">
        <f ca="1">CA5+CD5</f>
        <v>222</v>
      </c>
      <c r="CT5" s="49"/>
      <c r="CU5" s="45" t="s">
        <v>46</v>
      </c>
      <c r="CV5" s="45">
        <f>$H$2*4</f>
        <v>20</v>
      </c>
      <c r="DA5" s="6"/>
      <c r="DB5" s="7"/>
      <c r="DD5" s="60"/>
      <c r="DE5" s="31" t="s">
        <v>44</v>
      </c>
      <c r="DF5" s="16" t="str">
        <f ca="1">IF(INDEX(Travi!$A:$A,DK5,1)&lt;&gt;$C$2,"",INDEX(Travi!$B:$B,DK5,1))</f>
        <v/>
      </c>
      <c r="DG5" s="16" t="str">
        <f ca="1">IF(INDEX(Travi!$A:$A,DK5,1)&lt;&gt;$C$2,"",INDEX(Travi!$C:$C,DK5,1))</f>
        <v/>
      </c>
      <c r="DJ5" s="45" t="s">
        <v>45</v>
      </c>
      <c r="DK5" s="45">
        <f ca="1">CS5+CV5</f>
        <v>242</v>
      </c>
      <c r="DL5" s="49"/>
      <c r="DM5" s="45" t="s">
        <v>46</v>
      </c>
      <c r="DN5" s="45">
        <f>$H$2*4</f>
        <v>20</v>
      </c>
      <c r="DS5" s="6"/>
      <c r="DT5" s="7"/>
      <c r="DV5" s="60"/>
    </row>
    <row r="6" spans="1:126">
      <c r="S6" s="38" t="str">
        <f ca="1">IF(T5="","duplicata, non considerare","")</f>
        <v/>
      </c>
      <c r="AJ6" s="60"/>
      <c r="AK6" s="38" t="str">
        <f ca="1">IF(AL5="","duplicata, non considerare","")</f>
        <v/>
      </c>
      <c r="BB6" s="60"/>
      <c r="BC6" s="38" t="str">
        <f ca="1">IF(BD5="","duplicata, non considerare","")</f>
        <v/>
      </c>
      <c r="BT6" s="60"/>
      <c r="BU6" s="38" t="str">
        <f ca="1">IF(BV5="","duplicata, non considerare","")</f>
        <v/>
      </c>
      <c r="CL6" s="60"/>
      <c r="CM6" s="38" t="str">
        <f ca="1">IF(CN5="","duplicata, non considerare","")</f>
        <v/>
      </c>
      <c r="DD6" s="60"/>
      <c r="DE6" s="38" t="str">
        <f ca="1">IF(DF5="","duplicata, non considerare","")</f>
        <v>duplicata, non considerare</v>
      </c>
      <c r="DV6" s="60"/>
    </row>
    <row r="7" spans="1:126">
      <c r="A7" s="24"/>
      <c r="B7" s="24"/>
      <c r="C7" s="40" t="s">
        <v>66</v>
      </c>
      <c r="D7" s="40"/>
      <c r="E7" s="40" t="s">
        <v>32</v>
      </c>
      <c r="F7" s="40" t="s">
        <v>33</v>
      </c>
      <c r="G7" s="40" t="s">
        <v>34</v>
      </c>
      <c r="H7" s="40" t="s">
        <v>35</v>
      </c>
      <c r="I7" s="40" t="s">
        <v>36</v>
      </c>
      <c r="J7" s="40" t="s">
        <v>37</v>
      </c>
      <c r="K7" s="24"/>
      <c r="L7" s="24"/>
      <c r="M7" s="24"/>
      <c r="N7" s="24"/>
      <c r="O7" s="25"/>
      <c r="P7" s="25"/>
      <c r="Q7" s="25"/>
      <c r="R7" s="25"/>
      <c r="S7" s="29"/>
      <c r="T7" s="24"/>
      <c r="U7" s="40" t="s">
        <v>66</v>
      </c>
      <c r="V7" s="40"/>
      <c r="W7" s="40" t="s">
        <v>32</v>
      </c>
      <c r="X7" s="40" t="s">
        <v>33</v>
      </c>
      <c r="Y7" s="40" t="s">
        <v>34</v>
      </c>
      <c r="Z7" s="40" t="s">
        <v>35</v>
      </c>
      <c r="AA7" s="40" t="s">
        <v>36</v>
      </c>
      <c r="AB7" s="40" t="s">
        <v>37</v>
      </c>
      <c r="AC7" s="24"/>
      <c r="AD7" s="24"/>
      <c r="AE7" s="24"/>
      <c r="AF7" s="24"/>
      <c r="AG7" s="25"/>
      <c r="AH7" s="25"/>
      <c r="AI7" s="25"/>
      <c r="AJ7" s="66"/>
      <c r="AK7" s="29"/>
      <c r="AL7" s="24"/>
      <c r="AM7" s="40" t="s">
        <v>66</v>
      </c>
      <c r="AN7" s="40"/>
      <c r="AO7" s="40" t="s">
        <v>32</v>
      </c>
      <c r="AP7" s="40" t="s">
        <v>33</v>
      </c>
      <c r="AQ7" s="40" t="s">
        <v>34</v>
      </c>
      <c r="AR7" s="40" t="s">
        <v>35</v>
      </c>
      <c r="AS7" s="40" t="s">
        <v>36</v>
      </c>
      <c r="AT7" s="40" t="s">
        <v>37</v>
      </c>
      <c r="AU7" s="24"/>
      <c r="AV7" s="24"/>
      <c r="AW7" s="24"/>
      <c r="AX7" s="24"/>
      <c r="AY7" s="25"/>
      <c r="AZ7" s="25"/>
      <c r="BA7" s="25"/>
      <c r="BB7" s="66"/>
      <c r="BC7" s="29"/>
      <c r="BD7" s="24"/>
      <c r="BE7" s="40" t="s">
        <v>66</v>
      </c>
      <c r="BF7" s="40"/>
      <c r="BG7" s="40" t="s">
        <v>32</v>
      </c>
      <c r="BH7" s="40" t="s">
        <v>33</v>
      </c>
      <c r="BI7" s="40" t="s">
        <v>34</v>
      </c>
      <c r="BJ7" s="40" t="s">
        <v>35</v>
      </c>
      <c r="BK7" s="40" t="s">
        <v>36</v>
      </c>
      <c r="BL7" s="40" t="s">
        <v>37</v>
      </c>
      <c r="BM7" s="24"/>
      <c r="BN7" s="24"/>
      <c r="BO7" s="24"/>
      <c r="BP7" s="24"/>
      <c r="BQ7" s="25"/>
      <c r="BR7" s="25"/>
      <c r="BS7" s="25"/>
      <c r="BT7" s="66"/>
      <c r="BU7" s="29"/>
      <c r="BV7" s="24"/>
      <c r="BW7" s="40" t="s">
        <v>66</v>
      </c>
      <c r="BX7" s="40"/>
      <c r="BY7" s="40" t="s">
        <v>32</v>
      </c>
      <c r="BZ7" s="40" t="s">
        <v>33</v>
      </c>
      <c r="CA7" s="40" t="s">
        <v>34</v>
      </c>
      <c r="CB7" s="40" t="s">
        <v>35</v>
      </c>
      <c r="CC7" s="40" t="s">
        <v>36</v>
      </c>
      <c r="CD7" s="40" t="s">
        <v>37</v>
      </c>
      <c r="CE7" s="24"/>
      <c r="CF7" s="24"/>
      <c r="CG7" s="24"/>
      <c r="CH7" s="24"/>
      <c r="CI7" s="25"/>
      <c r="CJ7" s="25"/>
      <c r="CK7" s="25"/>
      <c r="CL7" s="66"/>
      <c r="CM7" s="29"/>
      <c r="CN7" s="24"/>
      <c r="CO7" s="40" t="s">
        <v>66</v>
      </c>
      <c r="CP7" s="40"/>
      <c r="CQ7" s="40" t="s">
        <v>32</v>
      </c>
      <c r="CR7" s="40" t="s">
        <v>33</v>
      </c>
      <c r="CS7" s="40" t="s">
        <v>34</v>
      </c>
      <c r="CT7" s="40" t="s">
        <v>35</v>
      </c>
      <c r="CU7" s="40" t="s">
        <v>36</v>
      </c>
      <c r="CV7" s="40" t="s">
        <v>37</v>
      </c>
      <c r="CW7" s="24"/>
      <c r="CX7" s="24"/>
      <c r="CY7" s="24"/>
      <c r="CZ7" s="24"/>
      <c r="DA7" s="25"/>
      <c r="DB7" s="25"/>
      <c r="DC7" s="25"/>
      <c r="DD7" s="66"/>
      <c r="DE7" s="29"/>
      <c r="DF7" s="24"/>
      <c r="DG7" s="40" t="s">
        <v>66</v>
      </c>
      <c r="DH7" s="40"/>
      <c r="DI7" s="40" t="s">
        <v>32</v>
      </c>
      <c r="DJ7" s="40" t="s">
        <v>33</v>
      </c>
      <c r="DK7" s="40" t="s">
        <v>34</v>
      </c>
      <c r="DL7" s="40" t="s">
        <v>35</v>
      </c>
      <c r="DM7" s="40" t="s">
        <v>36</v>
      </c>
      <c r="DN7" s="40" t="s">
        <v>37</v>
      </c>
      <c r="DO7" s="24"/>
      <c r="DP7" s="24"/>
      <c r="DQ7" s="24"/>
      <c r="DR7" s="24"/>
      <c r="DS7" s="25"/>
      <c r="DT7" s="25"/>
      <c r="DU7" s="25"/>
      <c r="DV7" s="66"/>
    </row>
    <row r="8" spans="1:126" s="39" customFormat="1">
      <c r="A8" s="12" t="str">
        <f ca="1">CONCATENATE(B5,"-",C5)</f>
        <v>14-15</v>
      </c>
      <c r="B8" s="46">
        <f ca="1">G5</f>
        <v>122</v>
      </c>
      <c r="C8" s="12">
        <f ca="1">IF(B8="","",INDEX(Travi!$A$1:$K$10000,B8,4))</f>
        <v>5</v>
      </c>
      <c r="D8" s="12" t="str">
        <f ca="1">IF(B8="","",INDEX(Travi!$A$1:$K$10000,B8,5))</f>
        <v>Msin</v>
      </c>
      <c r="E8" s="13">
        <f ca="1">IF(B8="","",INDEX(Travi!$A$1:$K$10000,B8,6))</f>
        <v>-17.024999999999999</v>
      </c>
      <c r="F8" s="13">
        <f ca="1">IF(B8="","",INDEX(Travi!$A$1:$K$10000,B8,7))</f>
        <v>-10.348000000000001</v>
      </c>
      <c r="G8" s="13">
        <f ca="1">IF(B8="","",INDEX(Travi!$A$1:$K$10000,B8,8))</f>
        <v>6.2249999999999996</v>
      </c>
      <c r="H8" s="13">
        <f ca="1">IF(B8="","",INDEX(Travi!$A$1:$K$10000,B8,9))</f>
        <v>0.69199999999999995</v>
      </c>
      <c r="I8" s="13">
        <f ca="1">IF(B8="","",INDEX(Travi!$A$1:$K$10000,B8,10))</f>
        <v>7.6999999999999999E-2</v>
      </c>
      <c r="J8" s="13">
        <f ca="1">IF(B8="","",INDEX(Travi!$A$1:$K$10000,B8,11))</f>
        <v>0.113</v>
      </c>
      <c r="K8" s="12"/>
      <c r="L8" s="12"/>
      <c r="M8" s="12"/>
      <c r="N8" s="12"/>
      <c r="O8" s="13"/>
      <c r="P8" s="13"/>
      <c r="Q8" s="13"/>
      <c r="R8" s="13"/>
      <c r="S8" s="30" t="str">
        <f ca="1">CONCATENATE(T5,"-",U5)</f>
        <v>15-16</v>
      </c>
      <c r="T8" s="46">
        <f ca="1">Y5</f>
        <v>142</v>
      </c>
      <c r="U8" s="12">
        <f ca="1">IF(T8="","",INDEX(Travi!$A$1:$K$10000,T8,4))</f>
        <v>5</v>
      </c>
      <c r="V8" s="12" t="str">
        <f ca="1">IF(T8="","",INDEX(Travi!$A$1:$K$10000,T8,5))</f>
        <v>Msin</v>
      </c>
      <c r="W8" s="13">
        <f ca="1">IF(T8="","",INDEX(Travi!$A$1:$K$10000,T8,6))</f>
        <v>-14.097</v>
      </c>
      <c r="X8" s="13">
        <f ca="1">IF(T8="","",INDEX(Travi!$A$1:$K$10000,T8,7))</f>
        <v>-8.5459999999999994</v>
      </c>
      <c r="Y8" s="13">
        <f ca="1">IF(T8="","",INDEX(Travi!$A$1:$K$10000,T8,8))</f>
        <v>6.3179999999999996</v>
      </c>
      <c r="Z8" s="13">
        <f ca="1">IF(T8="","",INDEX(Travi!$A$1:$K$10000,T8,9))</f>
        <v>0.70299999999999996</v>
      </c>
      <c r="AA8" s="13">
        <f ca="1">IF(T8="","",INDEX(Travi!$A$1:$K$10000,T8,10))</f>
        <v>7.8E-2</v>
      </c>
      <c r="AB8" s="13">
        <f ca="1">IF(T8="","",INDEX(Travi!$A$1:$K$10000,T8,11))</f>
        <v>0.115</v>
      </c>
      <c r="AC8" s="12"/>
      <c r="AD8" s="12"/>
      <c r="AE8" s="12"/>
      <c r="AF8" s="12"/>
      <c r="AG8" s="13"/>
      <c r="AH8" s="13"/>
      <c r="AI8" s="13"/>
      <c r="AJ8" s="67"/>
      <c r="AK8" s="30" t="str">
        <f ca="1">CONCATENATE(AL5,"-",AM5)</f>
        <v>16-17</v>
      </c>
      <c r="AL8" s="46">
        <f ca="1">AQ5</f>
        <v>162</v>
      </c>
      <c r="AM8" s="12">
        <f ca="1">IF(AL8="","",INDEX(Travi!$A$1:$K$10000,AL8,4))</f>
        <v>5</v>
      </c>
      <c r="AN8" s="12" t="str">
        <f ca="1">IF(AL8="","",INDEX(Travi!$A$1:$K$10000,AL8,5))</f>
        <v>Msin</v>
      </c>
      <c r="AO8" s="13">
        <f ca="1">IF(AL8="","",INDEX(Travi!$A$1:$K$10000,AL8,6))</f>
        <v>-17.748999999999999</v>
      </c>
      <c r="AP8" s="13">
        <f ca="1">IF(AL8="","",INDEX(Travi!$A$1:$K$10000,AL8,7))</f>
        <v>-10.773</v>
      </c>
      <c r="AQ8" s="13">
        <f ca="1">IF(AL8="","",INDEX(Travi!$A$1:$K$10000,AL8,8))</f>
        <v>9.09</v>
      </c>
      <c r="AR8" s="13">
        <f ca="1">IF(AL8="","",INDEX(Travi!$A$1:$K$10000,AL8,9))</f>
        <v>1.0269999999999999</v>
      </c>
      <c r="AS8" s="13">
        <f ca="1">IF(AL8="","",INDEX(Travi!$A$1:$K$10000,AL8,10))</f>
        <v>0.11700000000000001</v>
      </c>
      <c r="AT8" s="13">
        <f ca="1">IF(AL8="","",INDEX(Travi!$A$1:$K$10000,AL8,11))</f>
        <v>0.17199999999999999</v>
      </c>
      <c r="AU8" s="12"/>
      <c r="AV8" s="12"/>
      <c r="AW8" s="12"/>
      <c r="AX8" s="12"/>
      <c r="AY8" s="13"/>
      <c r="AZ8" s="13"/>
      <c r="BA8" s="13"/>
      <c r="BB8" s="67"/>
      <c r="BC8" s="30" t="str">
        <f ca="1">CONCATENATE(BD5,"-",BE5)</f>
        <v>17-18</v>
      </c>
      <c r="BD8" s="46">
        <f ca="1">BI5</f>
        <v>182</v>
      </c>
      <c r="BE8" s="12">
        <f ca="1">IF(BD8="","",INDEX(Travi!$A$1:$K$10000,BD8,4))</f>
        <v>5</v>
      </c>
      <c r="BF8" s="12" t="str">
        <f ca="1">IF(BD8="","",INDEX(Travi!$A$1:$K$10000,BD8,5))</f>
        <v>Msin</v>
      </c>
      <c r="BG8" s="13">
        <f ca="1">IF(BD8="","",INDEX(Travi!$A$1:$K$10000,BD8,6))</f>
        <v>-32.003999999999998</v>
      </c>
      <c r="BH8" s="13">
        <f ca="1">IF(BD8="","",INDEX(Travi!$A$1:$K$10000,BD8,7))</f>
        <v>-19.021999999999998</v>
      </c>
      <c r="BI8" s="13">
        <f ca="1">IF(BD8="","",INDEX(Travi!$A$1:$K$10000,BD8,8))</f>
        <v>18.779</v>
      </c>
      <c r="BJ8" s="13">
        <f ca="1">IF(BD8="","",INDEX(Travi!$A$1:$K$10000,BD8,9))</f>
        <v>2.0739999999999998</v>
      </c>
      <c r="BK8" s="13">
        <f ca="1">IF(BD8="","",INDEX(Travi!$A$1:$K$10000,BD8,10))</f>
        <v>0.224</v>
      </c>
      <c r="BL8" s="13">
        <f ca="1">IF(BD8="","",INDEX(Travi!$A$1:$K$10000,BD8,11))</f>
        <v>0.32900000000000001</v>
      </c>
      <c r="BM8" s="12"/>
      <c r="BN8" s="12"/>
      <c r="BO8" s="12"/>
      <c r="BP8" s="12"/>
      <c r="BQ8" s="13"/>
      <c r="BR8" s="13"/>
      <c r="BS8" s="13"/>
      <c r="BT8" s="67"/>
      <c r="BU8" s="30" t="str">
        <f ca="1">CONCATENATE(BV5,"-",BW5)</f>
        <v>18-19</v>
      </c>
      <c r="BV8" s="46">
        <f ca="1">CA5</f>
        <v>202</v>
      </c>
      <c r="BW8" s="12">
        <f ca="1">IF(BV8="","",INDEX(Travi!$A$1:$K$10000,BV8,4))</f>
        <v>5</v>
      </c>
      <c r="BX8" s="12" t="str">
        <f ca="1">IF(BV8="","",INDEX(Travi!$A$1:$K$10000,BV8,5))</f>
        <v>Msin</v>
      </c>
      <c r="BY8" s="13">
        <f ca="1">IF(BV8="","",INDEX(Travi!$A$1:$K$10000,BV8,6))</f>
        <v>-61.972000000000001</v>
      </c>
      <c r="BZ8" s="13">
        <f ca="1">IF(BV8="","",INDEX(Travi!$A$1:$K$10000,BV8,7))</f>
        <v>-36.395000000000003</v>
      </c>
      <c r="CA8" s="13">
        <f ca="1">IF(BV8="","",INDEX(Travi!$A$1:$K$10000,BV8,8))</f>
        <v>37.985999999999997</v>
      </c>
      <c r="CB8" s="13">
        <f ca="1">IF(BV8="","",INDEX(Travi!$A$1:$K$10000,BV8,9))</f>
        <v>4.24</v>
      </c>
      <c r="CC8" s="13">
        <f ca="1">IF(BV8="","",INDEX(Travi!$A$1:$K$10000,BV8,10))</f>
        <v>0.47299999999999998</v>
      </c>
      <c r="CD8" s="13">
        <f ca="1">IF(BV8="","",INDEX(Travi!$A$1:$K$10000,BV8,11))</f>
        <v>0.69599999999999995</v>
      </c>
      <c r="CE8" s="12"/>
      <c r="CF8" s="12"/>
      <c r="CG8" s="12"/>
      <c r="CH8" s="12"/>
      <c r="CI8" s="13"/>
      <c r="CJ8" s="13"/>
      <c r="CK8" s="13"/>
      <c r="CL8" s="67"/>
      <c r="CM8" s="30" t="str">
        <f ca="1">CONCATENATE(CN5,"-",CO5)</f>
        <v>19-20</v>
      </c>
      <c r="CN8" s="46">
        <f ca="1">CS5</f>
        <v>222</v>
      </c>
      <c r="CO8" s="12">
        <f ca="1">IF(CN8="","",INDEX(Travi!$A$1:$K$10000,CN8,4))</f>
        <v>5</v>
      </c>
      <c r="CP8" s="12" t="str">
        <f ca="1">IF(CN8="","",INDEX(Travi!$A$1:$K$10000,CN8,5))</f>
        <v>Msin</v>
      </c>
      <c r="CQ8" s="13">
        <f ca="1">IF(CN8="","",INDEX(Travi!$A$1:$K$10000,CN8,6))</f>
        <v>-39.085000000000001</v>
      </c>
      <c r="CR8" s="13">
        <f ca="1">IF(CN8="","",INDEX(Travi!$A$1:$K$10000,CN8,7))</f>
        <v>-22.742000000000001</v>
      </c>
      <c r="CS8" s="13">
        <f ca="1">IF(CN8="","",INDEX(Travi!$A$1:$K$10000,CN8,8))</f>
        <v>28.323</v>
      </c>
      <c r="CT8" s="13">
        <f ca="1">IF(CN8="","",INDEX(Travi!$A$1:$K$10000,CN8,9))</f>
        <v>3.1339999999999999</v>
      </c>
      <c r="CU8" s="13">
        <f ca="1">IF(CN8="","",INDEX(Travi!$A$1:$K$10000,CN8,10))</f>
        <v>0.34100000000000003</v>
      </c>
      <c r="CV8" s="13">
        <f ca="1">IF(CN8="","",INDEX(Travi!$A$1:$K$10000,CN8,11))</f>
        <v>0.502</v>
      </c>
      <c r="CW8" s="12"/>
      <c r="CX8" s="12"/>
      <c r="CY8" s="12"/>
      <c r="CZ8" s="12"/>
      <c r="DA8" s="13"/>
      <c r="DB8" s="13"/>
      <c r="DC8" s="13"/>
      <c r="DD8" s="67"/>
      <c r="DE8" s="30" t="str">
        <f ca="1">CONCATENATE(DF5,"-",DG5)</f>
        <v>-</v>
      </c>
      <c r="DF8" s="46">
        <f ca="1">DK5</f>
        <v>242</v>
      </c>
      <c r="DG8" s="12">
        <f ca="1">IF(DF8="","",INDEX(Travi!$A$1:$K$10000,DF8,4))</f>
        <v>5</v>
      </c>
      <c r="DH8" s="12" t="str">
        <f ca="1">IF(DF8="","",INDEX(Travi!$A$1:$K$10000,DF8,5))</f>
        <v>Msin</v>
      </c>
      <c r="DI8" s="13">
        <f ca="1">IF(DF8="","",INDEX(Travi!$A$1:$K$10000,DF8,6))</f>
        <v>-17.12</v>
      </c>
      <c r="DJ8" s="13">
        <f ca="1">IF(DF8="","",INDEX(Travi!$A$1:$K$10000,DF8,7))</f>
        <v>-10.407</v>
      </c>
      <c r="DK8" s="13">
        <f ca="1">IF(DF8="","",INDEX(Travi!$A$1:$K$10000,DF8,8))</f>
        <v>6.1449999999999996</v>
      </c>
      <c r="DL8" s="13">
        <f ca="1">IF(DF8="","",INDEX(Travi!$A$1:$K$10000,DF8,9))</f>
        <v>-1.5349999999999999</v>
      </c>
      <c r="DM8" s="13">
        <f ca="1">IF(DF8="","",INDEX(Travi!$A$1:$K$10000,DF8,10))</f>
        <v>-0.221</v>
      </c>
      <c r="DN8" s="13">
        <f ca="1">IF(DF8="","",INDEX(Travi!$A$1:$K$10000,DF8,11))</f>
        <v>-0.32600000000000001</v>
      </c>
      <c r="DO8" s="12"/>
      <c r="DP8" s="12"/>
      <c r="DQ8" s="12"/>
      <c r="DR8" s="12"/>
      <c r="DS8" s="13"/>
      <c r="DT8" s="13"/>
      <c r="DU8" s="13"/>
      <c r="DV8" s="67"/>
    </row>
    <row r="9" spans="1:126">
      <c r="A9" s="11"/>
      <c r="B9" s="45">
        <f ca="1">B8+1</f>
        <v>123</v>
      </c>
      <c r="C9" s="12">
        <f ca="1">IF(B9="","",INDEX(Travi!$A$1:$K$10000,B9,4))</f>
        <v>5</v>
      </c>
      <c r="D9" s="12" t="str">
        <f ca="1">IF(B9="","",INDEX(Travi!$A$1:$K$10000,B9,5))</f>
        <v>Mdes</v>
      </c>
      <c r="E9" s="13">
        <f ca="1">IF(B9="","",INDEX(Travi!$A$1:$K$10000,B9,6))</f>
        <v>-19.696000000000002</v>
      </c>
      <c r="F9" s="13">
        <f ca="1">IF(B9="","",INDEX(Travi!$A$1:$K$10000,B9,7))</f>
        <v>-11.957000000000001</v>
      </c>
      <c r="G9" s="13">
        <f ca="1">IF(B9="","",INDEX(Travi!$A$1:$K$10000,B9,8))</f>
        <v>-5.74</v>
      </c>
      <c r="H9" s="13">
        <f ca="1">IF(B9="","",INDEX(Travi!$A$1:$K$10000,B9,9))</f>
        <v>-0.63900000000000001</v>
      </c>
      <c r="I9" s="13">
        <f ca="1">IF(B9="","",INDEX(Travi!$A$1:$K$10000,B9,10))</f>
        <v>-7.0999999999999994E-2</v>
      </c>
      <c r="J9" s="13">
        <f ca="1">IF(B9="","",INDEX(Travi!$A$1:$K$10000,B9,11))</f>
        <v>-0.104</v>
      </c>
      <c r="K9" s="12"/>
      <c r="L9" s="8"/>
      <c r="M9" s="12"/>
      <c r="N9" s="12"/>
      <c r="O9" s="13"/>
      <c r="P9" s="13"/>
      <c r="Q9" s="13"/>
      <c r="R9" s="13"/>
      <c r="S9" s="30"/>
      <c r="T9" s="45">
        <f ca="1">T8+1</f>
        <v>143</v>
      </c>
      <c r="U9" s="12">
        <f ca="1">IF(T9="","",INDEX(Travi!$A$1:$K$10000,T9,4))</f>
        <v>5</v>
      </c>
      <c r="V9" s="12" t="str">
        <f ca="1">IF(T9="","",INDEX(Travi!$A$1:$K$10000,T9,5))</f>
        <v>Mdes</v>
      </c>
      <c r="W9" s="13">
        <f ca="1">IF(T9="","",INDEX(Travi!$A$1:$K$10000,T9,6))</f>
        <v>-12.436</v>
      </c>
      <c r="X9" s="13">
        <f ca="1">IF(T9="","",INDEX(Travi!$A$1:$K$10000,T9,7))</f>
        <v>-7.5730000000000004</v>
      </c>
      <c r="Y9" s="13">
        <f ca="1">IF(T9="","",INDEX(Travi!$A$1:$K$10000,T9,8))</f>
        <v>-5.9820000000000002</v>
      </c>
      <c r="Z9" s="13">
        <f ca="1">IF(T9="","",INDEX(Travi!$A$1:$K$10000,T9,9))</f>
        <v>-0.66400000000000003</v>
      </c>
      <c r="AA9" s="13">
        <f ca="1">IF(T9="","",INDEX(Travi!$A$1:$K$10000,T9,10))</f>
        <v>-7.2999999999999995E-2</v>
      </c>
      <c r="AB9" s="13">
        <f ca="1">IF(T9="","",INDEX(Travi!$A$1:$K$10000,T9,11))</f>
        <v>-0.108</v>
      </c>
      <c r="AC9" s="12"/>
      <c r="AD9" s="8"/>
      <c r="AE9" s="12"/>
      <c r="AF9" s="12"/>
      <c r="AG9" s="13"/>
      <c r="AH9" s="13"/>
      <c r="AI9" s="13"/>
      <c r="AJ9" s="67"/>
      <c r="AK9" s="30"/>
      <c r="AL9" s="45">
        <f ca="1">AL8+1</f>
        <v>163</v>
      </c>
      <c r="AM9" s="12">
        <f ca="1">IF(AL9="","",INDEX(Travi!$A$1:$K$10000,AL9,4))</f>
        <v>5</v>
      </c>
      <c r="AN9" s="12" t="str">
        <f ca="1">IF(AL9="","",INDEX(Travi!$A$1:$K$10000,AL9,5))</f>
        <v>Mdes</v>
      </c>
      <c r="AO9" s="13">
        <f ca="1">IF(AL9="","",INDEX(Travi!$A$1:$K$10000,AL9,6))</f>
        <v>-16.951000000000001</v>
      </c>
      <c r="AP9" s="13">
        <f ca="1">IF(AL9="","",INDEX(Travi!$A$1:$K$10000,AL9,7))</f>
        <v>-10.282</v>
      </c>
      <c r="AQ9" s="13">
        <f ca="1">IF(AL9="","",INDEX(Travi!$A$1:$K$10000,AL9,8))</f>
        <v>-8.266</v>
      </c>
      <c r="AR9" s="13">
        <f ca="1">IF(AL9="","",INDEX(Travi!$A$1:$K$10000,AL9,9))</f>
        <v>-0.94099999999999995</v>
      </c>
      <c r="AS9" s="13">
        <f ca="1">IF(AL9="","",INDEX(Travi!$A$1:$K$10000,AL9,10))</f>
        <v>-0.108</v>
      </c>
      <c r="AT9" s="13">
        <f ca="1">IF(AL9="","",INDEX(Travi!$A$1:$K$10000,AL9,11))</f>
        <v>-0.159</v>
      </c>
      <c r="AU9" s="12"/>
      <c r="AV9" s="8"/>
      <c r="AW9" s="12"/>
      <c r="AX9" s="12"/>
      <c r="AY9" s="13"/>
      <c r="AZ9" s="13"/>
      <c r="BA9" s="13"/>
      <c r="BB9" s="67"/>
      <c r="BC9" s="30"/>
      <c r="BD9" s="45">
        <f ca="1">BD8+1</f>
        <v>183</v>
      </c>
      <c r="BE9" s="12">
        <f ca="1">IF(BD9="","",INDEX(Travi!$A$1:$K$10000,BD9,4))</f>
        <v>5</v>
      </c>
      <c r="BF9" s="12" t="str">
        <f ca="1">IF(BD9="","",INDEX(Travi!$A$1:$K$10000,BD9,5))</f>
        <v>Mdes</v>
      </c>
      <c r="BG9" s="13">
        <f ca="1">IF(BD9="","",INDEX(Travi!$A$1:$K$10000,BD9,6))</f>
        <v>-36.078000000000003</v>
      </c>
      <c r="BH9" s="13">
        <f ca="1">IF(BD9="","",INDEX(Travi!$A$1:$K$10000,BD9,7))</f>
        <v>-21.111000000000001</v>
      </c>
      <c r="BI9" s="13">
        <f ca="1">IF(BD9="","",INDEX(Travi!$A$1:$K$10000,BD9,8))</f>
        <v>-27.734000000000002</v>
      </c>
      <c r="BJ9" s="13">
        <f ca="1">IF(BD9="","",INDEX(Travi!$A$1:$K$10000,BD9,9))</f>
        <v>-3.0609999999999999</v>
      </c>
      <c r="BK9" s="13">
        <f ca="1">IF(BD9="","",INDEX(Travi!$A$1:$K$10000,BD9,10))</f>
        <v>-0.33</v>
      </c>
      <c r="BL9" s="13">
        <f ca="1">IF(BD9="","",INDEX(Travi!$A$1:$K$10000,BD9,11))</f>
        <v>-0.48599999999999999</v>
      </c>
      <c r="BM9" s="12"/>
      <c r="BN9" s="8"/>
      <c r="BO9" s="12"/>
      <c r="BP9" s="12"/>
      <c r="BQ9" s="13"/>
      <c r="BR9" s="13"/>
      <c r="BS9" s="13"/>
      <c r="BT9" s="67"/>
      <c r="BU9" s="30"/>
      <c r="BV9" s="45">
        <f ca="1">BV8+1</f>
        <v>203</v>
      </c>
      <c r="BW9" s="12">
        <f ca="1">IF(BV9="","",INDEX(Travi!$A$1:$K$10000,BV9,4))</f>
        <v>5</v>
      </c>
      <c r="BX9" s="12" t="str">
        <f ca="1">IF(BV9="","",INDEX(Travi!$A$1:$K$10000,BV9,5))</f>
        <v>Mdes</v>
      </c>
      <c r="BY9" s="13">
        <f ca="1">IF(BV9="","",INDEX(Travi!$A$1:$K$10000,BV9,6))</f>
        <v>-63.722000000000001</v>
      </c>
      <c r="BZ9" s="13">
        <f ca="1">IF(BV9="","",INDEX(Travi!$A$1:$K$10000,BV9,7))</f>
        <v>-37.442999999999998</v>
      </c>
      <c r="CA9" s="13">
        <f ca="1">IF(BV9="","",INDEX(Travi!$A$1:$K$10000,BV9,8))</f>
        <v>-37.869</v>
      </c>
      <c r="CB9" s="13">
        <f ca="1">IF(BV9="","",INDEX(Travi!$A$1:$K$10000,BV9,9))</f>
        <v>-4.226</v>
      </c>
      <c r="CC9" s="13">
        <f ca="1">IF(BV9="","",INDEX(Travi!$A$1:$K$10000,BV9,10))</f>
        <v>-0.47099999999999997</v>
      </c>
      <c r="CD9" s="13">
        <f ca="1">IF(BV9="","",INDEX(Travi!$A$1:$K$10000,BV9,11))</f>
        <v>-0.69299999999999995</v>
      </c>
      <c r="CE9" s="12"/>
      <c r="CF9" s="8"/>
      <c r="CG9" s="12"/>
      <c r="CH9" s="12"/>
      <c r="CI9" s="13"/>
      <c r="CJ9" s="13"/>
      <c r="CK9" s="13"/>
      <c r="CL9" s="67"/>
      <c r="CM9" s="30"/>
      <c r="CN9" s="45">
        <f ca="1">CN8+1</f>
        <v>223</v>
      </c>
      <c r="CO9" s="12">
        <f ca="1">IF(CN9="","",INDEX(Travi!$A$1:$K$10000,CN9,4))</f>
        <v>5</v>
      </c>
      <c r="CP9" s="12" t="str">
        <f ca="1">IF(CN9="","",INDEX(Travi!$A$1:$K$10000,CN9,5))</f>
        <v>Mdes</v>
      </c>
      <c r="CQ9" s="13">
        <f ca="1">IF(CN9="","",INDEX(Travi!$A$1:$K$10000,CN9,6))</f>
        <v>-36.121000000000002</v>
      </c>
      <c r="CR9" s="13">
        <f ca="1">IF(CN9="","",INDEX(Travi!$A$1:$K$10000,CN9,7))</f>
        <v>-21.41</v>
      </c>
      <c r="CS9" s="13">
        <f ca="1">IF(CN9="","",INDEX(Travi!$A$1:$K$10000,CN9,8))</f>
        <v>-22.966999999999999</v>
      </c>
      <c r="CT9" s="13">
        <f ca="1">IF(CN9="","",INDEX(Travi!$A$1:$K$10000,CN9,9))</f>
        <v>-2.5499999999999998</v>
      </c>
      <c r="CU9" s="13">
        <f ca="1">IF(CN9="","",INDEX(Travi!$A$1:$K$10000,CN9,10))</f>
        <v>-0.28000000000000003</v>
      </c>
      <c r="CV9" s="13">
        <f ca="1">IF(CN9="","",INDEX(Travi!$A$1:$K$10000,CN9,11))</f>
        <v>-0.41199999999999998</v>
      </c>
      <c r="CW9" s="12"/>
      <c r="CX9" s="8"/>
      <c r="CY9" s="12"/>
      <c r="CZ9" s="12"/>
      <c r="DA9" s="13"/>
      <c r="DB9" s="13"/>
      <c r="DC9" s="13"/>
      <c r="DD9" s="67"/>
      <c r="DE9" s="30"/>
      <c r="DF9" s="45">
        <f ca="1">DF8+1</f>
        <v>243</v>
      </c>
      <c r="DG9" s="12">
        <f ca="1">IF(DF9="","",INDEX(Travi!$A$1:$K$10000,DF9,4))</f>
        <v>5</v>
      </c>
      <c r="DH9" s="12" t="str">
        <f ca="1">IF(DF9="","",INDEX(Travi!$A$1:$K$10000,DF9,5))</f>
        <v>Mdes</v>
      </c>
      <c r="DI9" s="13">
        <f ca="1">IF(DF9="","",INDEX(Travi!$A$1:$K$10000,DF9,6))</f>
        <v>-19.533000000000001</v>
      </c>
      <c r="DJ9" s="13">
        <f ca="1">IF(DF9="","",INDEX(Travi!$A$1:$K$10000,DF9,7))</f>
        <v>-11.863</v>
      </c>
      <c r="DK9" s="13">
        <f ca="1">IF(DF9="","",INDEX(Travi!$A$1:$K$10000,DF9,8))</f>
        <v>-5.5119999999999996</v>
      </c>
      <c r="DL9" s="13">
        <f ca="1">IF(DF9="","",INDEX(Travi!$A$1:$K$10000,DF9,9))</f>
        <v>1.381</v>
      </c>
      <c r="DM9" s="13">
        <f ca="1">IF(DF9="","",INDEX(Travi!$A$1:$K$10000,DF9,10))</f>
        <v>0.19900000000000001</v>
      </c>
      <c r="DN9" s="13">
        <f ca="1">IF(DF9="","",INDEX(Travi!$A$1:$K$10000,DF9,11))</f>
        <v>0.29299999999999998</v>
      </c>
      <c r="DO9" s="12"/>
      <c r="DP9" s="8"/>
      <c r="DQ9" s="12"/>
      <c r="DR9" s="12"/>
      <c r="DS9" s="13"/>
      <c r="DT9" s="13"/>
      <c r="DU9" s="13"/>
      <c r="DV9" s="67"/>
    </row>
    <row r="10" spans="1:126">
      <c r="A10" s="11"/>
      <c r="B10" s="45">
        <f t="shared" ref="B10:B11" ca="1" si="0">B9+1</f>
        <v>124</v>
      </c>
      <c r="C10" s="12">
        <f ca="1">IF(B10="","",INDEX(Travi!$A$1:$K$10000,B10,4))</f>
        <v>5</v>
      </c>
      <c r="D10" s="12" t="str">
        <f ca="1">IF(B10="","",INDEX(Travi!$A$1:$K$10000,B10,5))</f>
        <v>Vsin</v>
      </c>
      <c r="E10" s="13">
        <f ca="1">IF(B10="","",INDEX(Travi!$A$1:$K$10000,B10,6))</f>
        <v>24.271000000000001</v>
      </c>
      <c r="F10" s="13">
        <f ca="1">IF(B10="","",INDEX(Travi!$A$1:$K$10000,B10,7))</f>
        <v>14.744999999999999</v>
      </c>
      <c r="G10" s="13">
        <f ca="1">IF(B10="","",INDEX(Travi!$A$1:$K$10000,B10,8))</f>
        <v>-2.5459999999999998</v>
      </c>
      <c r="H10" s="13">
        <f ca="1">IF(B10="","",INDEX(Travi!$A$1:$K$10000,B10,9))</f>
        <v>-0.28299999999999997</v>
      </c>
      <c r="I10" s="13">
        <f ca="1">IF(B10="","",INDEX(Travi!$A$1:$K$10000,B10,10))</f>
        <v>-3.1E-2</v>
      </c>
      <c r="J10" s="13">
        <f ca="1">IF(B10="","",INDEX(Travi!$A$1:$K$10000,B10,11))</f>
        <v>-4.5999999999999999E-2</v>
      </c>
      <c r="K10" s="12"/>
      <c r="L10" s="8"/>
      <c r="M10" s="12"/>
      <c r="N10" s="12"/>
      <c r="O10" s="13"/>
      <c r="P10" s="13"/>
      <c r="Q10" s="13"/>
      <c r="R10" s="13"/>
      <c r="S10" s="30"/>
      <c r="T10" s="45">
        <f t="shared" ref="T10:T11" ca="1" si="1">T9+1</f>
        <v>144</v>
      </c>
      <c r="U10" s="12">
        <f ca="1">IF(T10="","",INDEX(Travi!$A$1:$K$10000,T10,4))</f>
        <v>5</v>
      </c>
      <c r="V10" s="12" t="str">
        <f ca="1">IF(T10="","",INDEX(Travi!$A$1:$K$10000,T10,5))</f>
        <v>Vsin</v>
      </c>
      <c r="W10" s="13">
        <f ca="1">IF(T10="","",INDEX(Travi!$A$1:$K$10000,T10,6))</f>
        <v>20.52</v>
      </c>
      <c r="X10" s="13">
        <f ca="1">IF(T10="","",INDEX(Travi!$A$1:$K$10000,T10,7))</f>
        <v>12.454000000000001</v>
      </c>
      <c r="Y10" s="13">
        <f ca="1">IF(T10="","",INDEX(Travi!$A$1:$K$10000,T10,8))</f>
        <v>-3.2370000000000001</v>
      </c>
      <c r="Z10" s="13">
        <f ca="1">IF(T10="","",INDEX(Travi!$A$1:$K$10000,T10,9))</f>
        <v>-0.36</v>
      </c>
      <c r="AA10" s="13">
        <f ca="1">IF(T10="","",INDEX(Travi!$A$1:$K$10000,T10,10))</f>
        <v>-0.04</v>
      </c>
      <c r="AB10" s="13">
        <f ca="1">IF(T10="","",INDEX(Travi!$A$1:$K$10000,T10,11))</f>
        <v>-5.8999999999999997E-2</v>
      </c>
      <c r="AC10" s="12"/>
      <c r="AD10" s="8"/>
      <c r="AE10" s="12"/>
      <c r="AF10" s="12"/>
      <c r="AG10" s="13"/>
      <c r="AH10" s="13"/>
      <c r="AI10" s="13"/>
      <c r="AJ10" s="67"/>
      <c r="AK10" s="30"/>
      <c r="AL10" s="45">
        <f t="shared" ref="AL10:AL11" ca="1" si="2">AL9+1</f>
        <v>164</v>
      </c>
      <c r="AM10" s="12">
        <f ca="1">IF(AL10="","",INDEX(Travi!$A$1:$K$10000,AL10,4))</f>
        <v>5</v>
      </c>
      <c r="AN10" s="12" t="str">
        <f ca="1">IF(AL10="","",INDEX(Travi!$A$1:$K$10000,AL10,5))</f>
        <v>Vsin</v>
      </c>
      <c r="AO10" s="13">
        <f ca="1">IF(AL10="","",INDEX(Travi!$A$1:$K$10000,AL10,6))</f>
        <v>33.430999999999997</v>
      </c>
      <c r="AP10" s="13">
        <f ca="1">IF(AL10="","",INDEX(Travi!$A$1:$K$10000,AL10,7))</f>
        <v>20.353999999999999</v>
      </c>
      <c r="AQ10" s="13">
        <f ca="1">IF(AL10="","",INDEX(Travi!$A$1:$K$10000,AL10,8))</f>
        <v>-5.7850000000000001</v>
      </c>
      <c r="AR10" s="13">
        <f ca="1">IF(AL10="","",INDEX(Travi!$A$1:$K$10000,AL10,9))</f>
        <v>-0.65600000000000003</v>
      </c>
      <c r="AS10" s="13">
        <f ca="1">IF(AL10="","",INDEX(Travi!$A$1:$K$10000,AL10,10))</f>
        <v>-7.4999999999999997E-2</v>
      </c>
      <c r="AT10" s="13">
        <f ca="1">IF(AL10="","",INDEX(Travi!$A$1:$K$10000,AL10,11))</f>
        <v>-0.11</v>
      </c>
      <c r="AU10" s="12"/>
      <c r="AV10" s="8"/>
      <c r="AW10" s="12"/>
      <c r="AX10" s="12"/>
      <c r="AY10" s="13"/>
      <c r="AZ10" s="13"/>
      <c r="BA10" s="13"/>
      <c r="BB10" s="67"/>
      <c r="BC10" s="30"/>
      <c r="BD10" s="45">
        <f t="shared" ref="BD10:BD11" ca="1" si="3">BD9+1</f>
        <v>184</v>
      </c>
      <c r="BE10" s="12">
        <f ca="1">IF(BD10="","",INDEX(Travi!$A$1:$K$10000,BD10,4))</f>
        <v>5</v>
      </c>
      <c r="BF10" s="12" t="str">
        <f ca="1">IF(BD10="","",INDEX(Travi!$A$1:$K$10000,BD10,5))</f>
        <v>Vsin</v>
      </c>
      <c r="BG10" s="13">
        <f ca="1">IF(BD10="","",INDEX(Travi!$A$1:$K$10000,BD10,6))</f>
        <v>69.927000000000007</v>
      </c>
      <c r="BH10" s="13">
        <f ca="1">IF(BD10="","",INDEX(Travi!$A$1:$K$10000,BD10,7))</f>
        <v>41.186999999999998</v>
      </c>
      <c r="BI10" s="13">
        <f ca="1">IF(BD10="","",INDEX(Travi!$A$1:$K$10000,BD10,8))</f>
        <v>-14.535</v>
      </c>
      <c r="BJ10" s="13">
        <f ca="1">IF(BD10="","",INDEX(Travi!$A$1:$K$10000,BD10,9))</f>
        <v>-1.6040000000000001</v>
      </c>
      <c r="BK10" s="13">
        <f ca="1">IF(BD10="","",INDEX(Travi!$A$1:$K$10000,BD10,10))</f>
        <v>-0.17299999999999999</v>
      </c>
      <c r="BL10" s="13">
        <f ca="1">IF(BD10="","",INDEX(Travi!$A$1:$K$10000,BD10,11))</f>
        <v>-0.255</v>
      </c>
      <c r="BM10" s="12"/>
      <c r="BN10" s="8"/>
      <c r="BO10" s="12"/>
      <c r="BP10" s="12"/>
      <c r="BQ10" s="13"/>
      <c r="BR10" s="13"/>
      <c r="BS10" s="13"/>
      <c r="BT10" s="67"/>
      <c r="BU10" s="30"/>
      <c r="BV10" s="45">
        <f t="shared" ref="BV10:BV11" ca="1" si="4">BV9+1</f>
        <v>204</v>
      </c>
      <c r="BW10" s="12">
        <f ca="1">IF(BV10="","",INDEX(Travi!$A$1:$K$10000,BV10,4))</f>
        <v>5</v>
      </c>
      <c r="BX10" s="12" t="str">
        <f ca="1">IF(BV10="","",INDEX(Travi!$A$1:$K$10000,BV10,5))</f>
        <v>Vsin</v>
      </c>
      <c r="BY10" s="13">
        <f ca="1">IF(BV10="","",INDEX(Travi!$A$1:$K$10000,BV10,6))</f>
        <v>93.033000000000001</v>
      </c>
      <c r="BZ10" s="13">
        <f ca="1">IF(BV10="","",INDEX(Travi!$A$1:$K$10000,BV10,7))</f>
        <v>54.664999999999999</v>
      </c>
      <c r="CA10" s="13">
        <f ca="1">IF(BV10="","",INDEX(Travi!$A$1:$K$10000,BV10,8))</f>
        <v>-18.061</v>
      </c>
      <c r="CB10" s="13">
        <f ca="1">IF(BV10="","",INDEX(Travi!$A$1:$K$10000,BV10,9))</f>
        <v>-2.016</v>
      </c>
      <c r="CC10" s="13">
        <f ca="1">IF(BV10="","",INDEX(Travi!$A$1:$K$10000,BV10,10))</f>
        <v>-0.22500000000000001</v>
      </c>
      <c r="CD10" s="13">
        <f ca="1">IF(BV10="","",INDEX(Travi!$A$1:$K$10000,BV10,11))</f>
        <v>-0.33100000000000002</v>
      </c>
      <c r="CE10" s="12"/>
      <c r="CF10" s="8"/>
      <c r="CG10" s="12"/>
      <c r="CH10" s="12"/>
      <c r="CI10" s="13"/>
      <c r="CJ10" s="13"/>
      <c r="CK10" s="13"/>
      <c r="CL10" s="67"/>
      <c r="CM10" s="30"/>
      <c r="CN10" s="45">
        <f t="shared" ref="CN10:CN11" ca="1" si="5">CN9+1</f>
        <v>224</v>
      </c>
      <c r="CO10" s="12">
        <f ca="1">IF(CN10="","",INDEX(Travi!$A$1:$K$10000,CN10,4))</f>
        <v>5</v>
      </c>
      <c r="CP10" s="12" t="str">
        <f ca="1">IF(CN10="","",INDEX(Travi!$A$1:$K$10000,CN10,5))</f>
        <v>Vsin</v>
      </c>
      <c r="CQ10" s="13">
        <f ca="1">IF(CN10="","",INDEX(Travi!$A$1:$K$10000,CN10,6))</f>
        <v>80.923000000000002</v>
      </c>
      <c r="CR10" s="13">
        <f ca="1">IF(CN10="","",INDEX(Travi!$A$1:$K$10000,CN10,7))</f>
        <v>47.44</v>
      </c>
      <c r="CS10" s="13">
        <f ca="1">IF(CN10="","",INDEX(Travi!$A$1:$K$10000,CN10,8))</f>
        <v>-14.246</v>
      </c>
      <c r="CT10" s="13">
        <f ca="1">IF(CN10="","",INDEX(Travi!$A$1:$K$10000,CN10,9))</f>
        <v>-1.579</v>
      </c>
      <c r="CU10" s="13">
        <f ca="1">IF(CN10="","",INDEX(Travi!$A$1:$K$10000,CN10,10))</f>
        <v>-0.17299999999999999</v>
      </c>
      <c r="CV10" s="13">
        <f ca="1">IF(CN10="","",INDEX(Travi!$A$1:$K$10000,CN10,11))</f>
        <v>-0.254</v>
      </c>
      <c r="CW10" s="12"/>
      <c r="CX10" s="8"/>
      <c r="CY10" s="12"/>
      <c r="CZ10" s="12"/>
      <c r="DA10" s="13"/>
      <c r="DB10" s="13"/>
      <c r="DC10" s="13"/>
      <c r="DD10" s="67"/>
      <c r="DE10" s="30"/>
      <c r="DF10" s="45">
        <f t="shared" ref="DF10:DF11" ca="1" si="6">DF9+1</f>
        <v>244</v>
      </c>
      <c r="DG10" s="12">
        <f ca="1">IF(DF10="","",INDEX(Travi!$A$1:$K$10000,DF10,4))</f>
        <v>5</v>
      </c>
      <c r="DH10" s="12" t="str">
        <f ca="1">IF(DF10="","",INDEX(Travi!$A$1:$K$10000,DF10,5))</f>
        <v>Vsin</v>
      </c>
      <c r="DI10" s="13">
        <f ca="1">IF(DF10="","",INDEX(Travi!$A$1:$K$10000,DF10,6))</f>
        <v>24.326000000000001</v>
      </c>
      <c r="DJ10" s="13">
        <f ca="1">IF(DF10="","",INDEX(Travi!$A$1:$K$10000,DF10,7))</f>
        <v>14.776999999999999</v>
      </c>
      <c r="DK10" s="13">
        <f ca="1">IF(DF10="","",INDEX(Travi!$A$1:$K$10000,DF10,8))</f>
        <v>-2.48</v>
      </c>
      <c r="DL10" s="13">
        <f ca="1">IF(DF10="","",INDEX(Travi!$A$1:$K$10000,DF10,9))</f>
        <v>0.62</v>
      </c>
      <c r="DM10" s="13">
        <f ca="1">IF(DF10="","",INDEX(Travi!$A$1:$K$10000,DF10,10))</f>
        <v>8.8999999999999996E-2</v>
      </c>
      <c r="DN10" s="13">
        <f ca="1">IF(DF10="","",INDEX(Travi!$A$1:$K$10000,DF10,11))</f>
        <v>0.13200000000000001</v>
      </c>
      <c r="DO10" s="12"/>
      <c r="DP10" s="8"/>
      <c r="DQ10" s="12"/>
      <c r="DR10" s="12"/>
      <c r="DS10" s="13"/>
      <c r="DT10" s="13"/>
      <c r="DU10" s="13"/>
      <c r="DV10" s="67"/>
    </row>
    <row r="11" spans="1:126">
      <c r="A11" s="11"/>
      <c r="B11" s="45">
        <f t="shared" ca="1" si="0"/>
        <v>125</v>
      </c>
      <c r="C11" s="12">
        <f ca="1">IF(B11="","",INDEX(Travi!$A$1:$K$10000,B11,4))</f>
        <v>5</v>
      </c>
      <c r="D11" s="12" t="str">
        <f ca="1">IF(B11="","",INDEX(Travi!$A$1:$K$10000,B11,5))</f>
        <v>Vdes</v>
      </c>
      <c r="E11" s="13">
        <f ca="1">IF(B11="","",INDEX(Travi!$A$1:$K$10000,B11,6))</f>
        <v>-25.408000000000001</v>
      </c>
      <c r="F11" s="13">
        <f ca="1">IF(B11="","",INDEX(Travi!$A$1:$K$10000,B11,7))</f>
        <v>-15.429</v>
      </c>
      <c r="G11" s="13">
        <f ca="1">IF(B11="","",INDEX(Travi!$A$1:$K$10000,B11,8))</f>
        <v>-2.5459999999999998</v>
      </c>
      <c r="H11" s="13">
        <f ca="1">IF(B11="","",INDEX(Travi!$A$1:$K$10000,B11,9))</f>
        <v>-0.28299999999999997</v>
      </c>
      <c r="I11" s="13">
        <f ca="1">IF(B11="","",INDEX(Travi!$A$1:$K$10000,B11,10))</f>
        <v>-3.1E-2</v>
      </c>
      <c r="J11" s="13">
        <f ca="1">IF(B11="","",INDEX(Travi!$A$1:$K$10000,B11,11))</f>
        <v>-4.5999999999999999E-2</v>
      </c>
      <c r="K11" s="12"/>
      <c r="L11" s="8"/>
      <c r="M11" s="12"/>
      <c r="N11" s="12"/>
      <c r="O11" s="13"/>
      <c r="P11" s="13"/>
      <c r="Q11" s="13"/>
      <c r="R11" s="13"/>
      <c r="S11" s="30"/>
      <c r="T11" s="45">
        <f t="shared" ca="1" si="1"/>
        <v>145</v>
      </c>
      <c r="U11" s="12">
        <f ca="1">IF(T11="","",INDEX(Travi!$A$1:$K$10000,T11,4))</f>
        <v>5</v>
      </c>
      <c r="V11" s="12" t="str">
        <f ca="1">IF(T11="","",INDEX(Travi!$A$1:$K$10000,T11,5))</f>
        <v>Vdes</v>
      </c>
      <c r="W11" s="13">
        <f ca="1">IF(T11="","",INDEX(Travi!$A$1:$K$10000,T11,6))</f>
        <v>-19.646000000000001</v>
      </c>
      <c r="X11" s="13">
        <f ca="1">IF(T11="","",INDEX(Travi!$A$1:$K$10000,T11,7))</f>
        <v>-11.942</v>
      </c>
      <c r="Y11" s="13">
        <f ca="1">IF(T11="","",INDEX(Travi!$A$1:$K$10000,T11,8))</f>
        <v>-3.2370000000000001</v>
      </c>
      <c r="Z11" s="13">
        <f ca="1">IF(T11="","",INDEX(Travi!$A$1:$K$10000,T11,9))</f>
        <v>-0.36</v>
      </c>
      <c r="AA11" s="13">
        <f ca="1">IF(T11="","",INDEX(Travi!$A$1:$K$10000,T11,10))</f>
        <v>-0.04</v>
      </c>
      <c r="AB11" s="13">
        <f ca="1">IF(T11="","",INDEX(Travi!$A$1:$K$10000,T11,11))</f>
        <v>-5.8999999999999997E-2</v>
      </c>
      <c r="AC11" s="12"/>
      <c r="AD11" s="8"/>
      <c r="AE11" s="12"/>
      <c r="AF11" s="12"/>
      <c r="AG11" s="13"/>
      <c r="AH11" s="13"/>
      <c r="AI11" s="13"/>
      <c r="AJ11" s="67"/>
      <c r="AK11" s="30"/>
      <c r="AL11" s="45">
        <f t="shared" ca="1" si="2"/>
        <v>165</v>
      </c>
      <c r="AM11" s="12">
        <f ca="1">IF(AL11="","",INDEX(Travi!$A$1:$K$10000,AL11,4))</f>
        <v>5</v>
      </c>
      <c r="AN11" s="12" t="str">
        <f ca="1">IF(AL11="","",INDEX(Travi!$A$1:$K$10000,AL11,5))</f>
        <v>Vdes</v>
      </c>
      <c r="AO11" s="13">
        <f ca="1">IF(AL11="","",INDEX(Travi!$A$1:$K$10000,AL11,6))</f>
        <v>-32.899000000000001</v>
      </c>
      <c r="AP11" s="13">
        <f ca="1">IF(AL11="","",INDEX(Travi!$A$1:$K$10000,AL11,7))</f>
        <v>-20.026</v>
      </c>
      <c r="AQ11" s="13">
        <f ca="1">IF(AL11="","",INDEX(Travi!$A$1:$K$10000,AL11,8))</f>
        <v>-5.7850000000000001</v>
      </c>
      <c r="AR11" s="13">
        <f ca="1">IF(AL11="","",INDEX(Travi!$A$1:$K$10000,AL11,9))</f>
        <v>-0.65600000000000003</v>
      </c>
      <c r="AS11" s="13">
        <f ca="1">IF(AL11="","",INDEX(Travi!$A$1:$K$10000,AL11,10))</f>
        <v>-7.4999999999999997E-2</v>
      </c>
      <c r="AT11" s="13">
        <f ca="1">IF(AL11="","",INDEX(Travi!$A$1:$K$10000,AL11,11))</f>
        <v>-0.11</v>
      </c>
      <c r="AU11" s="12"/>
      <c r="AV11" s="8"/>
      <c r="AW11" s="12"/>
      <c r="AX11" s="12"/>
      <c r="AY11" s="13"/>
      <c r="AZ11" s="13"/>
      <c r="BA11" s="13"/>
      <c r="BB11" s="67"/>
      <c r="BC11" s="30"/>
      <c r="BD11" s="45">
        <f t="shared" ca="1" si="3"/>
        <v>185</v>
      </c>
      <c r="BE11" s="12">
        <f ca="1">IF(BD11="","",INDEX(Travi!$A$1:$K$10000,BD11,4))</f>
        <v>5</v>
      </c>
      <c r="BF11" s="12" t="str">
        <f ca="1">IF(BD11="","",INDEX(Travi!$A$1:$K$10000,BD11,5))</f>
        <v>Vdes</v>
      </c>
      <c r="BG11" s="13">
        <f ca="1">IF(BD11="","",INDEX(Travi!$A$1:$K$10000,BD11,6))</f>
        <v>-72.472999999999999</v>
      </c>
      <c r="BH11" s="13">
        <f ca="1">IF(BD11="","",INDEX(Travi!$A$1:$K$10000,BD11,7))</f>
        <v>-42.493000000000002</v>
      </c>
      <c r="BI11" s="13">
        <f ca="1">IF(BD11="","",INDEX(Travi!$A$1:$K$10000,BD11,8))</f>
        <v>-14.535</v>
      </c>
      <c r="BJ11" s="13">
        <f ca="1">IF(BD11="","",INDEX(Travi!$A$1:$K$10000,BD11,9))</f>
        <v>-1.6040000000000001</v>
      </c>
      <c r="BK11" s="13">
        <f ca="1">IF(BD11="","",INDEX(Travi!$A$1:$K$10000,BD11,10))</f>
        <v>-0.17299999999999999</v>
      </c>
      <c r="BL11" s="13">
        <f ca="1">IF(BD11="","",INDEX(Travi!$A$1:$K$10000,BD11,11))</f>
        <v>-0.255</v>
      </c>
      <c r="BM11" s="12"/>
      <c r="BN11" s="8"/>
      <c r="BO11" s="12"/>
      <c r="BP11" s="12"/>
      <c r="BQ11" s="13"/>
      <c r="BR11" s="13"/>
      <c r="BS11" s="13"/>
      <c r="BT11" s="67"/>
      <c r="BU11" s="30"/>
      <c r="BV11" s="45">
        <f t="shared" ca="1" si="4"/>
        <v>205</v>
      </c>
      <c r="BW11" s="12">
        <f ca="1">IF(BV11="","",INDEX(Travi!$A$1:$K$10000,BV11,4))</f>
        <v>5</v>
      </c>
      <c r="BX11" s="12" t="str">
        <f ca="1">IF(BV11="","",INDEX(Travi!$A$1:$K$10000,BV11,5))</f>
        <v>Vdes</v>
      </c>
      <c r="BY11" s="13">
        <f ca="1">IF(BV11="","",INDEX(Travi!$A$1:$K$10000,BV11,6))</f>
        <v>-93.867000000000004</v>
      </c>
      <c r="BZ11" s="13">
        <f ca="1">IF(BV11="","",INDEX(Travi!$A$1:$K$10000,BV11,7))</f>
        <v>-55.164999999999999</v>
      </c>
      <c r="CA11" s="13">
        <f ca="1">IF(BV11="","",INDEX(Travi!$A$1:$K$10000,BV11,8))</f>
        <v>-18.061</v>
      </c>
      <c r="CB11" s="13">
        <f ca="1">IF(BV11="","",INDEX(Travi!$A$1:$K$10000,BV11,9))</f>
        <v>-2.016</v>
      </c>
      <c r="CC11" s="13">
        <f ca="1">IF(BV11="","",INDEX(Travi!$A$1:$K$10000,BV11,10))</f>
        <v>-0.22500000000000001</v>
      </c>
      <c r="CD11" s="13">
        <f ca="1">IF(BV11="","",INDEX(Travi!$A$1:$K$10000,BV11,11))</f>
        <v>-0.33100000000000002</v>
      </c>
      <c r="CE11" s="12"/>
      <c r="CF11" s="8"/>
      <c r="CG11" s="12"/>
      <c r="CH11" s="12"/>
      <c r="CI11" s="13"/>
      <c r="CJ11" s="13"/>
      <c r="CK11" s="13"/>
      <c r="CL11" s="67"/>
      <c r="CM11" s="30"/>
      <c r="CN11" s="45">
        <f t="shared" ca="1" si="5"/>
        <v>225</v>
      </c>
      <c r="CO11" s="12">
        <f ca="1">IF(CN11="","",INDEX(Travi!$A$1:$K$10000,CN11,4))</f>
        <v>5</v>
      </c>
      <c r="CP11" s="12" t="str">
        <f ca="1">IF(CN11="","",INDEX(Travi!$A$1:$K$10000,CN11,5))</f>
        <v>Vdes</v>
      </c>
      <c r="CQ11" s="13">
        <f ca="1">IF(CN11="","",INDEX(Travi!$A$1:$K$10000,CN11,6))</f>
        <v>-79.277000000000001</v>
      </c>
      <c r="CR11" s="13">
        <f ca="1">IF(CN11="","",INDEX(Travi!$A$1:$K$10000,CN11,7))</f>
        <v>-46.7</v>
      </c>
      <c r="CS11" s="13">
        <f ca="1">IF(CN11="","",INDEX(Travi!$A$1:$K$10000,CN11,8))</f>
        <v>-14.246</v>
      </c>
      <c r="CT11" s="13">
        <f ca="1">IF(CN11="","",INDEX(Travi!$A$1:$K$10000,CN11,9))</f>
        <v>-1.579</v>
      </c>
      <c r="CU11" s="13">
        <f ca="1">IF(CN11="","",INDEX(Travi!$A$1:$K$10000,CN11,10))</f>
        <v>-0.17299999999999999</v>
      </c>
      <c r="CV11" s="13">
        <f ca="1">IF(CN11="","",INDEX(Travi!$A$1:$K$10000,CN11,11))</f>
        <v>-0.254</v>
      </c>
      <c r="CW11" s="12"/>
      <c r="CX11" s="8"/>
      <c r="CY11" s="12"/>
      <c r="CZ11" s="12"/>
      <c r="DA11" s="13"/>
      <c r="DB11" s="13"/>
      <c r="DC11" s="13"/>
      <c r="DD11" s="67"/>
      <c r="DE11" s="30"/>
      <c r="DF11" s="45">
        <f t="shared" ca="1" si="6"/>
        <v>245</v>
      </c>
      <c r="DG11" s="12">
        <f ca="1">IF(DF11="","",INDEX(Travi!$A$1:$K$10000,DF11,4))</f>
        <v>5</v>
      </c>
      <c r="DH11" s="12" t="str">
        <f ca="1">IF(DF11="","",INDEX(Travi!$A$1:$K$10000,DF11,5))</f>
        <v>Vdes</v>
      </c>
      <c r="DI11" s="13">
        <f ca="1">IF(DF11="","",INDEX(Travi!$A$1:$K$10000,DF11,6))</f>
        <v>-25.353000000000002</v>
      </c>
      <c r="DJ11" s="13">
        <f ca="1">IF(DF11="","",INDEX(Travi!$A$1:$K$10000,DF11,7))</f>
        <v>-15.397</v>
      </c>
      <c r="DK11" s="13">
        <f ca="1">IF(DF11="","",INDEX(Travi!$A$1:$K$10000,DF11,8))</f>
        <v>-2.48</v>
      </c>
      <c r="DL11" s="13">
        <f ca="1">IF(DF11="","",INDEX(Travi!$A$1:$K$10000,DF11,9))</f>
        <v>0.62</v>
      </c>
      <c r="DM11" s="13">
        <f ca="1">IF(DF11="","",INDEX(Travi!$A$1:$K$10000,DF11,10))</f>
        <v>8.8999999999999996E-2</v>
      </c>
      <c r="DN11" s="13">
        <f ca="1">IF(DF11="","",INDEX(Travi!$A$1:$K$10000,DF11,11))</f>
        <v>0.13200000000000001</v>
      </c>
      <c r="DO11" s="12"/>
      <c r="DP11" s="8"/>
      <c r="DQ11" s="12"/>
      <c r="DR11" s="12"/>
      <c r="DS11" s="13"/>
      <c r="DT11" s="13"/>
      <c r="DU11" s="13"/>
      <c r="DV11" s="67"/>
    </row>
    <row r="12" spans="1:126">
      <c r="A12" s="11"/>
      <c r="B12" s="45">
        <f ca="1">IF(ROW(C12)-ROW(C$8)&gt;=4*$C$8,"",B11+1)</f>
        <v>126</v>
      </c>
      <c r="C12" s="12">
        <f ca="1">IF(B12="","",INDEX(Travi!$A$1:$K$10000,B12,4))</f>
        <v>4</v>
      </c>
      <c r="D12" s="12" t="str">
        <f ca="1">IF(B12="","",INDEX(Travi!$A$1:$K$10000,B12,5))</f>
        <v>Msin</v>
      </c>
      <c r="E12" s="13">
        <f ca="1">IF(B12="","",INDEX(Travi!$A$1:$K$10000,B12,6))</f>
        <v>-21.599</v>
      </c>
      <c r="F12" s="13">
        <f ca="1">IF(B12="","",INDEX(Travi!$A$1:$K$10000,B12,7))</f>
        <v>-13.233000000000001</v>
      </c>
      <c r="G12" s="13">
        <f ca="1">IF(B12="","",INDEX(Travi!$A$1:$K$10000,B12,8))</f>
        <v>10.295999999999999</v>
      </c>
      <c r="H12" s="13">
        <f ca="1">IF(B12="","",INDEX(Travi!$A$1:$K$10000,B12,9))</f>
        <v>1.177</v>
      </c>
      <c r="I12" s="13">
        <f ca="1">IF(B12="","",INDEX(Travi!$A$1:$K$10000,B12,10))</f>
        <v>0.13400000000000001</v>
      </c>
      <c r="J12" s="13">
        <f ca="1">IF(B12="","",INDEX(Travi!$A$1:$K$10000,B12,11))</f>
        <v>0.19800000000000001</v>
      </c>
      <c r="K12" s="12"/>
      <c r="L12" s="8"/>
      <c r="M12" s="12"/>
      <c r="N12" s="12"/>
      <c r="O12" s="13"/>
      <c r="P12" s="13"/>
      <c r="Q12" s="13"/>
      <c r="R12" s="13"/>
      <c r="S12" s="30"/>
      <c r="T12" s="45">
        <f ca="1">IF(ROW(U12)-ROW(U$8)&gt;=4*$C$8,"",T11+1)</f>
        <v>146</v>
      </c>
      <c r="U12" s="12">
        <f ca="1">IF(T12="","",INDEX(Travi!$A$1:$K$10000,T12,4))</f>
        <v>4</v>
      </c>
      <c r="V12" s="12" t="str">
        <f ca="1">IF(T12="","",INDEX(Travi!$A$1:$K$10000,T12,5))</f>
        <v>Msin</v>
      </c>
      <c r="W12" s="13">
        <f ca="1">IF(T12="","",INDEX(Travi!$A$1:$K$10000,T12,6))</f>
        <v>-14.909000000000001</v>
      </c>
      <c r="X12" s="13">
        <f ca="1">IF(T12="","",INDEX(Travi!$A$1:$K$10000,T12,7))</f>
        <v>-9.1389999999999993</v>
      </c>
      <c r="Y12" s="13">
        <f ca="1">IF(T12="","",INDEX(Travi!$A$1:$K$10000,T12,8))</f>
        <v>11.773999999999999</v>
      </c>
      <c r="Z12" s="13">
        <f ca="1">IF(T12="","",INDEX(Travi!$A$1:$K$10000,T12,9))</f>
        <v>1.3460000000000001</v>
      </c>
      <c r="AA12" s="13">
        <f ca="1">IF(T12="","",INDEX(Travi!$A$1:$K$10000,T12,10))</f>
        <v>0.154</v>
      </c>
      <c r="AB12" s="13">
        <f ca="1">IF(T12="","",INDEX(Travi!$A$1:$K$10000,T12,11))</f>
        <v>0.22600000000000001</v>
      </c>
      <c r="AC12" s="12"/>
      <c r="AD12" s="8"/>
      <c r="AE12" s="12"/>
      <c r="AF12" s="12"/>
      <c r="AG12" s="13"/>
      <c r="AH12" s="13"/>
      <c r="AI12" s="13"/>
      <c r="AJ12" s="67"/>
      <c r="AK12" s="30"/>
      <c r="AL12" s="45">
        <f ca="1">IF(ROW(AM12)-ROW(AM$8)&gt;=4*$C$8,"",AL11+1)</f>
        <v>166</v>
      </c>
      <c r="AM12" s="12">
        <f ca="1">IF(AL12="","",INDEX(Travi!$A$1:$K$10000,AL12,4))</f>
        <v>4</v>
      </c>
      <c r="AN12" s="12" t="str">
        <f ca="1">IF(AL12="","",INDEX(Travi!$A$1:$K$10000,AL12,5))</f>
        <v>Msin</v>
      </c>
      <c r="AO12" s="13">
        <f ca="1">IF(AL12="","",INDEX(Travi!$A$1:$K$10000,AL12,6))</f>
        <v>-28.045999999999999</v>
      </c>
      <c r="AP12" s="13">
        <f ca="1">IF(AL12="","",INDEX(Travi!$A$1:$K$10000,AL12,7))</f>
        <v>-16.878</v>
      </c>
      <c r="AQ12" s="13">
        <f ca="1">IF(AL12="","",INDEX(Travi!$A$1:$K$10000,AL12,8))</f>
        <v>14.648999999999999</v>
      </c>
      <c r="AR12" s="13">
        <f ca="1">IF(AL12="","",INDEX(Travi!$A$1:$K$10000,AL12,9))</f>
        <v>1.6830000000000001</v>
      </c>
      <c r="AS12" s="13">
        <f ca="1">IF(AL12="","",INDEX(Travi!$A$1:$K$10000,AL12,10))</f>
        <v>0.19400000000000001</v>
      </c>
      <c r="AT12" s="13">
        <f ca="1">IF(AL12="","",INDEX(Travi!$A$1:$K$10000,AL12,11))</f>
        <v>0.28499999999999998</v>
      </c>
      <c r="AU12" s="12"/>
      <c r="AV12" s="8"/>
      <c r="AW12" s="12"/>
      <c r="AX12" s="12"/>
      <c r="AY12" s="13"/>
      <c r="AZ12" s="13"/>
      <c r="BA12" s="13"/>
      <c r="BB12" s="67"/>
      <c r="BC12" s="30"/>
      <c r="BD12" s="45">
        <f ca="1">IF(ROW(BE12)-ROW(BE$8)&gt;=4*$C$8,"",BD11+1)</f>
        <v>186</v>
      </c>
      <c r="BE12" s="12">
        <f ca="1">IF(BD12="","",INDEX(Travi!$A$1:$K$10000,BD12,4))</f>
        <v>4</v>
      </c>
      <c r="BF12" s="12" t="str">
        <f ca="1">IF(BD12="","",INDEX(Travi!$A$1:$K$10000,BD12,5))</f>
        <v>Msin</v>
      </c>
      <c r="BG12" s="13">
        <f ca="1">IF(BD12="","",INDEX(Travi!$A$1:$K$10000,BD12,6))</f>
        <v>-49.441000000000003</v>
      </c>
      <c r="BH12" s="13">
        <f ca="1">IF(BD12="","",INDEX(Travi!$A$1:$K$10000,BD12,7))</f>
        <v>-29.477</v>
      </c>
      <c r="BI12" s="13">
        <f ca="1">IF(BD12="","",INDEX(Travi!$A$1:$K$10000,BD12,8))</f>
        <v>56.466000000000001</v>
      </c>
      <c r="BJ12" s="13">
        <f ca="1">IF(BD12="","",INDEX(Travi!$A$1:$K$10000,BD12,9))</f>
        <v>6.4379999999999997</v>
      </c>
      <c r="BK12" s="13">
        <f ca="1">IF(BD12="","",INDEX(Travi!$A$1:$K$10000,BD12,10))</f>
        <v>0.73199999999999998</v>
      </c>
      <c r="BL12" s="13">
        <f ca="1">IF(BD12="","",INDEX(Travi!$A$1:$K$10000,BD12,11))</f>
        <v>1.077</v>
      </c>
      <c r="BM12" s="12"/>
      <c r="BN12" s="8"/>
      <c r="BO12" s="12"/>
      <c r="BP12" s="12"/>
      <c r="BQ12" s="13"/>
      <c r="BR12" s="13"/>
      <c r="BS12" s="13"/>
      <c r="BT12" s="67"/>
      <c r="BU12" s="30"/>
      <c r="BV12" s="45">
        <f ca="1">IF(ROW(BW12)-ROW(BW$8)&gt;=4*$C$8,"",BV11+1)</f>
        <v>206</v>
      </c>
      <c r="BW12" s="12">
        <f ca="1">IF(BV12="","",INDEX(Travi!$A$1:$K$10000,BV12,4))</f>
        <v>4</v>
      </c>
      <c r="BX12" s="12" t="str">
        <f ca="1">IF(BV12="","",INDEX(Travi!$A$1:$K$10000,BV12,5))</f>
        <v>Msin</v>
      </c>
      <c r="BY12" s="13">
        <f ca="1">IF(BV12="","",INDEX(Travi!$A$1:$K$10000,BV12,6))</f>
        <v>-74.162000000000006</v>
      </c>
      <c r="BZ12" s="13">
        <f ca="1">IF(BV12="","",INDEX(Travi!$A$1:$K$10000,BV12,7))</f>
        <v>-44.451999999999998</v>
      </c>
      <c r="CA12" s="13">
        <f ca="1">IF(BV12="","",INDEX(Travi!$A$1:$K$10000,BV12,8))</f>
        <v>92.084999999999994</v>
      </c>
      <c r="CB12" s="13">
        <f ca="1">IF(BV12="","",INDEX(Travi!$A$1:$K$10000,BV12,9))</f>
        <v>10.54</v>
      </c>
      <c r="CC12" s="13">
        <f ca="1">IF(BV12="","",INDEX(Travi!$A$1:$K$10000,BV12,10))</f>
        <v>1.206</v>
      </c>
      <c r="CD12" s="13">
        <f ca="1">IF(BV12="","",INDEX(Travi!$A$1:$K$10000,BV12,11))</f>
        <v>1.774</v>
      </c>
      <c r="CE12" s="12"/>
      <c r="CF12" s="8"/>
      <c r="CG12" s="12"/>
      <c r="CH12" s="12"/>
      <c r="CI12" s="13"/>
      <c r="CJ12" s="13"/>
      <c r="CK12" s="13"/>
      <c r="CL12" s="67"/>
      <c r="CM12" s="30"/>
      <c r="CN12" s="45">
        <f ca="1">IF(ROW(CO12)-ROW(CO$8)&gt;=4*$C$8,"",CN11+1)</f>
        <v>226</v>
      </c>
      <c r="CO12" s="12">
        <f ca="1">IF(CN12="","",INDEX(Travi!$A$1:$K$10000,CN12,4))</f>
        <v>4</v>
      </c>
      <c r="CP12" s="12" t="str">
        <f ca="1">IF(CN12="","",INDEX(Travi!$A$1:$K$10000,CN12,5))</f>
        <v>Msin</v>
      </c>
      <c r="CQ12" s="13">
        <f ca="1">IF(CN12="","",INDEX(Travi!$A$1:$K$10000,CN12,6))</f>
        <v>-30.713999999999999</v>
      </c>
      <c r="CR12" s="13">
        <f ca="1">IF(CN12="","",INDEX(Travi!$A$1:$K$10000,CN12,7))</f>
        <v>-18.556000000000001</v>
      </c>
      <c r="CS12" s="13">
        <f ca="1">IF(CN12="","",INDEX(Travi!$A$1:$K$10000,CN12,8))</f>
        <v>75.082999999999998</v>
      </c>
      <c r="CT12" s="13">
        <f ca="1">IF(CN12="","",INDEX(Travi!$A$1:$K$10000,CN12,9))</f>
        <v>8.5630000000000006</v>
      </c>
      <c r="CU12" s="13">
        <f ca="1">IF(CN12="","",INDEX(Travi!$A$1:$K$10000,CN12,10))</f>
        <v>0.97499999999999998</v>
      </c>
      <c r="CV12" s="13">
        <f ca="1">IF(CN12="","",INDEX(Travi!$A$1:$K$10000,CN12,11))</f>
        <v>1.4339999999999999</v>
      </c>
      <c r="CW12" s="12"/>
      <c r="CX12" s="8"/>
      <c r="CY12" s="12"/>
      <c r="CZ12" s="12"/>
      <c r="DA12" s="13"/>
      <c r="DB12" s="13"/>
      <c r="DC12" s="13"/>
      <c r="DD12" s="67"/>
      <c r="DE12" s="30"/>
      <c r="DF12" s="45">
        <f ca="1">IF(ROW(DG12)-ROW(DG$8)&gt;=4*$C$8,"",DF11+1)</f>
        <v>246</v>
      </c>
      <c r="DG12" s="12">
        <f ca="1">IF(DF12="","",INDEX(Travi!$A$1:$K$10000,DF12,4))</f>
        <v>4</v>
      </c>
      <c r="DH12" s="12" t="str">
        <f ca="1">IF(DF12="","",INDEX(Travi!$A$1:$K$10000,DF12,5))</f>
        <v>Msin</v>
      </c>
      <c r="DI12" s="13">
        <f ca="1">IF(DF12="","",INDEX(Travi!$A$1:$K$10000,DF12,6))</f>
        <v>-21.663</v>
      </c>
      <c r="DJ12" s="13">
        <f ca="1">IF(DF12="","",INDEX(Travi!$A$1:$K$10000,DF12,7))</f>
        <v>-13.273999999999999</v>
      </c>
      <c r="DK12" s="13">
        <f ca="1">IF(DF12="","",INDEX(Travi!$A$1:$K$10000,DF12,8))</f>
        <v>10.273</v>
      </c>
      <c r="DL12" s="13">
        <f ca="1">IF(DF12="","",INDEX(Travi!$A$1:$K$10000,DF12,9))</f>
        <v>-2.4329999999999998</v>
      </c>
      <c r="DM12" s="13">
        <f ca="1">IF(DF12="","",INDEX(Travi!$A$1:$K$10000,DF12,10))</f>
        <v>-0.35</v>
      </c>
      <c r="DN12" s="13">
        <f ca="1">IF(DF12="","",INDEX(Travi!$A$1:$K$10000,DF12,11))</f>
        <v>-0.51500000000000001</v>
      </c>
      <c r="DO12" s="12"/>
      <c r="DP12" s="8"/>
      <c r="DQ12" s="12"/>
      <c r="DR12" s="12"/>
      <c r="DS12" s="13"/>
      <c r="DT12" s="13"/>
      <c r="DU12" s="13"/>
      <c r="DV12" s="67"/>
    </row>
    <row r="13" spans="1:126">
      <c r="A13" s="11"/>
      <c r="B13" s="46">
        <f t="shared" ref="B13:B31" ca="1" si="7">IF(ROW(C13)-ROW(C$8)&gt;=4*$C$8,"",B12+1)</f>
        <v>127</v>
      </c>
      <c r="C13" s="12">
        <f ca="1">IF(B13="","",INDEX(Travi!$A$1:$K$10000,B13,4))</f>
        <v>4</v>
      </c>
      <c r="D13" s="12" t="str">
        <f ca="1">IF(B13="","",INDEX(Travi!$A$1:$K$10000,B13,5))</f>
        <v>Mdes</v>
      </c>
      <c r="E13" s="13">
        <f ca="1">IF(B13="","",INDEX(Travi!$A$1:$K$10000,B13,6))</f>
        <v>-22.167999999999999</v>
      </c>
      <c r="F13" s="13">
        <f ca="1">IF(B13="","",INDEX(Travi!$A$1:$K$10000,B13,7))</f>
        <v>-13.581</v>
      </c>
      <c r="G13" s="13">
        <f ca="1">IF(B13="","",INDEX(Travi!$A$1:$K$10000,B13,8))</f>
        <v>-9.9209999999999994</v>
      </c>
      <c r="H13" s="13">
        <f ca="1">IF(B13="","",INDEX(Travi!$A$1:$K$10000,B13,9))</f>
        <v>-1.1339999999999999</v>
      </c>
      <c r="I13" s="13">
        <f ca="1">IF(B13="","",INDEX(Travi!$A$1:$K$10000,B13,10))</f>
        <v>-0.13</v>
      </c>
      <c r="J13" s="13">
        <f ca="1">IF(B13="","",INDEX(Travi!$A$1:$K$10000,B13,11))</f>
        <v>-0.191</v>
      </c>
      <c r="K13" s="12"/>
      <c r="L13" s="12"/>
      <c r="M13" s="12"/>
      <c r="N13" s="12"/>
      <c r="O13" s="13"/>
      <c r="P13" s="13"/>
      <c r="Q13" s="13"/>
      <c r="R13" s="13"/>
      <c r="S13" s="30"/>
      <c r="T13" s="46">
        <f t="shared" ref="T13:T31" ca="1" si="8">IF(ROW(U13)-ROW(U$8)&gt;=4*$C$8,"",T12+1)</f>
        <v>147</v>
      </c>
      <c r="U13" s="12">
        <f ca="1">IF(T13="","",INDEX(Travi!$A$1:$K$10000,T13,4))</f>
        <v>4</v>
      </c>
      <c r="V13" s="12" t="str">
        <f ca="1">IF(T13="","",INDEX(Travi!$A$1:$K$10000,T13,5))</f>
        <v>Mdes</v>
      </c>
      <c r="W13" s="13">
        <f ca="1">IF(T13="","",INDEX(Travi!$A$1:$K$10000,T13,6))</f>
        <v>-15.154</v>
      </c>
      <c r="X13" s="13">
        <f ca="1">IF(T13="","",INDEX(Travi!$A$1:$K$10000,T13,7))</f>
        <v>-9.2639999999999993</v>
      </c>
      <c r="Y13" s="13">
        <f ca="1">IF(T13="","",INDEX(Travi!$A$1:$K$10000,T13,8))</f>
        <v>-11.593</v>
      </c>
      <c r="Z13" s="13">
        <f ca="1">IF(T13="","",INDEX(Travi!$A$1:$K$10000,T13,9))</f>
        <v>-1.325</v>
      </c>
      <c r="AA13" s="13">
        <f ca="1">IF(T13="","",INDEX(Travi!$A$1:$K$10000,T13,10))</f>
        <v>-0.151</v>
      </c>
      <c r="AB13" s="13">
        <f ca="1">IF(T13="","",INDEX(Travi!$A$1:$K$10000,T13,11))</f>
        <v>-0.223</v>
      </c>
      <c r="AC13" s="12"/>
      <c r="AD13" s="12"/>
      <c r="AE13" s="12"/>
      <c r="AF13" s="12"/>
      <c r="AG13" s="13"/>
      <c r="AH13" s="13"/>
      <c r="AI13" s="13"/>
      <c r="AJ13" s="67"/>
      <c r="AK13" s="30"/>
      <c r="AL13" s="46">
        <f t="shared" ref="AL13:AL31" ca="1" si="9">IF(ROW(AM13)-ROW(AM$8)&gt;=4*$C$8,"",AL12+1)</f>
        <v>167</v>
      </c>
      <c r="AM13" s="12">
        <f ca="1">IF(AL13="","",INDEX(Travi!$A$1:$K$10000,AL13,4))</f>
        <v>4</v>
      </c>
      <c r="AN13" s="12" t="str">
        <f ca="1">IF(AL13="","",INDEX(Travi!$A$1:$K$10000,AL13,5))</f>
        <v>Mdes</v>
      </c>
      <c r="AO13" s="13">
        <f ca="1">IF(AL13="","",INDEX(Travi!$A$1:$K$10000,AL13,6))</f>
        <v>-26.184999999999999</v>
      </c>
      <c r="AP13" s="13">
        <f ca="1">IF(AL13="","",INDEX(Travi!$A$1:$K$10000,AL13,7))</f>
        <v>-15.789</v>
      </c>
      <c r="AQ13" s="13">
        <f ca="1">IF(AL13="","",INDEX(Travi!$A$1:$K$10000,AL13,8))</f>
        <v>-12.051</v>
      </c>
      <c r="AR13" s="13">
        <f ca="1">IF(AL13="","",INDEX(Travi!$A$1:$K$10000,AL13,9))</f>
        <v>-1.389</v>
      </c>
      <c r="AS13" s="13">
        <f ca="1">IF(AL13="","",INDEX(Travi!$A$1:$K$10000,AL13,10))</f>
        <v>-0.16</v>
      </c>
      <c r="AT13" s="13">
        <f ca="1">IF(AL13="","",INDEX(Travi!$A$1:$K$10000,AL13,11))</f>
        <v>-0.23599999999999999</v>
      </c>
      <c r="AU13" s="12"/>
      <c r="AV13" s="12"/>
      <c r="AW13" s="12"/>
      <c r="AX13" s="12"/>
      <c r="AY13" s="13"/>
      <c r="AZ13" s="13"/>
      <c r="BA13" s="13"/>
      <c r="BB13" s="67"/>
      <c r="BC13" s="30"/>
      <c r="BD13" s="46">
        <f t="shared" ref="BD13:BD31" ca="1" si="10">IF(ROW(BE13)-ROW(BE$8)&gt;=4*$C$8,"",BD12+1)</f>
        <v>187</v>
      </c>
      <c r="BE13" s="12">
        <f ca="1">IF(BD13="","",INDEX(Travi!$A$1:$K$10000,BD13,4))</f>
        <v>4</v>
      </c>
      <c r="BF13" s="12" t="str">
        <f ca="1">IF(BD13="","",INDEX(Travi!$A$1:$K$10000,BD13,5))</f>
        <v>Mdes</v>
      </c>
      <c r="BG13" s="13">
        <f ca="1">IF(BD13="","",INDEX(Travi!$A$1:$K$10000,BD13,6))</f>
        <v>-32.479999999999997</v>
      </c>
      <c r="BH13" s="13">
        <f ca="1">IF(BD13="","",INDEX(Travi!$A$1:$K$10000,BD13,7))</f>
        <v>-19.701000000000001</v>
      </c>
      <c r="BI13" s="13">
        <f ca="1">IF(BD13="","",INDEX(Travi!$A$1:$K$10000,BD13,8))</f>
        <v>-76.771000000000001</v>
      </c>
      <c r="BJ13" s="13">
        <f ca="1">IF(BD13="","",INDEX(Travi!$A$1:$K$10000,BD13,9))</f>
        <v>-8.7479999999999993</v>
      </c>
      <c r="BK13" s="13">
        <f ca="1">IF(BD13="","",INDEX(Travi!$A$1:$K$10000,BD13,10))</f>
        <v>-0.99399999999999999</v>
      </c>
      <c r="BL13" s="13">
        <f ca="1">IF(BD13="","",INDEX(Travi!$A$1:$K$10000,BD13,11))</f>
        <v>-1.4630000000000001</v>
      </c>
      <c r="BM13" s="12"/>
      <c r="BN13" s="12"/>
      <c r="BO13" s="12"/>
      <c r="BP13" s="12"/>
      <c r="BQ13" s="13"/>
      <c r="BR13" s="13"/>
      <c r="BS13" s="13"/>
      <c r="BT13" s="67"/>
      <c r="BU13" s="30"/>
      <c r="BV13" s="46">
        <f t="shared" ref="BV13:BV31" ca="1" si="11">IF(ROW(BW13)-ROW(BW$8)&gt;=4*$C$8,"",BV12+1)</f>
        <v>207</v>
      </c>
      <c r="BW13" s="12">
        <f ca="1">IF(BV13="","",INDEX(Travi!$A$1:$K$10000,BV13,4))</f>
        <v>4</v>
      </c>
      <c r="BX13" s="12" t="str">
        <f ca="1">IF(BV13="","",INDEX(Travi!$A$1:$K$10000,BV13,5))</f>
        <v>Mdes</v>
      </c>
      <c r="BY13" s="13">
        <f ca="1">IF(BV13="","",INDEX(Travi!$A$1:$K$10000,BV13,6))</f>
        <v>-74.457999999999998</v>
      </c>
      <c r="BZ13" s="13">
        <f ca="1">IF(BV13="","",INDEX(Travi!$A$1:$K$10000,BV13,7))</f>
        <v>-44.67</v>
      </c>
      <c r="CA13" s="13">
        <f ca="1">IF(BV13="","",INDEX(Travi!$A$1:$K$10000,BV13,8))</f>
        <v>-92.244</v>
      </c>
      <c r="CB13" s="13">
        <f ca="1">IF(BV13="","",INDEX(Travi!$A$1:$K$10000,BV13,9))</f>
        <v>-10.557</v>
      </c>
      <c r="CC13" s="13">
        <f ca="1">IF(BV13="","",INDEX(Travi!$A$1:$K$10000,BV13,10))</f>
        <v>-1.208</v>
      </c>
      <c r="CD13" s="13">
        <f ca="1">IF(BV13="","",INDEX(Travi!$A$1:$K$10000,BV13,11))</f>
        <v>-1.7769999999999999</v>
      </c>
      <c r="CE13" s="12"/>
      <c r="CF13" s="12"/>
      <c r="CG13" s="12"/>
      <c r="CH13" s="12"/>
      <c r="CI13" s="13"/>
      <c r="CJ13" s="13"/>
      <c r="CK13" s="13"/>
      <c r="CL13" s="67"/>
      <c r="CM13" s="30"/>
      <c r="CN13" s="46">
        <f t="shared" ref="CN13:CN31" ca="1" si="12">IF(ROW(CO13)-ROW(CO$8)&gt;=4*$C$8,"",CN12+1)</f>
        <v>227</v>
      </c>
      <c r="CO13" s="12">
        <f ca="1">IF(CN13="","",INDEX(Travi!$A$1:$K$10000,CN13,4))</f>
        <v>4</v>
      </c>
      <c r="CP13" s="12" t="str">
        <f ca="1">IF(CN13="","",INDEX(Travi!$A$1:$K$10000,CN13,5))</f>
        <v>Mdes</v>
      </c>
      <c r="CQ13" s="13">
        <f ca="1">IF(CN13="","",INDEX(Travi!$A$1:$K$10000,CN13,6))</f>
        <v>-59.231999999999999</v>
      </c>
      <c r="CR13" s="13">
        <f ca="1">IF(CN13="","",INDEX(Travi!$A$1:$K$10000,CN13,7))</f>
        <v>-35.366</v>
      </c>
      <c r="CS13" s="13">
        <f ca="1">IF(CN13="","",INDEX(Travi!$A$1:$K$10000,CN13,8))</f>
        <v>-60.515000000000001</v>
      </c>
      <c r="CT13" s="13">
        <f ca="1">IF(CN13="","",INDEX(Travi!$A$1:$K$10000,CN13,9))</f>
        <v>-6.9089999999999998</v>
      </c>
      <c r="CU13" s="13">
        <f ca="1">IF(CN13="","",INDEX(Travi!$A$1:$K$10000,CN13,10))</f>
        <v>-0.78700000000000003</v>
      </c>
      <c r="CV13" s="13">
        <f ca="1">IF(CN13="","",INDEX(Travi!$A$1:$K$10000,CN13,11))</f>
        <v>-1.1579999999999999</v>
      </c>
      <c r="CW13" s="12"/>
      <c r="CX13" s="12"/>
      <c r="CY13" s="12"/>
      <c r="CZ13" s="12"/>
      <c r="DA13" s="13"/>
      <c r="DB13" s="13"/>
      <c r="DC13" s="13"/>
      <c r="DD13" s="67"/>
      <c r="DE13" s="30"/>
      <c r="DF13" s="46">
        <f t="shared" ref="DF13:DF31" ca="1" si="13">IF(ROW(DG13)-ROW(DG$8)&gt;=4*$C$8,"",DF12+1)</f>
        <v>247</v>
      </c>
      <c r="DG13" s="12">
        <f ca="1">IF(DF13="","",INDEX(Travi!$A$1:$K$10000,DF13,4))</f>
        <v>4</v>
      </c>
      <c r="DH13" s="12" t="str">
        <f ca="1">IF(DF13="","",INDEX(Travi!$A$1:$K$10000,DF13,5))</f>
        <v>Mdes</v>
      </c>
      <c r="DI13" s="13">
        <f ca="1">IF(DF13="","",INDEX(Travi!$A$1:$K$10000,DF13,6))</f>
        <v>-22.096</v>
      </c>
      <c r="DJ13" s="13">
        <f ca="1">IF(DF13="","",INDEX(Travi!$A$1:$K$10000,DF13,7))</f>
        <v>-13.538</v>
      </c>
      <c r="DK13" s="13">
        <f ca="1">IF(DF13="","",INDEX(Travi!$A$1:$K$10000,DF13,8))</f>
        <v>-9.9120000000000008</v>
      </c>
      <c r="DL13" s="13">
        <f ca="1">IF(DF13="","",INDEX(Travi!$A$1:$K$10000,DF13,9))</f>
        <v>2.3479999999999999</v>
      </c>
      <c r="DM13" s="13">
        <f ca="1">IF(DF13="","",INDEX(Travi!$A$1:$K$10000,DF13,10))</f>
        <v>0.33800000000000002</v>
      </c>
      <c r="DN13" s="13">
        <f ca="1">IF(DF13="","",INDEX(Travi!$A$1:$K$10000,DF13,11))</f>
        <v>0.497</v>
      </c>
      <c r="DO13" s="12"/>
      <c r="DP13" s="12"/>
      <c r="DQ13" s="12"/>
      <c r="DR13" s="12"/>
      <c r="DS13" s="13"/>
      <c r="DT13" s="13"/>
      <c r="DU13" s="13"/>
      <c r="DV13" s="67"/>
    </row>
    <row r="14" spans="1:126">
      <c r="A14" s="11"/>
      <c r="B14" s="46">
        <f t="shared" ca="1" si="7"/>
        <v>128</v>
      </c>
      <c r="C14" s="12">
        <f ca="1">IF(B14="","",INDEX(Travi!$A$1:$K$10000,B14,4))</f>
        <v>4</v>
      </c>
      <c r="D14" s="12" t="str">
        <f ca="1">IF(B14="","",INDEX(Travi!$A$1:$K$10000,B14,5))</f>
        <v>Vsin</v>
      </c>
      <c r="E14" s="13">
        <f ca="1">IF(B14="","",INDEX(Travi!$A$1:$K$10000,B14,6))</f>
        <v>28.338000000000001</v>
      </c>
      <c r="F14" s="13">
        <f ca="1">IF(B14="","",INDEX(Travi!$A$1:$K$10000,B14,7))</f>
        <v>17.363</v>
      </c>
      <c r="G14" s="13">
        <f ca="1">IF(B14="","",INDEX(Travi!$A$1:$K$10000,B14,8))</f>
        <v>-4.3019999999999996</v>
      </c>
      <c r="H14" s="13">
        <f ca="1">IF(B14="","",INDEX(Travi!$A$1:$K$10000,B14,9))</f>
        <v>-0.49199999999999999</v>
      </c>
      <c r="I14" s="13">
        <f ca="1">IF(B14="","",INDEX(Travi!$A$1:$K$10000,B14,10))</f>
        <v>-5.6000000000000001E-2</v>
      </c>
      <c r="J14" s="13">
        <f ca="1">IF(B14="","",INDEX(Travi!$A$1:$K$10000,B14,11))</f>
        <v>-8.3000000000000004E-2</v>
      </c>
      <c r="K14" s="12"/>
      <c r="L14" s="12"/>
      <c r="M14" s="12"/>
      <c r="N14" s="12"/>
      <c r="O14" s="13"/>
      <c r="P14" s="13"/>
      <c r="Q14" s="13"/>
      <c r="R14" s="13"/>
      <c r="S14" s="30"/>
      <c r="T14" s="46">
        <f t="shared" ca="1" si="8"/>
        <v>148</v>
      </c>
      <c r="U14" s="12">
        <f ca="1">IF(T14="","",INDEX(Travi!$A$1:$K$10000,T14,4))</f>
        <v>4</v>
      </c>
      <c r="V14" s="12" t="str">
        <f ca="1">IF(T14="","",INDEX(Travi!$A$1:$K$10000,T14,5))</f>
        <v>Vsin</v>
      </c>
      <c r="W14" s="13">
        <f ca="1">IF(T14="","",INDEX(Travi!$A$1:$K$10000,T14,6))</f>
        <v>22.943999999999999</v>
      </c>
      <c r="X14" s="13">
        <f ca="1">IF(T14="","",INDEX(Travi!$A$1:$K$10000,T14,7))</f>
        <v>14.065</v>
      </c>
      <c r="Y14" s="13">
        <f ca="1">IF(T14="","",INDEX(Travi!$A$1:$K$10000,T14,8))</f>
        <v>-6.149</v>
      </c>
      <c r="Z14" s="13">
        <f ca="1">IF(T14="","",INDEX(Travi!$A$1:$K$10000,T14,9))</f>
        <v>-0.70299999999999996</v>
      </c>
      <c r="AA14" s="13">
        <f ca="1">IF(T14="","",INDEX(Travi!$A$1:$K$10000,T14,10))</f>
        <v>-0.08</v>
      </c>
      <c r="AB14" s="13">
        <f ca="1">IF(T14="","",INDEX(Travi!$A$1:$K$10000,T14,11))</f>
        <v>-0.11799999999999999</v>
      </c>
      <c r="AC14" s="12"/>
      <c r="AD14" s="12"/>
      <c r="AE14" s="12"/>
      <c r="AF14" s="12"/>
      <c r="AG14" s="13"/>
      <c r="AH14" s="13"/>
      <c r="AI14" s="13"/>
      <c r="AJ14" s="67"/>
      <c r="AK14" s="30"/>
      <c r="AL14" s="46">
        <f t="shared" ca="1" si="9"/>
        <v>168</v>
      </c>
      <c r="AM14" s="12">
        <f ca="1">IF(AL14="","",INDEX(Travi!$A$1:$K$10000,AL14,4))</f>
        <v>4</v>
      </c>
      <c r="AN14" s="12" t="str">
        <f ca="1">IF(AL14="","",INDEX(Travi!$A$1:$K$10000,AL14,5))</f>
        <v>Vsin</v>
      </c>
      <c r="AO14" s="13">
        <f ca="1">IF(AL14="","",INDEX(Travi!$A$1:$K$10000,AL14,6))</f>
        <v>54.41</v>
      </c>
      <c r="AP14" s="13">
        <f ca="1">IF(AL14="","",INDEX(Travi!$A$1:$K$10000,AL14,7))</f>
        <v>32.762999999999998</v>
      </c>
      <c r="AQ14" s="13">
        <f ca="1">IF(AL14="","",INDEX(Travi!$A$1:$K$10000,AL14,8))</f>
        <v>-8.8989999999999991</v>
      </c>
      <c r="AR14" s="13">
        <f ca="1">IF(AL14="","",INDEX(Travi!$A$1:$K$10000,AL14,9))</f>
        <v>-1.024</v>
      </c>
      <c r="AS14" s="13">
        <f ca="1">IF(AL14="","",INDEX(Travi!$A$1:$K$10000,AL14,10))</f>
        <v>-0.11799999999999999</v>
      </c>
      <c r="AT14" s="13">
        <f ca="1">IF(AL14="","",INDEX(Travi!$A$1:$K$10000,AL14,11))</f>
        <v>-0.17299999999999999</v>
      </c>
      <c r="AU14" s="12"/>
      <c r="AV14" s="12"/>
      <c r="AW14" s="12"/>
      <c r="AX14" s="12"/>
      <c r="AY14" s="13"/>
      <c r="AZ14" s="13"/>
      <c r="BA14" s="13"/>
      <c r="BB14" s="67"/>
      <c r="BC14" s="30"/>
      <c r="BD14" s="46">
        <f t="shared" ca="1" si="10"/>
        <v>188</v>
      </c>
      <c r="BE14" s="12">
        <f ca="1">IF(BD14="","",INDEX(Travi!$A$1:$K$10000,BD14,4))</f>
        <v>4</v>
      </c>
      <c r="BF14" s="12" t="str">
        <f ca="1">IF(BD14="","",INDEX(Travi!$A$1:$K$10000,BD14,5))</f>
        <v>Vsin</v>
      </c>
      <c r="BG14" s="13">
        <f ca="1">IF(BD14="","",INDEX(Travi!$A$1:$K$10000,BD14,6))</f>
        <v>89.715999999999994</v>
      </c>
      <c r="BH14" s="13">
        <f ca="1">IF(BD14="","",INDEX(Travi!$A$1:$K$10000,BD14,7))</f>
        <v>53.662999999999997</v>
      </c>
      <c r="BI14" s="13">
        <f ca="1">IF(BD14="","",INDEX(Travi!$A$1:$K$10000,BD14,8))</f>
        <v>-41.637</v>
      </c>
      <c r="BJ14" s="13">
        <f ca="1">IF(BD14="","",INDEX(Travi!$A$1:$K$10000,BD14,9))</f>
        <v>-4.7450000000000001</v>
      </c>
      <c r="BK14" s="13">
        <f ca="1">IF(BD14="","",INDEX(Travi!$A$1:$K$10000,BD14,10))</f>
        <v>-0.53900000000000003</v>
      </c>
      <c r="BL14" s="13">
        <f ca="1">IF(BD14="","",INDEX(Travi!$A$1:$K$10000,BD14,11))</f>
        <v>-0.79400000000000004</v>
      </c>
      <c r="BM14" s="12"/>
      <c r="BN14" s="12"/>
      <c r="BO14" s="12"/>
      <c r="BP14" s="12"/>
      <c r="BQ14" s="13"/>
      <c r="BR14" s="13"/>
      <c r="BS14" s="13"/>
      <c r="BT14" s="67"/>
      <c r="BU14" s="30"/>
      <c r="BV14" s="46">
        <f t="shared" ca="1" si="11"/>
        <v>208</v>
      </c>
      <c r="BW14" s="12">
        <f ca="1">IF(BV14="","",INDEX(Travi!$A$1:$K$10000,BV14,4))</f>
        <v>4</v>
      </c>
      <c r="BX14" s="12" t="str">
        <f ca="1">IF(BV14="","",INDEX(Travi!$A$1:$K$10000,BV14,5))</f>
        <v>Vsin</v>
      </c>
      <c r="BY14" s="13">
        <f ca="1">IF(BV14="","",INDEX(Travi!$A$1:$K$10000,BV14,6))</f>
        <v>110.726</v>
      </c>
      <c r="BZ14" s="13">
        <f ca="1">IF(BV14="","",INDEX(Travi!$A$1:$K$10000,BV14,7))</f>
        <v>66.370999999999995</v>
      </c>
      <c r="CA14" s="13">
        <f ca="1">IF(BV14="","",INDEX(Travi!$A$1:$K$10000,BV14,8))</f>
        <v>-43.887999999999998</v>
      </c>
      <c r="CB14" s="13">
        <f ca="1">IF(BV14="","",INDEX(Travi!$A$1:$K$10000,BV14,9))</f>
        <v>-5.0229999999999997</v>
      </c>
      <c r="CC14" s="13">
        <f ca="1">IF(BV14="","",INDEX(Travi!$A$1:$K$10000,BV14,10))</f>
        <v>-0.57499999999999996</v>
      </c>
      <c r="CD14" s="13">
        <f ca="1">IF(BV14="","",INDEX(Travi!$A$1:$K$10000,BV14,11))</f>
        <v>-0.84499999999999997</v>
      </c>
      <c r="CE14" s="12"/>
      <c r="CF14" s="12"/>
      <c r="CG14" s="12"/>
      <c r="CH14" s="12"/>
      <c r="CI14" s="13"/>
      <c r="CJ14" s="13"/>
      <c r="CK14" s="13"/>
      <c r="CL14" s="67"/>
      <c r="CM14" s="30"/>
      <c r="CN14" s="46">
        <f t="shared" ca="1" si="12"/>
        <v>228</v>
      </c>
      <c r="CO14" s="12">
        <f ca="1">IF(CN14="","",INDEX(Travi!$A$1:$K$10000,CN14,4))</f>
        <v>4</v>
      </c>
      <c r="CP14" s="12" t="str">
        <f ca="1">IF(CN14="","",INDEX(Travi!$A$1:$K$10000,CN14,5))</f>
        <v>Vsin</v>
      </c>
      <c r="CQ14" s="13">
        <f ca="1">IF(CN14="","",INDEX(Travi!$A$1:$K$10000,CN14,6))</f>
        <v>87.046000000000006</v>
      </c>
      <c r="CR14" s="13">
        <f ca="1">IF(CN14="","",INDEX(Travi!$A$1:$K$10000,CN14,7))</f>
        <v>52.265000000000001</v>
      </c>
      <c r="CS14" s="13">
        <f ca="1">IF(CN14="","",INDEX(Travi!$A$1:$K$10000,CN14,8))</f>
        <v>-37.665999999999997</v>
      </c>
      <c r="CT14" s="13">
        <f ca="1">IF(CN14="","",INDEX(Travi!$A$1:$K$10000,CN14,9))</f>
        <v>-4.298</v>
      </c>
      <c r="CU14" s="13">
        <f ca="1">IF(CN14="","",INDEX(Travi!$A$1:$K$10000,CN14,10))</f>
        <v>-0.48899999999999999</v>
      </c>
      <c r="CV14" s="13">
        <f ca="1">IF(CN14="","",INDEX(Travi!$A$1:$K$10000,CN14,11))</f>
        <v>-0.72</v>
      </c>
      <c r="CW14" s="12"/>
      <c r="CX14" s="12"/>
      <c r="CY14" s="12"/>
      <c r="CZ14" s="12"/>
      <c r="DA14" s="13"/>
      <c r="DB14" s="13"/>
      <c r="DC14" s="13"/>
      <c r="DD14" s="67"/>
      <c r="DE14" s="30"/>
      <c r="DF14" s="46">
        <f t="shared" ca="1" si="13"/>
        <v>248</v>
      </c>
      <c r="DG14" s="12">
        <f ca="1">IF(DF14="","",INDEX(Travi!$A$1:$K$10000,DF14,4))</f>
        <v>4</v>
      </c>
      <c r="DH14" s="12" t="str">
        <f ca="1">IF(DF14="","",INDEX(Travi!$A$1:$K$10000,DF14,5))</f>
        <v>Vsin</v>
      </c>
      <c r="DI14" s="13">
        <f ca="1">IF(DF14="","",INDEX(Travi!$A$1:$K$10000,DF14,6))</f>
        <v>28.366</v>
      </c>
      <c r="DJ14" s="13">
        <f ca="1">IF(DF14="","",INDEX(Travi!$A$1:$K$10000,DF14,7))</f>
        <v>17.381</v>
      </c>
      <c r="DK14" s="13">
        <f ca="1">IF(DF14="","",INDEX(Travi!$A$1:$K$10000,DF14,8))</f>
        <v>-4.2949999999999999</v>
      </c>
      <c r="DL14" s="13">
        <f ca="1">IF(DF14="","",INDEX(Travi!$A$1:$K$10000,DF14,9))</f>
        <v>1.0169999999999999</v>
      </c>
      <c r="DM14" s="13">
        <f ca="1">IF(DF14="","",INDEX(Travi!$A$1:$K$10000,DF14,10))</f>
        <v>0.14599999999999999</v>
      </c>
      <c r="DN14" s="13">
        <f ca="1">IF(DF14="","",INDEX(Travi!$A$1:$K$10000,DF14,11))</f>
        <v>0.215</v>
      </c>
      <c r="DO14" s="12"/>
      <c r="DP14" s="12"/>
      <c r="DQ14" s="12"/>
      <c r="DR14" s="12"/>
      <c r="DS14" s="13"/>
      <c r="DT14" s="13"/>
      <c r="DU14" s="13"/>
      <c r="DV14" s="67"/>
    </row>
    <row r="15" spans="1:126">
      <c r="A15" s="11"/>
      <c r="B15" s="46">
        <f t="shared" ca="1" si="7"/>
        <v>129</v>
      </c>
      <c r="C15" s="12">
        <f ca="1">IF(B15="","",INDEX(Travi!$A$1:$K$10000,B15,4))</f>
        <v>4</v>
      </c>
      <c r="D15" s="12" t="str">
        <f ca="1">IF(B15="","",INDEX(Travi!$A$1:$K$10000,B15,5))</f>
        <v>Vdes</v>
      </c>
      <c r="E15" s="13">
        <f ca="1">IF(B15="","",INDEX(Travi!$A$1:$K$10000,B15,6))</f>
        <v>-28.579000000000001</v>
      </c>
      <c r="F15" s="13">
        <f ca="1">IF(B15="","",INDEX(Travi!$A$1:$K$10000,B15,7))</f>
        <v>-17.510999999999999</v>
      </c>
      <c r="G15" s="13">
        <f ca="1">IF(B15="","",INDEX(Travi!$A$1:$K$10000,B15,8))</f>
        <v>-4.3019999999999996</v>
      </c>
      <c r="H15" s="13">
        <f ca="1">IF(B15="","",INDEX(Travi!$A$1:$K$10000,B15,9))</f>
        <v>-0.49199999999999999</v>
      </c>
      <c r="I15" s="13">
        <f ca="1">IF(B15="","",INDEX(Travi!$A$1:$K$10000,B15,10))</f>
        <v>-5.6000000000000001E-2</v>
      </c>
      <c r="J15" s="13">
        <f ca="1">IF(B15="","",INDEX(Travi!$A$1:$K$10000,B15,11))</f>
        <v>-8.3000000000000004E-2</v>
      </c>
      <c r="K15" s="12"/>
      <c r="L15" s="12"/>
      <c r="M15" s="12"/>
      <c r="N15" s="12"/>
      <c r="O15" s="13"/>
      <c r="P15" s="13"/>
      <c r="Q15" s="13"/>
      <c r="R15" s="13"/>
      <c r="S15" s="30"/>
      <c r="T15" s="46">
        <f t="shared" ca="1" si="8"/>
        <v>149</v>
      </c>
      <c r="U15" s="12">
        <f ca="1">IF(T15="","",INDEX(Travi!$A$1:$K$10000,T15,4))</f>
        <v>4</v>
      </c>
      <c r="V15" s="12" t="str">
        <f ca="1">IF(T15="","",INDEX(Travi!$A$1:$K$10000,T15,5))</f>
        <v>Vdes</v>
      </c>
      <c r="W15" s="13">
        <f ca="1">IF(T15="","",INDEX(Travi!$A$1:$K$10000,T15,6))</f>
        <v>-23.074000000000002</v>
      </c>
      <c r="X15" s="13">
        <f ca="1">IF(T15="","",INDEX(Travi!$A$1:$K$10000,T15,7))</f>
        <v>-14.131</v>
      </c>
      <c r="Y15" s="13">
        <f ca="1">IF(T15="","",INDEX(Travi!$A$1:$K$10000,T15,8))</f>
        <v>-6.149</v>
      </c>
      <c r="Z15" s="13">
        <f ca="1">IF(T15="","",INDEX(Travi!$A$1:$K$10000,T15,9))</f>
        <v>-0.70299999999999996</v>
      </c>
      <c r="AA15" s="13">
        <f ca="1">IF(T15="","",INDEX(Travi!$A$1:$K$10000,T15,10))</f>
        <v>-0.08</v>
      </c>
      <c r="AB15" s="13">
        <f ca="1">IF(T15="","",INDEX(Travi!$A$1:$K$10000,T15,11))</f>
        <v>-0.11799999999999999</v>
      </c>
      <c r="AC15" s="12"/>
      <c r="AD15" s="12"/>
      <c r="AE15" s="12"/>
      <c r="AF15" s="12"/>
      <c r="AG15" s="13"/>
      <c r="AH15" s="13"/>
      <c r="AI15" s="13"/>
      <c r="AJ15" s="67"/>
      <c r="AK15" s="30"/>
      <c r="AL15" s="46">
        <f t="shared" ca="1" si="9"/>
        <v>169</v>
      </c>
      <c r="AM15" s="12">
        <f ca="1">IF(AL15="","",INDEX(Travi!$A$1:$K$10000,AL15,4))</f>
        <v>4</v>
      </c>
      <c r="AN15" s="12" t="str">
        <f ca="1">IF(AL15="","",INDEX(Travi!$A$1:$K$10000,AL15,5))</f>
        <v>Vdes</v>
      </c>
      <c r="AO15" s="13">
        <f ca="1">IF(AL15="","",INDEX(Travi!$A$1:$K$10000,AL15,6))</f>
        <v>-53.17</v>
      </c>
      <c r="AP15" s="13">
        <f ca="1">IF(AL15="","",INDEX(Travi!$A$1:$K$10000,AL15,7))</f>
        <v>-32.036999999999999</v>
      </c>
      <c r="AQ15" s="13">
        <f ca="1">IF(AL15="","",INDEX(Travi!$A$1:$K$10000,AL15,8))</f>
        <v>-8.8989999999999991</v>
      </c>
      <c r="AR15" s="13">
        <f ca="1">IF(AL15="","",INDEX(Travi!$A$1:$K$10000,AL15,9))</f>
        <v>-1.024</v>
      </c>
      <c r="AS15" s="13">
        <f ca="1">IF(AL15="","",INDEX(Travi!$A$1:$K$10000,AL15,10))</f>
        <v>-0.11799999999999999</v>
      </c>
      <c r="AT15" s="13">
        <f ca="1">IF(AL15="","",INDEX(Travi!$A$1:$K$10000,AL15,11))</f>
        <v>-0.17299999999999999</v>
      </c>
      <c r="AU15" s="12"/>
      <c r="AV15" s="12"/>
      <c r="AW15" s="12"/>
      <c r="AX15" s="12"/>
      <c r="AY15" s="13"/>
      <c r="AZ15" s="13"/>
      <c r="BA15" s="13"/>
      <c r="BB15" s="67"/>
      <c r="BC15" s="30"/>
      <c r="BD15" s="46">
        <f t="shared" ca="1" si="10"/>
        <v>189</v>
      </c>
      <c r="BE15" s="12">
        <f ca="1">IF(BD15="","",INDEX(Travi!$A$1:$K$10000,BD15,4))</f>
        <v>4</v>
      </c>
      <c r="BF15" s="12" t="str">
        <f ca="1">IF(BD15="","",INDEX(Travi!$A$1:$K$10000,BD15,5))</f>
        <v>Vdes</v>
      </c>
      <c r="BG15" s="13">
        <f ca="1">IF(BD15="","",INDEX(Travi!$A$1:$K$10000,BD15,6))</f>
        <v>-79.116</v>
      </c>
      <c r="BH15" s="13">
        <f ca="1">IF(BD15="","",INDEX(Travi!$A$1:$K$10000,BD15,7))</f>
        <v>-47.552999999999997</v>
      </c>
      <c r="BI15" s="13">
        <f ca="1">IF(BD15="","",INDEX(Travi!$A$1:$K$10000,BD15,8))</f>
        <v>-41.637</v>
      </c>
      <c r="BJ15" s="13">
        <f ca="1">IF(BD15="","",INDEX(Travi!$A$1:$K$10000,BD15,9))</f>
        <v>-4.7450000000000001</v>
      </c>
      <c r="BK15" s="13">
        <f ca="1">IF(BD15="","",INDEX(Travi!$A$1:$K$10000,BD15,10))</f>
        <v>-0.53900000000000003</v>
      </c>
      <c r="BL15" s="13">
        <f ca="1">IF(BD15="","",INDEX(Travi!$A$1:$K$10000,BD15,11))</f>
        <v>-0.79400000000000004</v>
      </c>
      <c r="BM15" s="12"/>
      <c r="BN15" s="12"/>
      <c r="BO15" s="12"/>
      <c r="BP15" s="12"/>
      <c r="BQ15" s="13"/>
      <c r="BR15" s="13"/>
      <c r="BS15" s="13"/>
      <c r="BT15" s="67"/>
      <c r="BU15" s="30"/>
      <c r="BV15" s="46">
        <f t="shared" ca="1" si="11"/>
        <v>209</v>
      </c>
      <c r="BW15" s="12">
        <f ca="1">IF(BV15="","",INDEX(Travi!$A$1:$K$10000,BV15,4))</f>
        <v>4</v>
      </c>
      <c r="BX15" s="12" t="str">
        <f ca="1">IF(BV15="","",INDEX(Travi!$A$1:$K$10000,BV15,5))</f>
        <v>Vdes</v>
      </c>
      <c r="BY15" s="13">
        <f ca="1">IF(BV15="","",INDEX(Travi!$A$1:$K$10000,BV15,6))</f>
        <v>-110.866</v>
      </c>
      <c r="BZ15" s="13">
        <f ca="1">IF(BV15="","",INDEX(Travi!$A$1:$K$10000,BV15,7))</f>
        <v>-66.474999999999994</v>
      </c>
      <c r="CA15" s="13">
        <f ca="1">IF(BV15="","",INDEX(Travi!$A$1:$K$10000,BV15,8))</f>
        <v>-43.887999999999998</v>
      </c>
      <c r="CB15" s="13">
        <f ca="1">IF(BV15="","",INDEX(Travi!$A$1:$K$10000,BV15,9))</f>
        <v>-5.0229999999999997</v>
      </c>
      <c r="CC15" s="13">
        <f ca="1">IF(BV15="","",INDEX(Travi!$A$1:$K$10000,BV15,10))</f>
        <v>-0.57499999999999996</v>
      </c>
      <c r="CD15" s="13">
        <f ca="1">IF(BV15="","",INDEX(Travi!$A$1:$K$10000,BV15,11))</f>
        <v>-0.84499999999999997</v>
      </c>
      <c r="CE15" s="12"/>
      <c r="CF15" s="12"/>
      <c r="CG15" s="12"/>
      <c r="CH15" s="12"/>
      <c r="CI15" s="13"/>
      <c r="CJ15" s="13"/>
      <c r="CK15" s="13"/>
      <c r="CL15" s="67"/>
      <c r="CM15" s="30"/>
      <c r="CN15" s="46">
        <f t="shared" ca="1" si="12"/>
        <v>229</v>
      </c>
      <c r="CO15" s="12">
        <f ca="1">IF(CN15="","",INDEX(Travi!$A$1:$K$10000,CN15,4))</f>
        <v>4</v>
      </c>
      <c r="CP15" s="12" t="str">
        <f ca="1">IF(CN15="","",INDEX(Travi!$A$1:$K$10000,CN15,5))</f>
        <v>Vdes</v>
      </c>
      <c r="CQ15" s="13">
        <f ca="1">IF(CN15="","",INDEX(Travi!$A$1:$K$10000,CN15,6))</f>
        <v>-102.89</v>
      </c>
      <c r="CR15" s="13">
        <f ca="1">IF(CN15="","",INDEX(Travi!$A$1:$K$10000,CN15,7))</f>
        <v>-61.603000000000002</v>
      </c>
      <c r="CS15" s="13">
        <f ca="1">IF(CN15="","",INDEX(Travi!$A$1:$K$10000,CN15,8))</f>
        <v>-37.665999999999997</v>
      </c>
      <c r="CT15" s="13">
        <f ca="1">IF(CN15="","",INDEX(Travi!$A$1:$K$10000,CN15,9))</f>
        <v>-4.298</v>
      </c>
      <c r="CU15" s="13">
        <f ca="1">IF(CN15="","",INDEX(Travi!$A$1:$K$10000,CN15,10))</f>
        <v>-0.48899999999999999</v>
      </c>
      <c r="CV15" s="13">
        <f ca="1">IF(CN15="","",INDEX(Travi!$A$1:$K$10000,CN15,11))</f>
        <v>-0.72</v>
      </c>
      <c r="CW15" s="12"/>
      <c r="CX15" s="12"/>
      <c r="CY15" s="12"/>
      <c r="CZ15" s="12"/>
      <c r="DA15" s="13"/>
      <c r="DB15" s="13"/>
      <c r="DC15" s="13"/>
      <c r="DD15" s="67"/>
      <c r="DE15" s="30"/>
      <c r="DF15" s="46">
        <f t="shared" ca="1" si="13"/>
        <v>249</v>
      </c>
      <c r="DG15" s="12">
        <f ca="1">IF(DF15="","",INDEX(Travi!$A$1:$K$10000,DF15,4))</f>
        <v>4</v>
      </c>
      <c r="DH15" s="12" t="str">
        <f ca="1">IF(DF15="","",INDEX(Travi!$A$1:$K$10000,DF15,5))</f>
        <v>Vdes</v>
      </c>
      <c r="DI15" s="13">
        <f ca="1">IF(DF15="","",INDEX(Travi!$A$1:$K$10000,DF15,6))</f>
        <v>-28.550999999999998</v>
      </c>
      <c r="DJ15" s="13">
        <f ca="1">IF(DF15="","",INDEX(Travi!$A$1:$K$10000,DF15,7))</f>
        <v>-17.492999999999999</v>
      </c>
      <c r="DK15" s="13">
        <f ca="1">IF(DF15="","",INDEX(Travi!$A$1:$K$10000,DF15,8))</f>
        <v>-4.2949999999999999</v>
      </c>
      <c r="DL15" s="13">
        <f ca="1">IF(DF15="","",INDEX(Travi!$A$1:$K$10000,DF15,9))</f>
        <v>1.0169999999999999</v>
      </c>
      <c r="DM15" s="13">
        <f ca="1">IF(DF15="","",INDEX(Travi!$A$1:$K$10000,DF15,10))</f>
        <v>0.14599999999999999</v>
      </c>
      <c r="DN15" s="13">
        <f ca="1">IF(DF15="","",INDEX(Travi!$A$1:$K$10000,DF15,11))</f>
        <v>0.215</v>
      </c>
      <c r="DO15" s="12"/>
      <c r="DP15" s="12"/>
      <c r="DQ15" s="12"/>
      <c r="DR15" s="12"/>
      <c r="DS15" s="13"/>
      <c r="DT15" s="13"/>
      <c r="DU15" s="13"/>
      <c r="DV15" s="67"/>
    </row>
    <row r="16" spans="1:126">
      <c r="A16" s="11"/>
      <c r="B16" s="46">
        <f t="shared" ca="1" si="7"/>
        <v>130</v>
      </c>
      <c r="C16" s="12">
        <f ca="1">IF(B16="","",INDEX(Travi!$A$1:$K$10000,B16,4))</f>
        <v>3</v>
      </c>
      <c r="D16" s="12" t="str">
        <f ca="1">IF(B16="","",INDEX(Travi!$A$1:$K$10000,B16,5))</f>
        <v>Msin</v>
      </c>
      <c r="E16" s="13">
        <f ca="1">IF(B16="","",INDEX(Travi!$A$1:$K$10000,B16,6))</f>
        <v>-21.088000000000001</v>
      </c>
      <c r="F16" s="13">
        <f ca="1">IF(B16="","",INDEX(Travi!$A$1:$K$10000,B16,7))</f>
        <v>-12.926</v>
      </c>
      <c r="G16" s="13">
        <f ca="1">IF(B16="","",INDEX(Travi!$A$1:$K$10000,B16,8))</f>
        <v>14.891</v>
      </c>
      <c r="H16" s="13">
        <f ca="1">IF(B16="","",INDEX(Travi!$A$1:$K$10000,B16,9))</f>
        <v>1.758</v>
      </c>
      <c r="I16" s="13">
        <f ca="1">IF(B16="","",INDEX(Travi!$A$1:$K$10000,B16,10))</f>
        <v>0.20200000000000001</v>
      </c>
      <c r="J16" s="13">
        <f ca="1">IF(B16="","",INDEX(Travi!$A$1:$K$10000,B16,11))</f>
        <v>0.29799999999999999</v>
      </c>
      <c r="K16" s="12"/>
      <c r="L16" s="12"/>
      <c r="M16" s="12"/>
      <c r="N16" s="12"/>
      <c r="O16" s="13"/>
      <c r="P16" s="13"/>
      <c r="Q16" s="13"/>
      <c r="R16" s="13"/>
      <c r="S16" s="30"/>
      <c r="T16" s="46">
        <f t="shared" ca="1" si="8"/>
        <v>150</v>
      </c>
      <c r="U16" s="12">
        <f ca="1">IF(T16="","",INDEX(Travi!$A$1:$K$10000,T16,4))</f>
        <v>3</v>
      </c>
      <c r="V16" s="12" t="str">
        <f ca="1">IF(T16="","",INDEX(Travi!$A$1:$K$10000,T16,5))</f>
        <v>Msin</v>
      </c>
      <c r="W16" s="13">
        <f ca="1">IF(T16="","",INDEX(Travi!$A$1:$K$10000,T16,6))</f>
        <v>-15.116</v>
      </c>
      <c r="X16" s="13">
        <f ca="1">IF(T16="","",INDEX(Travi!$A$1:$K$10000,T16,7))</f>
        <v>-9.2629999999999999</v>
      </c>
      <c r="Y16" s="13">
        <f ca="1">IF(T16="","",INDEX(Travi!$A$1:$K$10000,T16,8))</f>
        <v>16.696000000000002</v>
      </c>
      <c r="Z16" s="13">
        <f ca="1">IF(T16="","",INDEX(Travi!$A$1:$K$10000,T16,9))</f>
        <v>1.9710000000000001</v>
      </c>
      <c r="AA16" s="13">
        <f ca="1">IF(T16="","",INDEX(Travi!$A$1:$K$10000,T16,10))</f>
        <v>0.22700000000000001</v>
      </c>
      <c r="AB16" s="13">
        <f ca="1">IF(T16="","",INDEX(Travi!$A$1:$K$10000,T16,11))</f>
        <v>0.33400000000000002</v>
      </c>
      <c r="AC16" s="12"/>
      <c r="AD16" s="12"/>
      <c r="AE16" s="12"/>
      <c r="AF16" s="12"/>
      <c r="AG16" s="13"/>
      <c r="AH16" s="13"/>
      <c r="AI16" s="13"/>
      <c r="AJ16" s="67"/>
      <c r="AK16" s="30"/>
      <c r="AL16" s="46">
        <f t="shared" ca="1" si="9"/>
        <v>170</v>
      </c>
      <c r="AM16" s="12">
        <f ca="1">IF(AL16="","",INDEX(Travi!$A$1:$K$10000,AL16,4))</f>
        <v>3</v>
      </c>
      <c r="AN16" s="12" t="str">
        <f ca="1">IF(AL16="","",INDEX(Travi!$A$1:$K$10000,AL16,5))</f>
        <v>Msin</v>
      </c>
      <c r="AO16" s="13">
        <f ca="1">IF(AL16="","",INDEX(Travi!$A$1:$K$10000,AL16,6))</f>
        <v>-27.696000000000002</v>
      </c>
      <c r="AP16" s="13">
        <f ca="1">IF(AL16="","",INDEX(Travi!$A$1:$K$10000,AL16,7))</f>
        <v>-16.667999999999999</v>
      </c>
      <c r="AQ16" s="13">
        <f ca="1">IF(AL16="","",INDEX(Travi!$A$1:$K$10000,AL16,8))</f>
        <v>19.146999999999998</v>
      </c>
      <c r="AR16" s="13">
        <f ca="1">IF(AL16="","",INDEX(Travi!$A$1:$K$10000,AL16,9))</f>
        <v>2.2589999999999999</v>
      </c>
      <c r="AS16" s="13">
        <f ca="1">IF(AL16="","",INDEX(Travi!$A$1:$K$10000,AL16,10))</f>
        <v>0.26100000000000001</v>
      </c>
      <c r="AT16" s="13">
        <f ca="1">IF(AL16="","",INDEX(Travi!$A$1:$K$10000,AL16,11))</f>
        <v>0.38300000000000001</v>
      </c>
      <c r="AU16" s="12"/>
      <c r="AV16" s="12"/>
      <c r="AW16" s="12"/>
      <c r="AX16" s="12"/>
      <c r="AY16" s="13"/>
      <c r="AZ16" s="13"/>
      <c r="BA16" s="13"/>
      <c r="BB16" s="67"/>
      <c r="BC16" s="30"/>
      <c r="BD16" s="46">
        <f t="shared" ca="1" si="10"/>
        <v>190</v>
      </c>
      <c r="BE16" s="12">
        <f ca="1">IF(BD16="","",INDEX(Travi!$A$1:$K$10000,BD16,4))</f>
        <v>3</v>
      </c>
      <c r="BF16" s="12" t="str">
        <f ca="1">IF(BD16="","",INDEX(Travi!$A$1:$K$10000,BD16,5))</f>
        <v>Msin</v>
      </c>
      <c r="BG16" s="13">
        <f ca="1">IF(BD16="","",INDEX(Travi!$A$1:$K$10000,BD16,6))</f>
        <v>-46.100999999999999</v>
      </c>
      <c r="BH16" s="13">
        <f ca="1">IF(BD16="","",INDEX(Travi!$A$1:$K$10000,BD16,7))</f>
        <v>-27.573</v>
      </c>
      <c r="BI16" s="13">
        <f ca="1">IF(BD16="","",INDEX(Travi!$A$1:$K$10000,BD16,8))</f>
        <v>87.06</v>
      </c>
      <c r="BJ16" s="13">
        <f ca="1">IF(BD16="","",INDEX(Travi!$A$1:$K$10000,BD16,9))</f>
        <v>10.276999999999999</v>
      </c>
      <c r="BK16" s="13">
        <f ca="1">IF(BD16="","",INDEX(Travi!$A$1:$K$10000,BD16,10))</f>
        <v>1.181</v>
      </c>
      <c r="BL16" s="13">
        <f ca="1">IF(BD16="","",INDEX(Travi!$A$1:$K$10000,BD16,11))</f>
        <v>1.7370000000000001</v>
      </c>
      <c r="BM16" s="12"/>
      <c r="BN16" s="12"/>
      <c r="BO16" s="12"/>
      <c r="BP16" s="12"/>
      <c r="BQ16" s="13"/>
      <c r="BR16" s="13"/>
      <c r="BS16" s="13"/>
      <c r="BT16" s="67"/>
      <c r="BU16" s="30"/>
      <c r="BV16" s="46">
        <f t="shared" ca="1" si="11"/>
        <v>210</v>
      </c>
      <c r="BW16" s="12">
        <f ca="1">IF(BV16="","",INDEX(Travi!$A$1:$K$10000,BV16,4))</f>
        <v>3</v>
      </c>
      <c r="BX16" s="12" t="str">
        <f ca="1">IF(BV16="","",INDEX(Travi!$A$1:$K$10000,BV16,5))</f>
        <v>Msin</v>
      </c>
      <c r="BY16" s="13">
        <f ca="1">IF(BV16="","",INDEX(Travi!$A$1:$K$10000,BV16,6))</f>
        <v>-73.707999999999998</v>
      </c>
      <c r="BZ16" s="13">
        <f ca="1">IF(BV16="","",INDEX(Travi!$A$1:$K$10000,BV16,7))</f>
        <v>-44.192999999999998</v>
      </c>
      <c r="CA16" s="13">
        <f ca="1">IF(BV16="","",INDEX(Travi!$A$1:$K$10000,BV16,8))</f>
        <v>133.42599999999999</v>
      </c>
      <c r="CB16" s="13">
        <f ca="1">IF(BV16="","",INDEX(Travi!$A$1:$K$10000,BV16,9))</f>
        <v>15.746</v>
      </c>
      <c r="CC16" s="13">
        <f ca="1">IF(BV16="","",INDEX(Travi!$A$1:$K$10000,BV16,10))</f>
        <v>1.8129999999999999</v>
      </c>
      <c r="CD16" s="13">
        <f ca="1">IF(BV16="","",INDEX(Travi!$A$1:$K$10000,BV16,11))</f>
        <v>2.6669999999999998</v>
      </c>
      <c r="CE16" s="12"/>
      <c r="CF16" s="12"/>
      <c r="CG16" s="12"/>
      <c r="CH16" s="12"/>
      <c r="CI16" s="13"/>
      <c r="CJ16" s="13"/>
      <c r="CK16" s="13"/>
      <c r="CL16" s="67"/>
      <c r="CM16" s="30"/>
      <c r="CN16" s="46">
        <f t="shared" ca="1" si="12"/>
        <v>230</v>
      </c>
      <c r="CO16" s="12">
        <f ca="1">IF(CN16="","",INDEX(Travi!$A$1:$K$10000,CN16,4))</f>
        <v>3</v>
      </c>
      <c r="CP16" s="12" t="str">
        <f ca="1">IF(CN16="","",INDEX(Travi!$A$1:$K$10000,CN16,5))</f>
        <v>Msin</v>
      </c>
      <c r="CQ16" s="13">
        <f ca="1">IF(CN16="","",INDEX(Travi!$A$1:$K$10000,CN16,6))</f>
        <v>-36.994999999999997</v>
      </c>
      <c r="CR16" s="13">
        <f ca="1">IF(CN16="","",INDEX(Travi!$A$1:$K$10000,CN16,7))</f>
        <v>-22.265999999999998</v>
      </c>
      <c r="CS16" s="13">
        <f ca="1">IF(CN16="","",INDEX(Travi!$A$1:$K$10000,CN16,8))</f>
        <v>115.358</v>
      </c>
      <c r="CT16" s="13">
        <f ca="1">IF(CN16="","",INDEX(Travi!$A$1:$K$10000,CN16,9))</f>
        <v>13.618</v>
      </c>
      <c r="CU16" s="13">
        <f ca="1">IF(CN16="","",INDEX(Travi!$A$1:$K$10000,CN16,10))</f>
        <v>1.5649999999999999</v>
      </c>
      <c r="CV16" s="13">
        <f ca="1">IF(CN16="","",INDEX(Travi!$A$1:$K$10000,CN16,11))</f>
        <v>2.3029999999999999</v>
      </c>
      <c r="CW16" s="12"/>
      <c r="CX16" s="12"/>
      <c r="CY16" s="12"/>
      <c r="CZ16" s="12"/>
      <c r="DA16" s="13"/>
      <c r="DB16" s="13"/>
      <c r="DC16" s="13"/>
      <c r="DD16" s="67"/>
      <c r="DE16" s="30"/>
      <c r="DF16" s="46">
        <f t="shared" ca="1" si="13"/>
        <v>250</v>
      </c>
      <c r="DG16" s="12">
        <f ca="1">IF(DF16="","",INDEX(Travi!$A$1:$K$10000,DF16,4))</f>
        <v>3</v>
      </c>
      <c r="DH16" s="12" t="str">
        <f ca="1">IF(DF16="","",INDEX(Travi!$A$1:$K$10000,DF16,5))</f>
        <v>Msin</v>
      </c>
      <c r="DI16" s="13">
        <f ca="1">IF(DF16="","",INDEX(Travi!$A$1:$K$10000,DF16,6))</f>
        <v>-21.155999999999999</v>
      </c>
      <c r="DJ16" s="13">
        <f ca="1">IF(DF16="","",INDEX(Travi!$A$1:$K$10000,DF16,7))</f>
        <v>-12.968</v>
      </c>
      <c r="DK16" s="13">
        <f ca="1">IF(DF16="","",INDEX(Travi!$A$1:$K$10000,DF16,8))</f>
        <v>14.782</v>
      </c>
      <c r="DL16" s="13">
        <f ca="1">IF(DF16="","",INDEX(Travi!$A$1:$K$10000,DF16,9))</f>
        <v>-3.3050000000000002</v>
      </c>
      <c r="DM16" s="13">
        <f ca="1">IF(DF16="","",INDEX(Travi!$A$1:$K$10000,DF16,10))</f>
        <v>-0.47</v>
      </c>
      <c r="DN16" s="13">
        <f ca="1">IF(DF16="","",INDEX(Travi!$A$1:$K$10000,DF16,11))</f>
        <v>-0.69099999999999995</v>
      </c>
      <c r="DO16" s="12"/>
      <c r="DP16" s="12"/>
      <c r="DQ16" s="12"/>
      <c r="DR16" s="12"/>
      <c r="DS16" s="13"/>
      <c r="DT16" s="13"/>
      <c r="DU16" s="13"/>
      <c r="DV16" s="67"/>
    </row>
    <row r="17" spans="1:126">
      <c r="A17" s="11"/>
      <c r="B17" s="46">
        <f t="shared" ca="1" si="7"/>
        <v>131</v>
      </c>
      <c r="C17" s="12">
        <f ca="1">IF(B17="","",INDEX(Travi!$A$1:$K$10000,B17,4))</f>
        <v>3</v>
      </c>
      <c r="D17" s="12" t="str">
        <f ca="1">IF(B17="","",INDEX(Travi!$A$1:$K$10000,B17,5))</f>
        <v>Mdes</v>
      </c>
      <c r="E17" s="13">
        <f ca="1">IF(B17="","",INDEX(Travi!$A$1:$K$10000,B17,6))</f>
        <v>-22.321999999999999</v>
      </c>
      <c r="F17" s="13">
        <f ca="1">IF(B17="","",INDEX(Travi!$A$1:$K$10000,B17,7))</f>
        <v>-13.673</v>
      </c>
      <c r="G17" s="13">
        <f ca="1">IF(B17="","",INDEX(Travi!$A$1:$K$10000,B17,8))</f>
        <v>-14.236000000000001</v>
      </c>
      <c r="H17" s="13">
        <f ca="1">IF(B17="","",INDEX(Travi!$A$1:$K$10000,B17,9))</f>
        <v>-1.681</v>
      </c>
      <c r="I17" s="13">
        <f ca="1">IF(B17="","",INDEX(Travi!$A$1:$K$10000,B17,10))</f>
        <v>-0.19400000000000001</v>
      </c>
      <c r="J17" s="13">
        <f ca="1">IF(B17="","",INDEX(Travi!$A$1:$K$10000,B17,11))</f>
        <v>-0.28499999999999998</v>
      </c>
      <c r="K17" s="12"/>
      <c r="L17" s="12"/>
      <c r="M17" s="12"/>
      <c r="N17" s="12"/>
      <c r="O17" s="13"/>
      <c r="P17" s="13"/>
      <c r="Q17" s="13"/>
      <c r="R17" s="13"/>
      <c r="S17" s="30"/>
      <c r="T17" s="46">
        <f t="shared" ca="1" si="8"/>
        <v>151</v>
      </c>
      <c r="U17" s="12">
        <f ca="1">IF(T17="","",INDEX(Travi!$A$1:$K$10000,T17,4))</f>
        <v>3</v>
      </c>
      <c r="V17" s="12" t="str">
        <f ca="1">IF(T17="","",INDEX(Travi!$A$1:$K$10000,T17,5))</f>
        <v>Mdes</v>
      </c>
      <c r="W17" s="13">
        <f ca="1">IF(T17="","",INDEX(Travi!$A$1:$K$10000,T17,6))</f>
        <v>-15</v>
      </c>
      <c r="X17" s="13">
        <f ca="1">IF(T17="","",INDEX(Travi!$A$1:$K$10000,T17,7))</f>
        <v>-9.1760000000000002</v>
      </c>
      <c r="Y17" s="13">
        <f ca="1">IF(T17="","",INDEX(Travi!$A$1:$K$10000,T17,8))</f>
        <v>-16.466999999999999</v>
      </c>
      <c r="Z17" s="13">
        <f ca="1">IF(T17="","",INDEX(Travi!$A$1:$K$10000,T17,9))</f>
        <v>-1.944</v>
      </c>
      <c r="AA17" s="13">
        <f ca="1">IF(T17="","",INDEX(Travi!$A$1:$K$10000,T17,10))</f>
        <v>-0.224</v>
      </c>
      <c r="AB17" s="13">
        <f ca="1">IF(T17="","",INDEX(Travi!$A$1:$K$10000,T17,11))</f>
        <v>-0.32900000000000001</v>
      </c>
      <c r="AC17" s="12"/>
      <c r="AD17" s="12"/>
      <c r="AE17" s="12"/>
      <c r="AF17" s="12"/>
      <c r="AG17" s="13"/>
      <c r="AH17" s="13"/>
      <c r="AI17" s="13"/>
      <c r="AJ17" s="67"/>
      <c r="AK17" s="30"/>
      <c r="AL17" s="46">
        <f t="shared" ca="1" si="9"/>
        <v>171</v>
      </c>
      <c r="AM17" s="12">
        <f ca="1">IF(AL17="","",INDEX(Travi!$A$1:$K$10000,AL17,4))</f>
        <v>3</v>
      </c>
      <c r="AN17" s="12" t="str">
        <f ca="1">IF(AL17="","",INDEX(Travi!$A$1:$K$10000,AL17,5))</f>
        <v>Mdes</v>
      </c>
      <c r="AO17" s="13">
        <f ca="1">IF(AL17="","",INDEX(Travi!$A$1:$K$10000,AL17,6))</f>
        <v>-26.530999999999999</v>
      </c>
      <c r="AP17" s="13">
        <f ca="1">IF(AL17="","",INDEX(Travi!$A$1:$K$10000,AL17,7))</f>
        <v>-15.991</v>
      </c>
      <c r="AQ17" s="13">
        <f ca="1">IF(AL17="","",INDEX(Travi!$A$1:$K$10000,AL17,8))</f>
        <v>-15.096</v>
      </c>
      <c r="AR17" s="13">
        <f ca="1">IF(AL17="","",INDEX(Travi!$A$1:$K$10000,AL17,9))</f>
        <v>-1.78</v>
      </c>
      <c r="AS17" s="13">
        <f ca="1">IF(AL17="","",INDEX(Travi!$A$1:$K$10000,AL17,10))</f>
        <v>-0.20599999999999999</v>
      </c>
      <c r="AT17" s="13">
        <f ca="1">IF(AL17="","",INDEX(Travi!$A$1:$K$10000,AL17,11))</f>
        <v>-0.30199999999999999</v>
      </c>
      <c r="AU17" s="12"/>
      <c r="AV17" s="12"/>
      <c r="AW17" s="12"/>
      <c r="AX17" s="12"/>
      <c r="AY17" s="13"/>
      <c r="AZ17" s="13"/>
      <c r="BA17" s="13"/>
      <c r="BB17" s="67"/>
      <c r="BC17" s="30"/>
      <c r="BD17" s="46">
        <f t="shared" ca="1" si="10"/>
        <v>191</v>
      </c>
      <c r="BE17" s="12">
        <f ca="1">IF(BD17="","",INDEX(Travi!$A$1:$K$10000,BD17,4))</f>
        <v>3</v>
      </c>
      <c r="BF17" s="12" t="str">
        <f ca="1">IF(BD17="","",INDEX(Travi!$A$1:$K$10000,BD17,5))</f>
        <v>Mdes</v>
      </c>
      <c r="BG17" s="13">
        <f ca="1">IF(BD17="","",INDEX(Travi!$A$1:$K$10000,BD17,6))</f>
        <v>-36.539000000000001</v>
      </c>
      <c r="BH17" s="13">
        <f ca="1">IF(BD17="","",INDEX(Travi!$A$1:$K$10000,BD17,7))</f>
        <v>-22.045999999999999</v>
      </c>
      <c r="BI17" s="13">
        <f ca="1">IF(BD17="","",INDEX(Travi!$A$1:$K$10000,BD17,8))</f>
        <v>-119.55</v>
      </c>
      <c r="BJ17" s="13">
        <f ca="1">IF(BD17="","",INDEX(Travi!$A$1:$K$10000,BD17,9))</f>
        <v>-14.113</v>
      </c>
      <c r="BK17" s="13">
        <f ca="1">IF(BD17="","",INDEX(Travi!$A$1:$K$10000,BD17,10))</f>
        <v>-1.6220000000000001</v>
      </c>
      <c r="BL17" s="13">
        <f ca="1">IF(BD17="","",INDEX(Travi!$A$1:$K$10000,BD17,11))</f>
        <v>-2.3860000000000001</v>
      </c>
      <c r="BM17" s="12"/>
      <c r="BN17" s="12"/>
      <c r="BO17" s="12"/>
      <c r="BP17" s="12"/>
      <c r="BQ17" s="13"/>
      <c r="BR17" s="13"/>
      <c r="BS17" s="13"/>
      <c r="BT17" s="67"/>
      <c r="BU17" s="30"/>
      <c r="BV17" s="46">
        <f t="shared" ca="1" si="11"/>
        <v>211</v>
      </c>
      <c r="BW17" s="12">
        <f ca="1">IF(BV17="","",INDEX(Travi!$A$1:$K$10000,BV17,4))</f>
        <v>3</v>
      </c>
      <c r="BX17" s="12" t="str">
        <f ca="1">IF(BV17="","",INDEX(Travi!$A$1:$K$10000,BV17,5))</f>
        <v>Mdes</v>
      </c>
      <c r="BY17" s="13">
        <f ca="1">IF(BV17="","",INDEX(Travi!$A$1:$K$10000,BV17,6))</f>
        <v>-75.268000000000001</v>
      </c>
      <c r="BZ17" s="13">
        <f ca="1">IF(BV17="","",INDEX(Travi!$A$1:$K$10000,BV17,7))</f>
        <v>-45.137</v>
      </c>
      <c r="CA17" s="13">
        <f ca="1">IF(BV17="","",INDEX(Travi!$A$1:$K$10000,BV17,8))</f>
        <v>-133.733</v>
      </c>
      <c r="CB17" s="13">
        <f ca="1">IF(BV17="","",INDEX(Travi!$A$1:$K$10000,BV17,9))</f>
        <v>-15.782</v>
      </c>
      <c r="CC17" s="13">
        <f ca="1">IF(BV17="","",INDEX(Travi!$A$1:$K$10000,BV17,10))</f>
        <v>-1.8169999999999999</v>
      </c>
      <c r="CD17" s="13">
        <f ca="1">IF(BV17="","",INDEX(Travi!$A$1:$K$10000,BV17,11))</f>
        <v>-2.673</v>
      </c>
      <c r="CE17" s="12"/>
      <c r="CF17" s="12"/>
      <c r="CG17" s="12"/>
      <c r="CH17" s="12"/>
      <c r="CI17" s="13"/>
      <c r="CJ17" s="13"/>
      <c r="CK17" s="13"/>
      <c r="CL17" s="67"/>
      <c r="CM17" s="30"/>
      <c r="CN17" s="46">
        <f t="shared" ca="1" si="12"/>
        <v>231</v>
      </c>
      <c r="CO17" s="12">
        <f ca="1">IF(CN17="","",INDEX(Travi!$A$1:$K$10000,CN17,4))</f>
        <v>3</v>
      </c>
      <c r="CP17" s="12" t="str">
        <f ca="1">IF(CN17="","",INDEX(Travi!$A$1:$K$10000,CN17,5))</f>
        <v>Mdes</v>
      </c>
      <c r="CQ17" s="13">
        <f ca="1">IF(CN17="","",INDEX(Travi!$A$1:$K$10000,CN17,6))</f>
        <v>-53.137</v>
      </c>
      <c r="CR17" s="13">
        <f ca="1">IF(CN17="","",INDEX(Travi!$A$1:$K$10000,CN17,7))</f>
        <v>-31.798999999999999</v>
      </c>
      <c r="CS17" s="13">
        <f ca="1">IF(CN17="","",INDEX(Travi!$A$1:$K$10000,CN17,8))</f>
        <v>-91.581999999999994</v>
      </c>
      <c r="CT17" s="13">
        <f ca="1">IF(CN17="","",INDEX(Travi!$A$1:$K$10000,CN17,9))</f>
        <v>-10.81</v>
      </c>
      <c r="CU17" s="13">
        <f ca="1">IF(CN17="","",INDEX(Travi!$A$1:$K$10000,CN17,10))</f>
        <v>-1.2430000000000001</v>
      </c>
      <c r="CV17" s="13">
        <f ca="1">IF(CN17="","",INDEX(Travi!$A$1:$K$10000,CN17,11))</f>
        <v>-1.8280000000000001</v>
      </c>
      <c r="CW17" s="12"/>
      <c r="CX17" s="12"/>
      <c r="CY17" s="12"/>
      <c r="CZ17" s="12"/>
      <c r="DA17" s="13"/>
      <c r="DB17" s="13"/>
      <c r="DC17" s="13"/>
      <c r="DD17" s="67"/>
      <c r="DE17" s="30"/>
      <c r="DF17" s="46">
        <f t="shared" ca="1" si="13"/>
        <v>251</v>
      </c>
      <c r="DG17" s="12">
        <f ca="1">IF(DF17="","",INDEX(Travi!$A$1:$K$10000,DF17,4))</f>
        <v>3</v>
      </c>
      <c r="DH17" s="12" t="str">
        <f ca="1">IF(DF17="","",INDEX(Travi!$A$1:$K$10000,DF17,5))</f>
        <v>Mdes</v>
      </c>
      <c r="DI17" s="13">
        <f ca="1">IF(DF17="","",INDEX(Travi!$A$1:$K$10000,DF17,6))</f>
        <v>-22.236000000000001</v>
      </c>
      <c r="DJ17" s="13">
        <f ca="1">IF(DF17="","",INDEX(Travi!$A$1:$K$10000,DF17,7))</f>
        <v>-13.622</v>
      </c>
      <c r="DK17" s="13">
        <f ca="1">IF(DF17="","",INDEX(Travi!$A$1:$K$10000,DF17,8))</f>
        <v>-14.167999999999999</v>
      </c>
      <c r="DL17" s="13">
        <f ca="1">IF(DF17="","",INDEX(Travi!$A$1:$K$10000,DF17,9))</f>
        <v>3.1680000000000001</v>
      </c>
      <c r="DM17" s="13">
        <f ca="1">IF(DF17="","",INDEX(Travi!$A$1:$K$10000,DF17,10))</f>
        <v>0.45</v>
      </c>
      <c r="DN17" s="13">
        <f ca="1">IF(DF17="","",INDEX(Travi!$A$1:$K$10000,DF17,11))</f>
        <v>0.66300000000000003</v>
      </c>
      <c r="DO17" s="12"/>
      <c r="DP17" s="12"/>
      <c r="DQ17" s="12"/>
      <c r="DR17" s="12"/>
      <c r="DS17" s="13"/>
      <c r="DT17" s="13"/>
      <c r="DU17" s="13"/>
      <c r="DV17" s="67"/>
    </row>
    <row r="18" spans="1:126">
      <c r="A18" s="11"/>
      <c r="B18" s="46">
        <f t="shared" ca="1" si="7"/>
        <v>132</v>
      </c>
      <c r="C18" s="12">
        <f ca="1">IF(B18="","",INDEX(Travi!$A$1:$K$10000,B18,4))</f>
        <v>3</v>
      </c>
      <c r="D18" s="12" t="str">
        <f ca="1">IF(B18="","",INDEX(Travi!$A$1:$K$10000,B18,5))</f>
        <v>Vsin</v>
      </c>
      <c r="E18" s="13">
        <f ca="1">IF(B18="","",INDEX(Travi!$A$1:$K$10000,B18,6))</f>
        <v>28.196000000000002</v>
      </c>
      <c r="F18" s="13">
        <f ca="1">IF(B18="","",INDEX(Travi!$A$1:$K$10000,B18,7))</f>
        <v>17.277999999999999</v>
      </c>
      <c r="G18" s="13">
        <f ca="1">IF(B18="","",INDEX(Travi!$A$1:$K$10000,B18,8))</f>
        <v>-6.1970000000000001</v>
      </c>
      <c r="H18" s="13">
        <f ca="1">IF(B18="","",INDEX(Travi!$A$1:$K$10000,B18,9))</f>
        <v>-0.73199999999999998</v>
      </c>
      <c r="I18" s="13">
        <f ca="1">IF(B18="","",INDEX(Travi!$A$1:$K$10000,B18,10))</f>
        <v>-8.4000000000000005E-2</v>
      </c>
      <c r="J18" s="13">
        <f ca="1">IF(B18="","",INDEX(Travi!$A$1:$K$10000,B18,11))</f>
        <v>-0.124</v>
      </c>
      <c r="K18" s="12"/>
      <c r="L18" s="12"/>
      <c r="M18" s="12"/>
      <c r="N18" s="12"/>
      <c r="O18" s="13"/>
      <c r="P18" s="13"/>
      <c r="Q18" s="13"/>
      <c r="R18" s="13"/>
      <c r="S18" s="30"/>
      <c r="T18" s="46">
        <f t="shared" ca="1" si="8"/>
        <v>152</v>
      </c>
      <c r="U18" s="12">
        <f ca="1">IF(T18="","",INDEX(Travi!$A$1:$K$10000,T18,4))</f>
        <v>3</v>
      </c>
      <c r="V18" s="12" t="str">
        <f ca="1">IF(T18="","",INDEX(Travi!$A$1:$K$10000,T18,5))</f>
        <v>Vsin</v>
      </c>
      <c r="W18" s="13">
        <f ca="1">IF(T18="","",INDEX(Travi!$A$1:$K$10000,T18,6))</f>
        <v>23.04</v>
      </c>
      <c r="X18" s="13">
        <f ca="1">IF(T18="","",INDEX(Travi!$A$1:$K$10000,T18,7))</f>
        <v>14.121</v>
      </c>
      <c r="Y18" s="13">
        <f ca="1">IF(T18="","",INDEX(Travi!$A$1:$K$10000,T18,8))</f>
        <v>-8.7270000000000003</v>
      </c>
      <c r="Z18" s="13">
        <f ca="1">IF(T18="","",INDEX(Travi!$A$1:$K$10000,T18,9))</f>
        <v>-1.03</v>
      </c>
      <c r="AA18" s="13">
        <f ca="1">IF(T18="","",INDEX(Travi!$A$1:$K$10000,T18,10))</f>
        <v>-0.11899999999999999</v>
      </c>
      <c r="AB18" s="13">
        <f ca="1">IF(T18="","",INDEX(Travi!$A$1:$K$10000,T18,11))</f>
        <v>-0.17399999999999999</v>
      </c>
      <c r="AC18" s="12"/>
      <c r="AD18" s="12"/>
      <c r="AE18" s="12"/>
      <c r="AF18" s="12"/>
      <c r="AG18" s="13"/>
      <c r="AH18" s="13"/>
      <c r="AI18" s="13"/>
      <c r="AJ18" s="67"/>
      <c r="AK18" s="30"/>
      <c r="AL18" s="46">
        <f t="shared" ca="1" si="9"/>
        <v>172</v>
      </c>
      <c r="AM18" s="12">
        <f ca="1">IF(AL18="","",INDEX(Travi!$A$1:$K$10000,AL18,4))</f>
        <v>3</v>
      </c>
      <c r="AN18" s="12" t="str">
        <f ca="1">IF(AL18="","",INDEX(Travi!$A$1:$K$10000,AL18,5))</f>
        <v>Vsin</v>
      </c>
      <c r="AO18" s="13">
        <f ca="1">IF(AL18="","",INDEX(Travi!$A$1:$K$10000,AL18,6))</f>
        <v>54.177999999999997</v>
      </c>
      <c r="AP18" s="13">
        <f ca="1">IF(AL18="","",INDEX(Travi!$A$1:$K$10000,AL18,7))</f>
        <v>32.625999999999998</v>
      </c>
      <c r="AQ18" s="13">
        <f ca="1">IF(AL18="","",INDEX(Travi!$A$1:$K$10000,AL18,8))</f>
        <v>-11.414</v>
      </c>
      <c r="AR18" s="13">
        <f ca="1">IF(AL18="","",INDEX(Travi!$A$1:$K$10000,AL18,9))</f>
        <v>-1.3460000000000001</v>
      </c>
      <c r="AS18" s="13">
        <f ca="1">IF(AL18="","",INDEX(Travi!$A$1:$K$10000,AL18,10))</f>
        <v>-0.155</v>
      </c>
      <c r="AT18" s="13">
        <f ca="1">IF(AL18="","",INDEX(Travi!$A$1:$K$10000,AL18,11))</f>
        <v>-0.22900000000000001</v>
      </c>
      <c r="AU18" s="12"/>
      <c r="AV18" s="12"/>
      <c r="AW18" s="12"/>
      <c r="AX18" s="12"/>
      <c r="AY18" s="13"/>
      <c r="AZ18" s="13"/>
      <c r="BA18" s="13"/>
      <c r="BB18" s="67"/>
      <c r="BC18" s="30"/>
      <c r="BD18" s="46">
        <f t="shared" ca="1" si="10"/>
        <v>192</v>
      </c>
      <c r="BE18" s="12">
        <f ca="1">IF(BD18="","",INDEX(Travi!$A$1:$K$10000,BD18,4))</f>
        <v>3</v>
      </c>
      <c r="BF18" s="12" t="str">
        <f ca="1">IF(BD18="","",INDEX(Travi!$A$1:$K$10000,BD18,5))</f>
        <v>Vsin</v>
      </c>
      <c r="BG18" s="13">
        <f ca="1">IF(BD18="","",INDEX(Travi!$A$1:$K$10000,BD18,6))</f>
        <v>87.403999999999996</v>
      </c>
      <c r="BH18" s="13">
        <f ca="1">IF(BD18="","",INDEX(Travi!$A$1:$K$10000,BD18,7))</f>
        <v>52.335000000000001</v>
      </c>
      <c r="BI18" s="13">
        <f ca="1">IF(BD18="","",INDEX(Travi!$A$1:$K$10000,BD18,8))</f>
        <v>-64.564999999999998</v>
      </c>
      <c r="BJ18" s="13">
        <f ca="1">IF(BD18="","",INDEX(Travi!$A$1:$K$10000,BD18,9))</f>
        <v>-7.6219999999999999</v>
      </c>
      <c r="BK18" s="13">
        <f ca="1">IF(BD18="","",INDEX(Travi!$A$1:$K$10000,BD18,10))</f>
        <v>-0.876</v>
      </c>
      <c r="BL18" s="13">
        <f ca="1">IF(BD18="","",INDEX(Travi!$A$1:$K$10000,BD18,11))</f>
        <v>-1.288</v>
      </c>
      <c r="BM18" s="12"/>
      <c r="BN18" s="12"/>
      <c r="BO18" s="12"/>
      <c r="BP18" s="12"/>
      <c r="BQ18" s="13"/>
      <c r="BR18" s="13"/>
      <c r="BS18" s="13"/>
      <c r="BT18" s="67"/>
      <c r="BU18" s="30"/>
      <c r="BV18" s="46">
        <f t="shared" ca="1" si="11"/>
        <v>212</v>
      </c>
      <c r="BW18" s="12">
        <f ca="1">IF(BV18="","",INDEX(Travi!$A$1:$K$10000,BV18,4))</f>
        <v>3</v>
      </c>
      <c r="BX18" s="12" t="str">
        <f ca="1">IF(BV18="","",INDEX(Travi!$A$1:$K$10000,BV18,5))</f>
        <v>Vsin</v>
      </c>
      <c r="BY18" s="13">
        <f ca="1">IF(BV18="","",INDEX(Travi!$A$1:$K$10000,BV18,6))</f>
        <v>110.425</v>
      </c>
      <c r="BZ18" s="13">
        <f ca="1">IF(BV18="","",INDEX(Travi!$A$1:$K$10000,BV18,7))</f>
        <v>66.197999999999993</v>
      </c>
      <c r="CA18" s="13">
        <f ca="1">IF(BV18="","",INDEX(Travi!$A$1:$K$10000,BV18,8))</f>
        <v>-63.609000000000002</v>
      </c>
      <c r="CB18" s="13">
        <f ca="1">IF(BV18="","",INDEX(Travi!$A$1:$K$10000,BV18,9))</f>
        <v>-7.5069999999999997</v>
      </c>
      <c r="CC18" s="13">
        <f ca="1">IF(BV18="","",INDEX(Travi!$A$1:$K$10000,BV18,10))</f>
        <v>-0.86399999999999999</v>
      </c>
      <c r="CD18" s="13">
        <f ca="1">IF(BV18="","",INDEX(Travi!$A$1:$K$10000,BV18,11))</f>
        <v>-1.2709999999999999</v>
      </c>
      <c r="CE18" s="12"/>
      <c r="CF18" s="12"/>
      <c r="CG18" s="12"/>
      <c r="CH18" s="12"/>
      <c r="CI18" s="13"/>
      <c r="CJ18" s="13"/>
      <c r="CK18" s="13"/>
      <c r="CL18" s="67"/>
      <c r="CM18" s="30"/>
      <c r="CN18" s="46">
        <f t="shared" ca="1" si="12"/>
        <v>232</v>
      </c>
      <c r="CO18" s="12">
        <f ca="1">IF(CN18="","",INDEX(Travi!$A$1:$K$10000,CN18,4))</f>
        <v>3</v>
      </c>
      <c r="CP18" s="12" t="str">
        <f ca="1">IF(CN18="","",INDEX(Travi!$A$1:$K$10000,CN18,5))</f>
        <v>Vsin</v>
      </c>
      <c r="CQ18" s="13">
        <f ca="1">IF(CN18="","",INDEX(Travi!$A$1:$K$10000,CN18,6))</f>
        <v>90.483999999999995</v>
      </c>
      <c r="CR18" s="13">
        <f ca="1">IF(CN18="","",INDEX(Travi!$A$1:$K$10000,CN18,7))</f>
        <v>54.286000000000001</v>
      </c>
      <c r="CS18" s="13">
        <f ca="1">IF(CN18="","",INDEX(Travi!$A$1:$K$10000,CN18,8))</f>
        <v>-57.482999999999997</v>
      </c>
      <c r="CT18" s="13">
        <f ca="1">IF(CN18="","",INDEX(Travi!$A$1:$K$10000,CN18,9))</f>
        <v>-6.7859999999999996</v>
      </c>
      <c r="CU18" s="13">
        <f ca="1">IF(CN18="","",INDEX(Travi!$A$1:$K$10000,CN18,10))</f>
        <v>-0.78</v>
      </c>
      <c r="CV18" s="13">
        <f ca="1">IF(CN18="","",INDEX(Travi!$A$1:$K$10000,CN18,11))</f>
        <v>-1.147</v>
      </c>
      <c r="CW18" s="12"/>
      <c r="CX18" s="12"/>
      <c r="CY18" s="12"/>
      <c r="CZ18" s="12"/>
      <c r="DA18" s="13"/>
      <c r="DB18" s="13"/>
      <c r="DC18" s="13"/>
      <c r="DD18" s="67"/>
      <c r="DE18" s="30"/>
      <c r="DF18" s="46">
        <f t="shared" ca="1" si="13"/>
        <v>252</v>
      </c>
      <c r="DG18" s="12">
        <f ca="1">IF(DF18="","",INDEX(Travi!$A$1:$K$10000,DF18,4))</f>
        <v>3</v>
      </c>
      <c r="DH18" s="12" t="str">
        <f ca="1">IF(DF18="","",INDEX(Travi!$A$1:$K$10000,DF18,5))</f>
        <v>Vsin</v>
      </c>
      <c r="DI18" s="13">
        <f ca="1">IF(DF18="","",INDEX(Travi!$A$1:$K$10000,DF18,6))</f>
        <v>28.228999999999999</v>
      </c>
      <c r="DJ18" s="13">
        <f ca="1">IF(DF18="","",INDEX(Travi!$A$1:$K$10000,DF18,7))</f>
        <v>17.297999999999998</v>
      </c>
      <c r="DK18" s="13">
        <f ca="1">IF(DF18="","",INDEX(Travi!$A$1:$K$10000,DF18,8))</f>
        <v>-6.16</v>
      </c>
      <c r="DL18" s="13">
        <f ca="1">IF(DF18="","",INDEX(Travi!$A$1:$K$10000,DF18,9))</f>
        <v>1.377</v>
      </c>
      <c r="DM18" s="13">
        <f ca="1">IF(DF18="","",INDEX(Travi!$A$1:$K$10000,DF18,10))</f>
        <v>0.19600000000000001</v>
      </c>
      <c r="DN18" s="13">
        <f ca="1">IF(DF18="","",INDEX(Travi!$A$1:$K$10000,DF18,11))</f>
        <v>0.28799999999999998</v>
      </c>
      <c r="DO18" s="12"/>
      <c r="DP18" s="12"/>
      <c r="DQ18" s="12"/>
      <c r="DR18" s="12"/>
      <c r="DS18" s="13"/>
      <c r="DT18" s="13"/>
      <c r="DU18" s="13"/>
      <c r="DV18" s="67"/>
    </row>
    <row r="19" spans="1:126">
      <c r="A19" s="11"/>
      <c r="B19" s="46">
        <f t="shared" ca="1" si="7"/>
        <v>133</v>
      </c>
      <c r="C19" s="12">
        <f ca="1">IF(B19="","",INDEX(Travi!$A$1:$K$10000,B19,4))</f>
        <v>3</v>
      </c>
      <c r="D19" s="12" t="str">
        <f ca="1">IF(B19="","",INDEX(Travi!$A$1:$K$10000,B19,5))</f>
        <v>Vdes</v>
      </c>
      <c r="E19" s="13">
        <f ca="1">IF(B19="","",INDEX(Travi!$A$1:$K$10000,B19,6))</f>
        <v>-28.721</v>
      </c>
      <c r="F19" s="13">
        <f ca="1">IF(B19="","",INDEX(Travi!$A$1:$K$10000,B19,7))</f>
        <v>-17.596</v>
      </c>
      <c r="G19" s="13">
        <f ca="1">IF(B19="","",INDEX(Travi!$A$1:$K$10000,B19,8))</f>
        <v>-6.1970000000000001</v>
      </c>
      <c r="H19" s="13">
        <f ca="1">IF(B19="","",INDEX(Travi!$A$1:$K$10000,B19,9))</f>
        <v>-0.73199999999999998</v>
      </c>
      <c r="I19" s="13">
        <f ca="1">IF(B19="","",INDEX(Travi!$A$1:$K$10000,B19,10))</f>
        <v>-8.4000000000000005E-2</v>
      </c>
      <c r="J19" s="13">
        <f ca="1">IF(B19="","",INDEX(Travi!$A$1:$K$10000,B19,11))</f>
        <v>-0.124</v>
      </c>
      <c r="K19" s="12"/>
      <c r="L19" s="12"/>
      <c r="M19" s="12"/>
      <c r="N19" s="12"/>
      <c r="O19" s="13"/>
      <c r="P19" s="13"/>
      <c r="Q19" s="13"/>
      <c r="R19" s="13"/>
      <c r="S19" s="30"/>
      <c r="T19" s="46">
        <f t="shared" ca="1" si="8"/>
        <v>153</v>
      </c>
      <c r="U19" s="12">
        <f ca="1">IF(T19="","",INDEX(Travi!$A$1:$K$10000,T19,4))</f>
        <v>3</v>
      </c>
      <c r="V19" s="12" t="str">
        <f ca="1">IF(T19="","",INDEX(Travi!$A$1:$K$10000,T19,5))</f>
        <v>Vdes</v>
      </c>
      <c r="W19" s="13">
        <f ca="1">IF(T19="","",INDEX(Travi!$A$1:$K$10000,T19,6))</f>
        <v>-22.978000000000002</v>
      </c>
      <c r="X19" s="13">
        <f ca="1">IF(T19="","",INDEX(Travi!$A$1:$K$10000,T19,7))</f>
        <v>-14.074999999999999</v>
      </c>
      <c r="Y19" s="13">
        <f ca="1">IF(T19="","",INDEX(Travi!$A$1:$K$10000,T19,8))</f>
        <v>-8.7270000000000003</v>
      </c>
      <c r="Z19" s="13">
        <f ca="1">IF(T19="","",INDEX(Travi!$A$1:$K$10000,T19,9))</f>
        <v>-1.03</v>
      </c>
      <c r="AA19" s="13">
        <f ca="1">IF(T19="","",INDEX(Travi!$A$1:$K$10000,T19,10))</f>
        <v>-0.11899999999999999</v>
      </c>
      <c r="AB19" s="13">
        <f ca="1">IF(T19="","",INDEX(Travi!$A$1:$K$10000,T19,11))</f>
        <v>-0.17399999999999999</v>
      </c>
      <c r="AC19" s="12"/>
      <c r="AD19" s="12"/>
      <c r="AE19" s="12"/>
      <c r="AF19" s="12"/>
      <c r="AG19" s="13"/>
      <c r="AH19" s="13"/>
      <c r="AI19" s="13"/>
      <c r="AJ19" s="67"/>
      <c r="AK19" s="30"/>
      <c r="AL19" s="46">
        <f t="shared" ca="1" si="9"/>
        <v>173</v>
      </c>
      <c r="AM19" s="12">
        <f ca="1">IF(AL19="","",INDEX(Travi!$A$1:$K$10000,AL19,4))</f>
        <v>3</v>
      </c>
      <c r="AN19" s="12" t="str">
        <f ca="1">IF(AL19="","",INDEX(Travi!$A$1:$K$10000,AL19,5))</f>
        <v>Vdes</v>
      </c>
      <c r="AO19" s="13">
        <f ca="1">IF(AL19="","",INDEX(Travi!$A$1:$K$10000,AL19,6))</f>
        <v>-53.402000000000001</v>
      </c>
      <c r="AP19" s="13">
        <f ca="1">IF(AL19="","",INDEX(Travi!$A$1:$K$10000,AL19,7))</f>
        <v>-32.173999999999999</v>
      </c>
      <c r="AQ19" s="13">
        <f ca="1">IF(AL19="","",INDEX(Travi!$A$1:$K$10000,AL19,8))</f>
        <v>-11.414</v>
      </c>
      <c r="AR19" s="13">
        <f ca="1">IF(AL19="","",INDEX(Travi!$A$1:$K$10000,AL19,9))</f>
        <v>-1.3460000000000001</v>
      </c>
      <c r="AS19" s="13">
        <f ca="1">IF(AL19="","",INDEX(Travi!$A$1:$K$10000,AL19,10))</f>
        <v>-0.155</v>
      </c>
      <c r="AT19" s="13">
        <f ca="1">IF(AL19="","",INDEX(Travi!$A$1:$K$10000,AL19,11))</f>
        <v>-0.22900000000000001</v>
      </c>
      <c r="AU19" s="12"/>
      <c r="AV19" s="12"/>
      <c r="AW19" s="12"/>
      <c r="AX19" s="12"/>
      <c r="AY19" s="13"/>
      <c r="AZ19" s="13"/>
      <c r="BA19" s="13"/>
      <c r="BB19" s="67"/>
      <c r="BC19" s="30"/>
      <c r="BD19" s="46">
        <f t="shared" ca="1" si="10"/>
        <v>193</v>
      </c>
      <c r="BE19" s="12">
        <f ca="1">IF(BD19="","",INDEX(Travi!$A$1:$K$10000,BD19,4))</f>
        <v>3</v>
      </c>
      <c r="BF19" s="12" t="str">
        <f ca="1">IF(BD19="","",INDEX(Travi!$A$1:$K$10000,BD19,5))</f>
        <v>Vdes</v>
      </c>
      <c r="BG19" s="13">
        <f ca="1">IF(BD19="","",INDEX(Travi!$A$1:$K$10000,BD19,6))</f>
        <v>-81.427999999999997</v>
      </c>
      <c r="BH19" s="13">
        <f ca="1">IF(BD19="","",INDEX(Travi!$A$1:$K$10000,BD19,7))</f>
        <v>-48.881</v>
      </c>
      <c r="BI19" s="13">
        <f ca="1">IF(BD19="","",INDEX(Travi!$A$1:$K$10000,BD19,8))</f>
        <v>-64.564999999999998</v>
      </c>
      <c r="BJ19" s="13">
        <f ca="1">IF(BD19="","",INDEX(Travi!$A$1:$K$10000,BD19,9))</f>
        <v>-7.6219999999999999</v>
      </c>
      <c r="BK19" s="13">
        <f ca="1">IF(BD19="","",INDEX(Travi!$A$1:$K$10000,BD19,10))</f>
        <v>-0.876</v>
      </c>
      <c r="BL19" s="13">
        <f ca="1">IF(BD19="","",INDEX(Travi!$A$1:$K$10000,BD19,11))</f>
        <v>-1.288</v>
      </c>
      <c r="BM19" s="12"/>
      <c r="BN19" s="12"/>
      <c r="BO19" s="12"/>
      <c r="BP19" s="12"/>
      <c r="BQ19" s="13"/>
      <c r="BR19" s="13"/>
      <c r="BS19" s="13"/>
      <c r="BT19" s="67"/>
      <c r="BU19" s="30"/>
      <c r="BV19" s="46">
        <f t="shared" ca="1" si="11"/>
        <v>213</v>
      </c>
      <c r="BW19" s="12">
        <f ca="1">IF(BV19="","",INDEX(Travi!$A$1:$K$10000,BV19,4))</f>
        <v>3</v>
      </c>
      <c r="BX19" s="12" t="str">
        <f ca="1">IF(BV19="","",INDEX(Travi!$A$1:$K$10000,BV19,5))</f>
        <v>Vdes</v>
      </c>
      <c r="BY19" s="13">
        <f ca="1">IF(BV19="","",INDEX(Travi!$A$1:$K$10000,BV19,6))</f>
        <v>-111.167</v>
      </c>
      <c r="BZ19" s="13">
        <f ca="1">IF(BV19="","",INDEX(Travi!$A$1:$K$10000,BV19,7))</f>
        <v>-66.647999999999996</v>
      </c>
      <c r="CA19" s="13">
        <f ca="1">IF(BV19="","",INDEX(Travi!$A$1:$K$10000,BV19,8))</f>
        <v>-63.609000000000002</v>
      </c>
      <c r="CB19" s="13">
        <f ca="1">IF(BV19="","",INDEX(Travi!$A$1:$K$10000,BV19,9))</f>
        <v>-7.5069999999999997</v>
      </c>
      <c r="CC19" s="13">
        <f ca="1">IF(BV19="","",INDEX(Travi!$A$1:$K$10000,BV19,10))</f>
        <v>-0.86399999999999999</v>
      </c>
      <c r="CD19" s="13">
        <f ca="1">IF(BV19="","",INDEX(Travi!$A$1:$K$10000,BV19,11))</f>
        <v>-1.2709999999999999</v>
      </c>
      <c r="CE19" s="12"/>
      <c r="CF19" s="12"/>
      <c r="CG19" s="12"/>
      <c r="CH19" s="12"/>
      <c r="CI19" s="13"/>
      <c r="CJ19" s="13"/>
      <c r="CK19" s="13"/>
      <c r="CL19" s="67"/>
      <c r="CM19" s="30"/>
      <c r="CN19" s="46">
        <f t="shared" ca="1" si="12"/>
        <v>233</v>
      </c>
      <c r="CO19" s="12">
        <f ca="1">IF(CN19="","",INDEX(Travi!$A$1:$K$10000,CN19,4))</f>
        <v>3</v>
      </c>
      <c r="CP19" s="12" t="str">
        <f ca="1">IF(CN19="","",INDEX(Travi!$A$1:$K$10000,CN19,5))</f>
        <v>Vdes</v>
      </c>
      <c r="CQ19" s="13">
        <f ca="1">IF(CN19="","",INDEX(Travi!$A$1:$K$10000,CN19,6))</f>
        <v>-99.451999999999998</v>
      </c>
      <c r="CR19" s="13">
        <f ca="1">IF(CN19="","",INDEX(Travi!$A$1:$K$10000,CN19,7))</f>
        <v>-59.582000000000001</v>
      </c>
      <c r="CS19" s="13">
        <f ca="1">IF(CN19="","",INDEX(Travi!$A$1:$K$10000,CN19,8))</f>
        <v>-57.482999999999997</v>
      </c>
      <c r="CT19" s="13">
        <f ca="1">IF(CN19="","",INDEX(Travi!$A$1:$K$10000,CN19,9))</f>
        <v>-6.7859999999999996</v>
      </c>
      <c r="CU19" s="13">
        <f ca="1">IF(CN19="","",INDEX(Travi!$A$1:$K$10000,CN19,10))</f>
        <v>-0.78</v>
      </c>
      <c r="CV19" s="13">
        <f ca="1">IF(CN19="","",INDEX(Travi!$A$1:$K$10000,CN19,11))</f>
        <v>-1.147</v>
      </c>
      <c r="CW19" s="12"/>
      <c r="CX19" s="12"/>
      <c r="CY19" s="12"/>
      <c r="CZ19" s="12"/>
      <c r="DA19" s="13"/>
      <c r="DB19" s="13"/>
      <c r="DC19" s="13"/>
      <c r="DD19" s="67"/>
      <c r="DE19" s="30"/>
      <c r="DF19" s="46">
        <f t="shared" ca="1" si="13"/>
        <v>253</v>
      </c>
      <c r="DG19" s="12">
        <f ca="1">IF(DF19="","",INDEX(Travi!$A$1:$K$10000,DF19,4))</f>
        <v>3</v>
      </c>
      <c r="DH19" s="12" t="str">
        <f ca="1">IF(DF19="","",INDEX(Travi!$A$1:$K$10000,DF19,5))</f>
        <v>Vdes</v>
      </c>
      <c r="DI19" s="13">
        <f ca="1">IF(DF19="","",INDEX(Travi!$A$1:$K$10000,DF19,6))</f>
        <v>-28.687999999999999</v>
      </c>
      <c r="DJ19" s="13">
        <f ca="1">IF(DF19="","",INDEX(Travi!$A$1:$K$10000,DF19,7))</f>
        <v>-17.576000000000001</v>
      </c>
      <c r="DK19" s="13">
        <f ca="1">IF(DF19="","",INDEX(Travi!$A$1:$K$10000,DF19,8))</f>
        <v>-6.16</v>
      </c>
      <c r="DL19" s="13">
        <f ca="1">IF(DF19="","",INDEX(Travi!$A$1:$K$10000,DF19,9))</f>
        <v>1.377</v>
      </c>
      <c r="DM19" s="13">
        <f ca="1">IF(DF19="","",INDEX(Travi!$A$1:$K$10000,DF19,10))</f>
        <v>0.19600000000000001</v>
      </c>
      <c r="DN19" s="13">
        <f ca="1">IF(DF19="","",INDEX(Travi!$A$1:$K$10000,DF19,11))</f>
        <v>0.28799999999999998</v>
      </c>
      <c r="DO19" s="12"/>
      <c r="DP19" s="12"/>
      <c r="DQ19" s="12"/>
      <c r="DR19" s="12"/>
      <c r="DS19" s="13"/>
      <c r="DT19" s="13"/>
      <c r="DU19" s="13"/>
      <c r="DV19" s="67"/>
    </row>
    <row r="20" spans="1:126">
      <c r="A20" s="11"/>
      <c r="B20" s="46">
        <f t="shared" ca="1" si="7"/>
        <v>134</v>
      </c>
      <c r="C20" s="12">
        <f ca="1">IF(B20="","",INDEX(Travi!$A$1:$K$10000,B20,4))</f>
        <v>2</v>
      </c>
      <c r="D20" s="12" t="str">
        <f ca="1">IF(B20="","",INDEX(Travi!$A$1:$K$10000,B20,5))</f>
        <v>Msin</v>
      </c>
      <c r="E20" s="13">
        <f ca="1">IF(B20="","",INDEX(Travi!$A$1:$K$10000,B20,6))</f>
        <v>-21.196999999999999</v>
      </c>
      <c r="F20" s="13">
        <f ca="1">IF(B20="","",INDEX(Travi!$A$1:$K$10000,B20,7))</f>
        <v>-12.989000000000001</v>
      </c>
      <c r="G20" s="13">
        <f ca="1">IF(B20="","",INDEX(Travi!$A$1:$K$10000,B20,8))</f>
        <v>18.25</v>
      </c>
      <c r="H20" s="13">
        <f ca="1">IF(B20="","",INDEX(Travi!$A$1:$K$10000,B20,9))</f>
        <v>2.1949999999999998</v>
      </c>
      <c r="I20" s="13">
        <f ca="1">IF(B20="","",INDEX(Travi!$A$1:$K$10000,B20,10))</f>
        <v>0.25</v>
      </c>
      <c r="J20" s="13">
        <f ca="1">IF(B20="","",INDEX(Travi!$A$1:$K$10000,B20,11))</f>
        <v>0.36799999999999999</v>
      </c>
      <c r="K20" s="12"/>
      <c r="L20" s="12"/>
      <c r="M20" s="12"/>
      <c r="N20" s="12"/>
      <c r="O20" s="13"/>
      <c r="P20" s="13"/>
      <c r="Q20" s="13"/>
      <c r="R20" s="13"/>
      <c r="S20" s="30"/>
      <c r="T20" s="46">
        <f t="shared" ca="1" si="8"/>
        <v>154</v>
      </c>
      <c r="U20" s="12">
        <f ca="1">IF(T20="","",INDEX(Travi!$A$1:$K$10000,T20,4))</f>
        <v>2</v>
      </c>
      <c r="V20" s="12" t="str">
        <f ca="1">IF(T20="","",INDEX(Travi!$A$1:$K$10000,T20,5))</f>
        <v>Msin</v>
      </c>
      <c r="W20" s="13">
        <f ca="1">IF(T20="","",INDEX(Travi!$A$1:$K$10000,T20,6))</f>
        <v>-14.901</v>
      </c>
      <c r="X20" s="13">
        <f ca="1">IF(T20="","",INDEX(Travi!$A$1:$K$10000,T20,7))</f>
        <v>-9.1310000000000002</v>
      </c>
      <c r="Y20" s="13">
        <f ca="1">IF(T20="","",INDEX(Travi!$A$1:$K$10000,T20,8))</f>
        <v>20.673999999999999</v>
      </c>
      <c r="Z20" s="13">
        <f ca="1">IF(T20="","",INDEX(Travi!$A$1:$K$10000,T20,9))</f>
        <v>2.4860000000000002</v>
      </c>
      <c r="AA20" s="13">
        <f ca="1">IF(T20="","",INDEX(Travi!$A$1:$K$10000,T20,10))</f>
        <v>0.28399999999999997</v>
      </c>
      <c r="AB20" s="13">
        <f ca="1">IF(T20="","",INDEX(Travi!$A$1:$K$10000,T20,11))</f>
        <v>0.41799999999999998</v>
      </c>
      <c r="AC20" s="12"/>
      <c r="AD20" s="12"/>
      <c r="AE20" s="12"/>
      <c r="AF20" s="12"/>
      <c r="AG20" s="13"/>
      <c r="AH20" s="13"/>
      <c r="AI20" s="13"/>
      <c r="AJ20" s="67"/>
      <c r="AK20" s="30"/>
      <c r="AL20" s="46">
        <f t="shared" ca="1" si="9"/>
        <v>174</v>
      </c>
      <c r="AM20" s="12">
        <f ca="1">IF(AL20="","",INDEX(Travi!$A$1:$K$10000,AL20,4))</f>
        <v>2</v>
      </c>
      <c r="AN20" s="12" t="str">
        <f ca="1">IF(AL20="","",INDEX(Travi!$A$1:$K$10000,AL20,5))</f>
        <v>Msin</v>
      </c>
      <c r="AO20" s="13">
        <f ca="1">IF(AL20="","",INDEX(Travi!$A$1:$K$10000,AL20,6))</f>
        <v>-27.13</v>
      </c>
      <c r="AP20" s="13">
        <f ca="1">IF(AL20="","",INDEX(Travi!$A$1:$K$10000,AL20,7))</f>
        <v>-16.334</v>
      </c>
      <c r="AQ20" s="13">
        <f ca="1">IF(AL20="","",INDEX(Travi!$A$1:$K$10000,AL20,8))</f>
        <v>22.51</v>
      </c>
      <c r="AR20" s="13">
        <f ca="1">IF(AL20="","",INDEX(Travi!$A$1:$K$10000,AL20,9))</f>
        <v>2.702</v>
      </c>
      <c r="AS20" s="13">
        <f ca="1">IF(AL20="","",INDEX(Travi!$A$1:$K$10000,AL20,10))</f>
        <v>0.31</v>
      </c>
      <c r="AT20" s="13">
        <f ca="1">IF(AL20="","",INDEX(Travi!$A$1:$K$10000,AL20,11))</f>
        <v>0.45600000000000002</v>
      </c>
      <c r="AU20" s="12"/>
      <c r="AV20" s="12"/>
      <c r="AW20" s="12"/>
      <c r="AX20" s="12"/>
      <c r="AY20" s="13"/>
      <c r="AZ20" s="13"/>
      <c r="BA20" s="13"/>
      <c r="BB20" s="67"/>
      <c r="BC20" s="30"/>
      <c r="BD20" s="46">
        <f t="shared" ca="1" si="10"/>
        <v>194</v>
      </c>
      <c r="BE20" s="12">
        <f ca="1">IF(BD20="","",INDEX(Travi!$A$1:$K$10000,BD20,4))</f>
        <v>2</v>
      </c>
      <c r="BF20" s="12" t="str">
        <f ca="1">IF(BD20="","",INDEX(Travi!$A$1:$K$10000,BD20,5))</f>
        <v>Msin</v>
      </c>
      <c r="BG20" s="13">
        <f ca="1">IF(BD20="","",INDEX(Travi!$A$1:$K$10000,BD20,6))</f>
        <v>-43.548000000000002</v>
      </c>
      <c r="BH20" s="13">
        <f ca="1">IF(BD20="","",INDEX(Travi!$A$1:$K$10000,BD20,7))</f>
        <v>-26.050999999999998</v>
      </c>
      <c r="BI20" s="13">
        <f ca="1">IF(BD20="","",INDEX(Travi!$A$1:$K$10000,BD20,8))</f>
        <v>113.574</v>
      </c>
      <c r="BJ20" s="13">
        <f ca="1">IF(BD20="","",INDEX(Travi!$A$1:$K$10000,BD20,9))</f>
        <v>13.680999999999999</v>
      </c>
      <c r="BK20" s="13">
        <f ca="1">IF(BD20="","",INDEX(Travi!$A$1:$K$10000,BD20,10))</f>
        <v>1.573</v>
      </c>
      <c r="BL20" s="13">
        <f ca="1">IF(BD20="","",INDEX(Travi!$A$1:$K$10000,BD20,11))</f>
        <v>2.3149999999999999</v>
      </c>
      <c r="BM20" s="12"/>
      <c r="BN20" s="12"/>
      <c r="BO20" s="12"/>
      <c r="BP20" s="12"/>
      <c r="BQ20" s="13"/>
      <c r="BR20" s="13"/>
      <c r="BS20" s="13"/>
      <c r="BT20" s="67"/>
      <c r="BU20" s="30"/>
      <c r="BV20" s="46">
        <f t="shared" ca="1" si="11"/>
        <v>214</v>
      </c>
      <c r="BW20" s="12">
        <f ca="1">IF(BV20="","",INDEX(Travi!$A$1:$K$10000,BV20,4))</f>
        <v>2</v>
      </c>
      <c r="BX20" s="12" t="str">
        <f ca="1">IF(BV20="","",INDEX(Travi!$A$1:$K$10000,BV20,5))</f>
        <v>Msin</v>
      </c>
      <c r="BY20" s="13">
        <f ca="1">IF(BV20="","",INDEX(Travi!$A$1:$K$10000,BV20,6))</f>
        <v>-73.701999999999998</v>
      </c>
      <c r="BZ20" s="13">
        <f ca="1">IF(BV20="","",INDEX(Travi!$A$1:$K$10000,BV20,7))</f>
        <v>-44.167000000000002</v>
      </c>
      <c r="CA20" s="13">
        <f ca="1">IF(BV20="","",INDEX(Travi!$A$1:$K$10000,BV20,8))</f>
        <v>164.529</v>
      </c>
      <c r="CB20" s="13">
        <f ca="1">IF(BV20="","",INDEX(Travi!$A$1:$K$10000,BV20,9))</f>
        <v>19.786000000000001</v>
      </c>
      <c r="CC20" s="13">
        <f ca="1">IF(BV20="","",INDEX(Travi!$A$1:$K$10000,BV20,10))</f>
        <v>2.2669999999999999</v>
      </c>
      <c r="CD20" s="13">
        <f ca="1">IF(BV20="","",INDEX(Travi!$A$1:$K$10000,BV20,11))</f>
        <v>3.335</v>
      </c>
      <c r="CE20" s="12"/>
      <c r="CF20" s="12"/>
      <c r="CG20" s="12"/>
      <c r="CH20" s="12"/>
      <c r="CI20" s="13"/>
      <c r="CJ20" s="13"/>
      <c r="CK20" s="13"/>
      <c r="CL20" s="67"/>
      <c r="CM20" s="30"/>
      <c r="CN20" s="46">
        <f t="shared" ca="1" si="12"/>
        <v>234</v>
      </c>
      <c r="CO20" s="12">
        <f ca="1">IF(CN20="","",INDEX(Travi!$A$1:$K$10000,CN20,4))</f>
        <v>2</v>
      </c>
      <c r="CP20" s="12" t="str">
        <f ca="1">IF(CN20="","",INDEX(Travi!$A$1:$K$10000,CN20,5))</f>
        <v>Msin</v>
      </c>
      <c r="CQ20" s="13">
        <f ca="1">IF(CN20="","",INDEX(Travi!$A$1:$K$10000,CN20,6))</f>
        <v>-44.076000000000001</v>
      </c>
      <c r="CR20" s="13">
        <f ca="1">IF(CN20="","",INDEX(Travi!$A$1:$K$10000,CN20,7))</f>
        <v>-26.471</v>
      </c>
      <c r="CS20" s="13">
        <f ca="1">IF(CN20="","",INDEX(Travi!$A$1:$K$10000,CN20,8))</f>
        <v>148.196</v>
      </c>
      <c r="CT20" s="13">
        <f ca="1">IF(CN20="","",INDEX(Travi!$A$1:$K$10000,CN20,9))</f>
        <v>17.844999999999999</v>
      </c>
      <c r="CU20" s="13">
        <f ca="1">IF(CN20="","",INDEX(Travi!$A$1:$K$10000,CN20,10))</f>
        <v>2.0449999999999999</v>
      </c>
      <c r="CV20" s="13">
        <f ca="1">IF(CN20="","",INDEX(Travi!$A$1:$K$10000,CN20,11))</f>
        <v>3.0089999999999999</v>
      </c>
      <c r="CW20" s="12"/>
      <c r="CX20" s="12"/>
      <c r="CY20" s="12"/>
      <c r="CZ20" s="12"/>
      <c r="DA20" s="13"/>
      <c r="DB20" s="13"/>
      <c r="DC20" s="13"/>
      <c r="DD20" s="67"/>
      <c r="DE20" s="30"/>
      <c r="DF20" s="46">
        <f t="shared" ca="1" si="13"/>
        <v>254</v>
      </c>
      <c r="DG20" s="12">
        <f ca="1">IF(DF20="","",INDEX(Travi!$A$1:$K$10000,DF20,4))</f>
        <v>2</v>
      </c>
      <c r="DH20" s="12" t="str">
        <f ca="1">IF(DF20="","",INDEX(Travi!$A$1:$K$10000,DF20,5))</f>
        <v>Msin</v>
      </c>
      <c r="DI20" s="13">
        <f ca="1">IF(DF20="","",INDEX(Travi!$A$1:$K$10000,DF20,6))</f>
        <v>-21.257999999999999</v>
      </c>
      <c r="DJ20" s="13">
        <f ca="1">IF(DF20="","",INDEX(Travi!$A$1:$K$10000,DF20,7))</f>
        <v>-13.028</v>
      </c>
      <c r="DK20" s="13">
        <f ca="1">IF(DF20="","",INDEX(Travi!$A$1:$K$10000,DF20,8))</f>
        <v>18.088000000000001</v>
      </c>
      <c r="DL20" s="13">
        <f ca="1">IF(DF20="","",INDEX(Travi!$A$1:$K$10000,DF20,9))</f>
        <v>-3.9340000000000002</v>
      </c>
      <c r="DM20" s="13">
        <f ca="1">IF(DF20="","",INDEX(Travi!$A$1:$K$10000,DF20,10))</f>
        <v>-0.55400000000000005</v>
      </c>
      <c r="DN20" s="13">
        <f ca="1">IF(DF20="","",INDEX(Travi!$A$1:$K$10000,DF20,11))</f>
        <v>-0.81499999999999995</v>
      </c>
      <c r="DO20" s="12"/>
      <c r="DP20" s="12"/>
      <c r="DQ20" s="12"/>
      <c r="DR20" s="12"/>
      <c r="DS20" s="13"/>
      <c r="DT20" s="13"/>
      <c r="DU20" s="13"/>
      <c r="DV20" s="67"/>
    </row>
    <row r="21" spans="1:126">
      <c r="A21" s="11"/>
      <c r="B21" s="46">
        <f t="shared" ca="1" si="7"/>
        <v>135</v>
      </c>
      <c r="C21" s="12">
        <f ca="1">IF(B21="","",INDEX(Travi!$A$1:$K$10000,B21,4))</f>
        <v>2</v>
      </c>
      <c r="D21" s="12" t="str">
        <f ca="1">IF(B21="","",INDEX(Travi!$A$1:$K$10000,B21,5))</f>
        <v>Mdes</v>
      </c>
      <c r="E21" s="13">
        <f ca="1">IF(B21="","",INDEX(Travi!$A$1:$K$10000,B21,6))</f>
        <v>-22.393999999999998</v>
      </c>
      <c r="F21" s="13">
        <f ca="1">IF(B21="","",INDEX(Travi!$A$1:$K$10000,B21,7))</f>
        <v>-13.72</v>
      </c>
      <c r="G21" s="13">
        <f ca="1">IF(B21="","",INDEX(Travi!$A$1:$K$10000,B21,8))</f>
        <v>-17.54</v>
      </c>
      <c r="H21" s="13">
        <f ca="1">IF(B21="","",INDEX(Travi!$A$1:$K$10000,B21,9))</f>
        <v>-2.109</v>
      </c>
      <c r="I21" s="13">
        <f ca="1">IF(B21="","",INDEX(Travi!$A$1:$K$10000,B21,10))</f>
        <v>-0.24099999999999999</v>
      </c>
      <c r="J21" s="13">
        <f ca="1">IF(B21="","",INDEX(Travi!$A$1:$K$10000,B21,11))</f>
        <v>-0.35399999999999998</v>
      </c>
      <c r="K21" s="12"/>
      <c r="L21" s="12"/>
      <c r="M21" s="12"/>
      <c r="N21" s="12"/>
      <c r="O21" s="13"/>
      <c r="P21" s="13"/>
      <c r="Q21" s="13"/>
      <c r="R21" s="13"/>
      <c r="S21" s="30"/>
      <c r="T21" s="46">
        <f t="shared" ca="1" si="8"/>
        <v>155</v>
      </c>
      <c r="U21" s="12">
        <f ca="1">IF(T21="","",INDEX(Travi!$A$1:$K$10000,T21,4))</f>
        <v>2</v>
      </c>
      <c r="V21" s="12" t="str">
        <f ca="1">IF(T21="","",INDEX(Travi!$A$1:$K$10000,T21,5))</f>
        <v>Mdes</v>
      </c>
      <c r="W21" s="13">
        <f ca="1">IF(T21="","",INDEX(Travi!$A$1:$K$10000,T21,6))</f>
        <v>-15.106</v>
      </c>
      <c r="X21" s="13">
        <f ca="1">IF(T21="","",INDEX(Travi!$A$1:$K$10000,T21,7))</f>
        <v>-9.2420000000000009</v>
      </c>
      <c r="Y21" s="13">
        <f ca="1">IF(T21="","",INDEX(Travi!$A$1:$K$10000,T21,8))</f>
        <v>-20.437999999999999</v>
      </c>
      <c r="Z21" s="13">
        <f ca="1">IF(T21="","",INDEX(Travi!$A$1:$K$10000,T21,9))</f>
        <v>-2.4580000000000002</v>
      </c>
      <c r="AA21" s="13">
        <f ca="1">IF(T21="","",INDEX(Travi!$A$1:$K$10000,T21,10))</f>
        <v>-0.28100000000000003</v>
      </c>
      <c r="AB21" s="13">
        <f ca="1">IF(T21="","",INDEX(Travi!$A$1:$K$10000,T21,11))</f>
        <v>-0.41299999999999998</v>
      </c>
      <c r="AC21" s="12"/>
      <c r="AD21" s="12"/>
      <c r="AE21" s="12"/>
      <c r="AF21" s="12"/>
      <c r="AG21" s="13"/>
      <c r="AH21" s="13"/>
      <c r="AI21" s="13"/>
      <c r="AJ21" s="67"/>
      <c r="AK21" s="30"/>
      <c r="AL21" s="46">
        <f t="shared" ca="1" si="9"/>
        <v>175</v>
      </c>
      <c r="AM21" s="12">
        <f ca="1">IF(AL21="","",INDEX(Travi!$A$1:$K$10000,AL21,4))</f>
        <v>2</v>
      </c>
      <c r="AN21" s="12" t="str">
        <f ca="1">IF(AL21="","",INDEX(Travi!$A$1:$K$10000,AL21,5))</f>
        <v>Mdes</v>
      </c>
      <c r="AO21" s="13">
        <f ca="1">IF(AL21="","",INDEX(Travi!$A$1:$K$10000,AL21,6))</f>
        <v>-26.948</v>
      </c>
      <c r="AP21" s="13">
        <f ca="1">IF(AL21="","",INDEX(Travi!$A$1:$K$10000,AL21,7))</f>
        <v>-16.238</v>
      </c>
      <c r="AQ21" s="13">
        <f ca="1">IF(AL21="","",INDEX(Travi!$A$1:$K$10000,AL21,8))</f>
        <v>-17.251999999999999</v>
      </c>
      <c r="AR21" s="13">
        <f ca="1">IF(AL21="","",INDEX(Travi!$A$1:$K$10000,AL21,9))</f>
        <v>-2.069</v>
      </c>
      <c r="AS21" s="13">
        <f ca="1">IF(AL21="","",INDEX(Travi!$A$1:$K$10000,AL21,10))</f>
        <v>-0.23899999999999999</v>
      </c>
      <c r="AT21" s="13">
        <f ca="1">IF(AL21="","",INDEX(Travi!$A$1:$K$10000,AL21,11))</f>
        <v>-0.35099999999999998</v>
      </c>
      <c r="AU21" s="12"/>
      <c r="AV21" s="12"/>
      <c r="AW21" s="12"/>
      <c r="AX21" s="12"/>
      <c r="AY21" s="13"/>
      <c r="AZ21" s="13"/>
      <c r="BA21" s="13"/>
      <c r="BB21" s="67"/>
      <c r="BC21" s="30"/>
      <c r="BD21" s="46">
        <f t="shared" ca="1" si="10"/>
        <v>195</v>
      </c>
      <c r="BE21" s="12">
        <f ca="1">IF(BD21="","",INDEX(Travi!$A$1:$K$10000,BD21,4))</f>
        <v>2</v>
      </c>
      <c r="BF21" s="12" t="str">
        <f ca="1">IF(BD21="","",INDEX(Travi!$A$1:$K$10000,BD21,5))</f>
        <v>Mdes</v>
      </c>
      <c r="BG21" s="13">
        <f ca="1">IF(BD21="","",INDEX(Travi!$A$1:$K$10000,BD21,6))</f>
        <v>-40.546999999999997</v>
      </c>
      <c r="BH21" s="13">
        <f ca="1">IF(BD21="","",INDEX(Travi!$A$1:$K$10000,BD21,7))</f>
        <v>-24.425999999999998</v>
      </c>
      <c r="BI21" s="13">
        <f ca="1">IF(BD21="","",INDEX(Travi!$A$1:$K$10000,BD21,8))</f>
        <v>-154.846</v>
      </c>
      <c r="BJ21" s="13">
        <f ca="1">IF(BD21="","",INDEX(Travi!$A$1:$K$10000,BD21,9))</f>
        <v>-18.651</v>
      </c>
      <c r="BK21" s="13">
        <f ca="1">IF(BD21="","",INDEX(Travi!$A$1:$K$10000,BD21,10))</f>
        <v>-2.137</v>
      </c>
      <c r="BL21" s="13">
        <f ca="1">IF(BD21="","",INDEX(Travi!$A$1:$K$10000,BD21,11))</f>
        <v>-3.1440000000000001</v>
      </c>
      <c r="BM21" s="12"/>
      <c r="BN21" s="12"/>
      <c r="BO21" s="12"/>
      <c r="BP21" s="12"/>
      <c r="BQ21" s="13"/>
      <c r="BR21" s="13"/>
      <c r="BS21" s="13"/>
      <c r="BT21" s="67"/>
      <c r="BU21" s="30"/>
      <c r="BV21" s="46">
        <f t="shared" ca="1" si="11"/>
        <v>215</v>
      </c>
      <c r="BW21" s="12">
        <f ca="1">IF(BV21="","",INDEX(Travi!$A$1:$K$10000,BV21,4))</f>
        <v>2</v>
      </c>
      <c r="BX21" s="12" t="str">
        <f ca="1">IF(BV21="","",INDEX(Travi!$A$1:$K$10000,BV21,5))</f>
        <v>Mdes</v>
      </c>
      <c r="BY21" s="13">
        <f ca="1">IF(BV21="","",INDEX(Travi!$A$1:$K$10000,BV21,6))</f>
        <v>-76.260999999999996</v>
      </c>
      <c r="BZ21" s="13">
        <f ca="1">IF(BV21="","",INDEX(Travi!$A$1:$K$10000,BV21,7))</f>
        <v>-45.747999999999998</v>
      </c>
      <c r="CA21" s="13">
        <f ca="1">IF(BV21="","",INDEX(Travi!$A$1:$K$10000,BV21,8))</f>
        <v>-165.01400000000001</v>
      </c>
      <c r="CB21" s="13">
        <f ca="1">IF(BV21="","",INDEX(Travi!$A$1:$K$10000,BV21,9))</f>
        <v>-19.844999999999999</v>
      </c>
      <c r="CC21" s="13">
        <f ca="1">IF(BV21="","",INDEX(Travi!$A$1:$K$10000,BV21,10))</f>
        <v>-2.274</v>
      </c>
      <c r="CD21" s="13">
        <f ca="1">IF(BV21="","",INDEX(Travi!$A$1:$K$10000,BV21,11))</f>
        <v>-3.3450000000000002</v>
      </c>
      <c r="CE21" s="12"/>
      <c r="CF21" s="12"/>
      <c r="CG21" s="12"/>
      <c r="CH21" s="12"/>
      <c r="CI21" s="13"/>
      <c r="CJ21" s="13"/>
      <c r="CK21" s="13"/>
      <c r="CL21" s="67"/>
      <c r="CM21" s="30"/>
      <c r="CN21" s="46">
        <f t="shared" ca="1" si="12"/>
        <v>235</v>
      </c>
      <c r="CO21" s="12">
        <f ca="1">IF(CN21="","",INDEX(Travi!$A$1:$K$10000,CN21,4))</f>
        <v>2</v>
      </c>
      <c r="CP21" s="12" t="str">
        <f ca="1">IF(CN21="","",INDEX(Travi!$A$1:$K$10000,CN21,5))</f>
        <v>Mdes</v>
      </c>
      <c r="CQ21" s="13">
        <f ca="1">IF(CN21="","",INDEX(Travi!$A$1:$K$10000,CN21,6))</f>
        <v>-48.704000000000001</v>
      </c>
      <c r="CR21" s="13">
        <f ca="1">IF(CN21="","",INDEX(Travi!$A$1:$K$10000,CN21,7))</f>
        <v>-29.161999999999999</v>
      </c>
      <c r="CS21" s="13">
        <f ca="1">IF(CN21="","",INDEX(Travi!$A$1:$K$10000,CN21,8))</f>
        <v>-117.73399999999999</v>
      </c>
      <c r="CT21" s="13">
        <f ca="1">IF(CN21="","",INDEX(Travi!$A$1:$K$10000,CN21,9))</f>
        <v>-14.176</v>
      </c>
      <c r="CU21" s="13">
        <f ca="1">IF(CN21="","",INDEX(Travi!$A$1:$K$10000,CN21,10))</f>
        <v>-1.63</v>
      </c>
      <c r="CV21" s="13">
        <f ca="1">IF(CN21="","",INDEX(Travi!$A$1:$K$10000,CN21,11))</f>
        <v>-2.3980000000000001</v>
      </c>
      <c r="CW21" s="12"/>
      <c r="CX21" s="12"/>
      <c r="CY21" s="12"/>
      <c r="CZ21" s="12"/>
      <c r="DA21" s="13"/>
      <c r="DB21" s="13"/>
      <c r="DC21" s="13"/>
      <c r="DD21" s="67"/>
      <c r="DE21" s="30"/>
      <c r="DF21" s="46">
        <f t="shared" ca="1" si="13"/>
        <v>255</v>
      </c>
      <c r="DG21" s="12">
        <f ca="1">IF(DF21="","",INDEX(Travi!$A$1:$K$10000,DF21,4))</f>
        <v>2</v>
      </c>
      <c r="DH21" s="12" t="str">
        <f ca="1">IF(DF21="","",INDEX(Travi!$A$1:$K$10000,DF21,5))</f>
        <v>Mdes</v>
      </c>
      <c r="DI21" s="13">
        <f ca="1">IF(DF21="","",INDEX(Travi!$A$1:$K$10000,DF21,6))</f>
        <v>-22.324000000000002</v>
      </c>
      <c r="DJ21" s="13">
        <f ca="1">IF(DF21="","",INDEX(Travi!$A$1:$K$10000,DF21,7))</f>
        <v>-13.677</v>
      </c>
      <c r="DK21" s="13">
        <f ca="1">IF(DF21="","",INDEX(Travi!$A$1:$K$10000,DF21,8))</f>
        <v>-17.452000000000002</v>
      </c>
      <c r="DL21" s="13">
        <f ca="1">IF(DF21="","",INDEX(Travi!$A$1:$K$10000,DF21,9))</f>
        <v>3.7919999999999998</v>
      </c>
      <c r="DM21" s="13">
        <f ca="1">IF(DF21="","",INDEX(Travi!$A$1:$K$10000,DF21,10))</f>
        <v>0.53400000000000003</v>
      </c>
      <c r="DN21" s="13">
        <f ca="1">IF(DF21="","",INDEX(Travi!$A$1:$K$10000,DF21,11))</f>
        <v>0.78600000000000003</v>
      </c>
      <c r="DO21" s="12"/>
      <c r="DP21" s="12"/>
      <c r="DQ21" s="12"/>
      <c r="DR21" s="12"/>
      <c r="DS21" s="13"/>
      <c r="DT21" s="13"/>
      <c r="DU21" s="13"/>
      <c r="DV21" s="67"/>
    </row>
    <row r="22" spans="1:126">
      <c r="A22" s="11"/>
      <c r="B22" s="46">
        <f t="shared" ca="1" si="7"/>
        <v>136</v>
      </c>
      <c r="C22" s="12">
        <f ca="1">IF(B22="","",INDEX(Travi!$A$1:$K$10000,B22,4))</f>
        <v>2</v>
      </c>
      <c r="D22" s="12" t="str">
        <f ca="1">IF(B22="","",INDEX(Travi!$A$1:$K$10000,B22,5))</f>
        <v>Vsin</v>
      </c>
      <c r="E22" s="13">
        <f ca="1">IF(B22="","",INDEX(Travi!$A$1:$K$10000,B22,6))</f>
        <v>28.204000000000001</v>
      </c>
      <c r="F22" s="13">
        <f ca="1">IF(B22="","",INDEX(Travi!$A$1:$K$10000,B22,7))</f>
        <v>17.282</v>
      </c>
      <c r="G22" s="13">
        <f ca="1">IF(B22="","",INDEX(Travi!$A$1:$K$10000,B22,8))</f>
        <v>-7.6150000000000002</v>
      </c>
      <c r="H22" s="13">
        <f ca="1">IF(B22="","",INDEX(Travi!$A$1:$K$10000,B22,9))</f>
        <v>-0.91600000000000004</v>
      </c>
      <c r="I22" s="13">
        <f ca="1">IF(B22="","",INDEX(Travi!$A$1:$K$10000,B22,10))</f>
        <v>-0.105</v>
      </c>
      <c r="J22" s="13">
        <f ca="1">IF(B22="","",INDEX(Travi!$A$1:$K$10000,B22,11))</f>
        <v>-0.154</v>
      </c>
      <c r="K22" s="12"/>
      <c r="L22" s="12"/>
      <c r="M22" s="12"/>
      <c r="N22" s="12"/>
      <c r="O22" s="13"/>
      <c r="P22" s="13"/>
      <c r="Q22" s="13"/>
      <c r="R22" s="13"/>
      <c r="S22" s="30"/>
      <c r="T22" s="46">
        <f t="shared" ca="1" si="8"/>
        <v>156</v>
      </c>
      <c r="U22" s="12">
        <f ca="1">IF(T22="","",INDEX(Travi!$A$1:$K$10000,T22,4))</f>
        <v>2</v>
      </c>
      <c r="V22" s="12" t="str">
        <f ca="1">IF(T22="","",INDEX(Travi!$A$1:$K$10000,T22,5))</f>
        <v>Vsin</v>
      </c>
      <c r="W22" s="13">
        <f ca="1">IF(T22="","",INDEX(Travi!$A$1:$K$10000,T22,6))</f>
        <v>22.954999999999998</v>
      </c>
      <c r="X22" s="13">
        <f ca="1">IF(T22="","",INDEX(Travi!$A$1:$K$10000,T22,7))</f>
        <v>14.069000000000001</v>
      </c>
      <c r="Y22" s="13">
        <f ca="1">IF(T22="","",INDEX(Travi!$A$1:$K$10000,T22,8))</f>
        <v>-10.819000000000001</v>
      </c>
      <c r="Z22" s="13">
        <f ca="1">IF(T22="","",INDEX(Travi!$A$1:$K$10000,T22,9))</f>
        <v>-1.3009999999999999</v>
      </c>
      <c r="AA22" s="13">
        <f ca="1">IF(T22="","",INDEX(Travi!$A$1:$K$10000,T22,10))</f>
        <v>-0.14899999999999999</v>
      </c>
      <c r="AB22" s="13">
        <f ca="1">IF(T22="","",INDEX(Travi!$A$1:$K$10000,T22,11))</f>
        <v>-0.219</v>
      </c>
      <c r="AC22" s="12"/>
      <c r="AD22" s="12"/>
      <c r="AE22" s="12"/>
      <c r="AF22" s="12"/>
      <c r="AG22" s="13"/>
      <c r="AH22" s="13"/>
      <c r="AI22" s="13"/>
      <c r="AJ22" s="67"/>
      <c r="AK22" s="30"/>
      <c r="AL22" s="46">
        <f t="shared" ca="1" si="9"/>
        <v>176</v>
      </c>
      <c r="AM22" s="12">
        <f ca="1">IF(AL22="","",INDEX(Travi!$A$1:$K$10000,AL22,4))</f>
        <v>2</v>
      </c>
      <c r="AN22" s="12" t="str">
        <f ca="1">IF(AL22="","",INDEX(Travi!$A$1:$K$10000,AL22,5))</f>
        <v>Vsin</v>
      </c>
      <c r="AO22" s="13">
        <f ca="1">IF(AL22="","",INDEX(Travi!$A$1:$K$10000,AL22,6))</f>
        <v>53.850999999999999</v>
      </c>
      <c r="AP22" s="13">
        <f ca="1">IF(AL22="","",INDEX(Travi!$A$1:$K$10000,AL22,7))</f>
        <v>32.432000000000002</v>
      </c>
      <c r="AQ22" s="13">
        <f ca="1">IF(AL22="","",INDEX(Travi!$A$1:$K$10000,AL22,8))</f>
        <v>-13.254</v>
      </c>
      <c r="AR22" s="13">
        <f ca="1">IF(AL22="","",INDEX(Travi!$A$1:$K$10000,AL22,9))</f>
        <v>-1.59</v>
      </c>
      <c r="AS22" s="13">
        <f ca="1">IF(AL22="","",INDEX(Travi!$A$1:$K$10000,AL22,10))</f>
        <v>-0.183</v>
      </c>
      <c r="AT22" s="13">
        <f ca="1">IF(AL22="","",INDEX(Travi!$A$1:$K$10000,AL22,11))</f>
        <v>-0.26900000000000002</v>
      </c>
      <c r="AU22" s="12"/>
      <c r="AV22" s="12"/>
      <c r="AW22" s="12"/>
      <c r="AX22" s="12"/>
      <c r="AY22" s="13"/>
      <c r="AZ22" s="13"/>
      <c r="BA22" s="13"/>
      <c r="BB22" s="67"/>
      <c r="BC22" s="30"/>
      <c r="BD22" s="46">
        <f t="shared" ca="1" si="10"/>
        <v>196</v>
      </c>
      <c r="BE22" s="12">
        <f ca="1">IF(BD22="","",INDEX(Travi!$A$1:$K$10000,BD22,4))</f>
        <v>2</v>
      </c>
      <c r="BF22" s="12" t="str">
        <f ca="1">IF(BD22="","",INDEX(Travi!$A$1:$K$10000,BD22,5))</f>
        <v>Vsin</v>
      </c>
      <c r="BG22" s="13">
        <f ca="1">IF(BD22="","",INDEX(Travi!$A$1:$K$10000,BD22,6))</f>
        <v>85.353999999999999</v>
      </c>
      <c r="BH22" s="13">
        <f ca="1">IF(BD22="","",INDEX(Travi!$A$1:$K$10000,BD22,7))</f>
        <v>51.116</v>
      </c>
      <c r="BI22" s="13">
        <f ca="1">IF(BD22="","",INDEX(Travi!$A$1:$K$10000,BD22,8))</f>
        <v>-83.881</v>
      </c>
      <c r="BJ22" s="13">
        <f ca="1">IF(BD22="","",INDEX(Travi!$A$1:$K$10000,BD22,9))</f>
        <v>-10.103999999999999</v>
      </c>
      <c r="BK22" s="13">
        <f ca="1">IF(BD22="","",INDEX(Travi!$A$1:$K$10000,BD22,10))</f>
        <v>-1.1599999999999999</v>
      </c>
      <c r="BL22" s="13">
        <f ca="1">IF(BD22="","",INDEX(Travi!$A$1:$K$10000,BD22,11))</f>
        <v>-1.706</v>
      </c>
      <c r="BM22" s="12"/>
      <c r="BN22" s="12"/>
      <c r="BO22" s="12"/>
      <c r="BP22" s="12"/>
      <c r="BQ22" s="13"/>
      <c r="BR22" s="13"/>
      <c r="BS22" s="13"/>
      <c r="BT22" s="67"/>
      <c r="BU22" s="30"/>
      <c r="BV22" s="46">
        <f t="shared" ca="1" si="11"/>
        <v>216</v>
      </c>
      <c r="BW22" s="12">
        <f ca="1">IF(BV22="","",INDEX(Travi!$A$1:$K$10000,BV22,4))</f>
        <v>2</v>
      </c>
      <c r="BX22" s="12" t="str">
        <f ca="1">IF(BV22="","",INDEX(Travi!$A$1:$K$10000,BV22,5))</f>
        <v>Vsin</v>
      </c>
      <c r="BY22" s="13">
        <f ca="1">IF(BV22="","",INDEX(Travi!$A$1:$K$10000,BV22,6))</f>
        <v>110.187</v>
      </c>
      <c r="BZ22" s="13">
        <f ca="1">IF(BV22="","",INDEX(Travi!$A$1:$K$10000,BV22,7))</f>
        <v>66.046999999999997</v>
      </c>
      <c r="CA22" s="13">
        <f ca="1">IF(BV22="","",INDEX(Travi!$A$1:$K$10000,BV22,8))</f>
        <v>-78.462999999999994</v>
      </c>
      <c r="CB22" s="13">
        <f ca="1">IF(BV22="","",INDEX(Travi!$A$1:$K$10000,BV22,9))</f>
        <v>-9.4359999999999999</v>
      </c>
      <c r="CC22" s="13">
        <f ca="1">IF(BV22="","",INDEX(Travi!$A$1:$K$10000,BV22,10))</f>
        <v>-1.081</v>
      </c>
      <c r="CD22" s="13">
        <f ca="1">IF(BV22="","",INDEX(Travi!$A$1:$K$10000,BV22,11))</f>
        <v>-1.591</v>
      </c>
      <c r="CE22" s="12"/>
      <c r="CF22" s="12"/>
      <c r="CG22" s="12"/>
      <c r="CH22" s="12"/>
      <c r="CI22" s="13"/>
      <c r="CJ22" s="13"/>
      <c r="CK22" s="13"/>
      <c r="CL22" s="67"/>
      <c r="CM22" s="30"/>
      <c r="CN22" s="46">
        <f t="shared" ca="1" si="12"/>
        <v>236</v>
      </c>
      <c r="CO22" s="12">
        <f ca="1">IF(CN22="","",INDEX(Travi!$A$1:$K$10000,CN22,4))</f>
        <v>2</v>
      </c>
      <c r="CP22" s="12" t="str">
        <f ca="1">IF(CN22="","",INDEX(Travi!$A$1:$K$10000,CN22,5))</f>
        <v>Vsin</v>
      </c>
      <c r="CQ22" s="13">
        <f ca="1">IF(CN22="","",INDEX(Travi!$A$1:$K$10000,CN22,6))</f>
        <v>93.683000000000007</v>
      </c>
      <c r="CR22" s="13">
        <f ca="1">IF(CN22="","",INDEX(Travi!$A$1:$K$10000,CN22,7))</f>
        <v>56.186</v>
      </c>
      <c r="CS22" s="13">
        <f ca="1">IF(CN22="","",INDEX(Travi!$A$1:$K$10000,CN22,8))</f>
        <v>-73.869</v>
      </c>
      <c r="CT22" s="13">
        <f ca="1">IF(CN22="","",INDEX(Travi!$A$1:$K$10000,CN22,9))</f>
        <v>-8.8949999999999996</v>
      </c>
      <c r="CU22" s="13">
        <f ca="1">IF(CN22="","",INDEX(Travi!$A$1:$K$10000,CN22,10))</f>
        <v>-1.0209999999999999</v>
      </c>
      <c r="CV22" s="13">
        <f ca="1">IF(CN22="","",INDEX(Travi!$A$1:$K$10000,CN22,11))</f>
        <v>-1.502</v>
      </c>
      <c r="CW22" s="12"/>
      <c r="CX22" s="12"/>
      <c r="CY22" s="12"/>
      <c r="CZ22" s="12"/>
      <c r="DA22" s="13"/>
      <c r="DB22" s="13"/>
      <c r="DC22" s="13"/>
      <c r="DD22" s="67"/>
      <c r="DE22" s="30"/>
      <c r="DF22" s="46">
        <f t="shared" ca="1" si="13"/>
        <v>256</v>
      </c>
      <c r="DG22" s="12">
        <f ca="1">IF(DF22="","",INDEX(Travi!$A$1:$K$10000,DF22,4))</f>
        <v>2</v>
      </c>
      <c r="DH22" s="12" t="str">
        <f ca="1">IF(DF22="","",INDEX(Travi!$A$1:$K$10000,DF22,5))</f>
        <v>Vsin</v>
      </c>
      <c r="DI22" s="13">
        <f ca="1">IF(DF22="","",INDEX(Travi!$A$1:$K$10000,DF22,6))</f>
        <v>28.231999999999999</v>
      </c>
      <c r="DJ22" s="13">
        <f ca="1">IF(DF22="","",INDEX(Travi!$A$1:$K$10000,DF22,7))</f>
        <v>17.298999999999999</v>
      </c>
      <c r="DK22" s="13">
        <f ca="1">IF(DF22="","",INDEX(Travi!$A$1:$K$10000,DF22,8))</f>
        <v>-7.5620000000000003</v>
      </c>
      <c r="DL22" s="13">
        <f ca="1">IF(DF22="","",INDEX(Travi!$A$1:$K$10000,DF22,9))</f>
        <v>1.6439999999999999</v>
      </c>
      <c r="DM22" s="13">
        <f ca="1">IF(DF22="","",INDEX(Travi!$A$1:$K$10000,DF22,10))</f>
        <v>0.23200000000000001</v>
      </c>
      <c r="DN22" s="13">
        <f ca="1">IF(DF22="","",INDEX(Travi!$A$1:$K$10000,DF22,11))</f>
        <v>0.34100000000000003</v>
      </c>
      <c r="DO22" s="12"/>
      <c r="DP22" s="12"/>
      <c r="DQ22" s="12"/>
      <c r="DR22" s="12"/>
      <c r="DS22" s="13"/>
      <c r="DT22" s="13"/>
      <c r="DU22" s="13"/>
      <c r="DV22" s="67"/>
    </row>
    <row r="23" spans="1:126">
      <c r="A23" s="11"/>
      <c r="B23" s="46">
        <f t="shared" ca="1" si="7"/>
        <v>137</v>
      </c>
      <c r="C23" s="12">
        <f ca="1">IF(B23="","",INDEX(Travi!$A$1:$K$10000,B23,4))</f>
        <v>2</v>
      </c>
      <c r="D23" s="12" t="str">
        <f ca="1">IF(B23="","",INDEX(Travi!$A$1:$K$10000,B23,5))</f>
        <v>Vdes</v>
      </c>
      <c r="E23" s="13">
        <f ca="1">IF(B23="","",INDEX(Travi!$A$1:$K$10000,B23,6))</f>
        <v>-28.713000000000001</v>
      </c>
      <c r="F23" s="13">
        <f ca="1">IF(B23="","",INDEX(Travi!$A$1:$K$10000,B23,7))</f>
        <v>-17.591999999999999</v>
      </c>
      <c r="G23" s="13">
        <f ca="1">IF(B23="","",INDEX(Travi!$A$1:$K$10000,B23,8))</f>
        <v>-7.6150000000000002</v>
      </c>
      <c r="H23" s="13">
        <f ca="1">IF(B23="","",INDEX(Travi!$A$1:$K$10000,B23,9))</f>
        <v>-0.91600000000000004</v>
      </c>
      <c r="I23" s="13">
        <f ca="1">IF(B23="","",INDEX(Travi!$A$1:$K$10000,B23,10))</f>
        <v>-0.105</v>
      </c>
      <c r="J23" s="13">
        <f ca="1">IF(B23="","",INDEX(Travi!$A$1:$K$10000,B23,11))</f>
        <v>-0.154</v>
      </c>
      <c r="K23" s="12"/>
      <c r="L23" s="12"/>
      <c r="M23" s="12"/>
      <c r="N23" s="12"/>
      <c r="O23" s="13"/>
      <c r="P23" s="13"/>
      <c r="Q23" s="13"/>
      <c r="R23" s="13"/>
      <c r="S23" s="30"/>
      <c r="T23" s="46">
        <f t="shared" ca="1" si="8"/>
        <v>157</v>
      </c>
      <c r="U23" s="12">
        <f ca="1">IF(T23="","",INDEX(Travi!$A$1:$K$10000,T23,4))</f>
        <v>2</v>
      </c>
      <c r="V23" s="12" t="str">
        <f ca="1">IF(T23="","",INDEX(Travi!$A$1:$K$10000,T23,5))</f>
        <v>Vdes</v>
      </c>
      <c r="W23" s="13">
        <f ca="1">IF(T23="","",INDEX(Travi!$A$1:$K$10000,T23,6))</f>
        <v>-23.062999999999999</v>
      </c>
      <c r="X23" s="13">
        <f ca="1">IF(T23="","",INDEX(Travi!$A$1:$K$10000,T23,7))</f>
        <v>-14.127000000000001</v>
      </c>
      <c r="Y23" s="13">
        <f ca="1">IF(T23="","",INDEX(Travi!$A$1:$K$10000,T23,8))</f>
        <v>-10.819000000000001</v>
      </c>
      <c r="Z23" s="13">
        <f ca="1">IF(T23="","",INDEX(Travi!$A$1:$K$10000,T23,9))</f>
        <v>-1.3009999999999999</v>
      </c>
      <c r="AA23" s="13">
        <f ca="1">IF(T23="","",INDEX(Travi!$A$1:$K$10000,T23,10))</f>
        <v>-0.14899999999999999</v>
      </c>
      <c r="AB23" s="13">
        <f ca="1">IF(T23="","",INDEX(Travi!$A$1:$K$10000,T23,11))</f>
        <v>-0.219</v>
      </c>
      <c r="AC23" s="12"/>
      <c r="AD23" s="12"/>
      <c r="AE23" s="12"/>
      <c r="AF23" s="12"/>
      <c r="AG23" s="13"/>
      <c r="AH23" s="13"/>
      <c r="AI23" s="13"/>
      <c r="AJ23" s="67"/>
      <c r="AK23" s="30"/>
      <c r="AL23" s="46">
        <f t="shared" ca="1" si="9"/>
        <v>177</v>
      </c>
      <c r="AM23" s="12">
        <f ca="1">IF(AL23="","",INDEX(Travi!$A$1:$K$10000,AL23,4))</f>
        <v>2</v>
      </c>
      <c r="AN23" s="12" t="str">
        <f ca="1">IF(AL23="","",INDEX(Travi!$A$1:$K$10000,AL23,5))</f>
        <v>Vdes</v>
      </c>
      <c r="AO23" s="13">
        <f ca="1">IF(AL23="","",INDEX(Travi!$A$1:$K$10000,AL23,6))</f>
        <v>-53.728999999999999</v>
      </c>
      <c r="AP23" s="13">
        <f ca="1">IF(AL23="","",INDEX(Travi!$A$1:$K$10000,AL23,7))</f>
        <v>-32.368000000000002</v>
      </c>
      <c r="AQ23" s="13">
        <f ca="1">IF(AL23="","",INDEX(Travi!$A$1:$K$10000,AL23,8))</f>
        <v>-13.254</v>
      </c>
      <c r="AR23" s="13">
        <f ca="1">IF(AL23="","",INDEX(Travi!$A$1:$K$10000,AL23,9))</f>
        <v>-1.59</v>
      </c>
      <c r="AS23" s="13">
        <f ca="1">IF(AL23="","",INDEX(Travi!$A$1:$K$10000,AL23,10))</f>
        <v>-0.183</v>
      </c>
      <c r="AT23" s="13">
        <f ca="1">IF(AL23="","",INDEX(Travi!$A$1:$K$10000,AL23,11))</f>
        <v>-0.26900000000000002</v>
      </c>
      <c r="AU23" s="12"/>
      <c r="AV23" s="12"/>
      <c r="AW23" s="12"/>
      <c r="AX23" s="12"/>
      <c r="AY23" s="13"/>
      <c r="AZ23" s="13"/>
      <c r="BA23" s="13"/>
      <c r="BB23" s="67"/>
      <c r="BC23" s="30"/>
      <c r="BD23" s="46">
        <f t="shared" ca="1" si="10"/>
        <v>197</v>
      </c>
      <c r="BE23" s="12">
        <f ca="1">IF(BD23="","",INDEX(Travi!$A$1:$K$10000,BD23,4))</f>
        <v>2</v>
      </c>
      <c r="BF23" s="12" t="str">
        <f ca="1">IF(BD23="","",INDEX(Travi!$A$1:$K$10000,BD23,5))</f>
        <v>Vdes</v>
      </c>
      <c r="BG23" s="13">
        <f ca="1">IF(BD23="","",INDEX(Travi!$A$1:$K$10000,BD23,6))</f>
        <v>-83.477999999999994</v>
      </c>
      <c r="BH23" s="13">
        <f ca="1">IF(BD23="","",INDEX(Travi!$A$1:$K$10000,BD23,7))</f>
        <v>-50.1</v>
      </c>
      <c r="BI23" s="13">
        <f ca="1">IF(BD23="","",INDEX(Travi!$A$1:$K$10000,BD23,8))</f>
        <v>-83.881</v>
      </c>
      <c r="BJ23" s="13">
        <f ca="1">IF(BD23="","",INDEX(Travi!$A$1:$K$10000,BD23,9))</f>
        <v>-10.103999999999999</v>
      </c>
      <c r="BK23" s="13">
        <f ca="1">IF(BD23="","",INDEX(Travi!$A$1:$K$10000,BD23,10))</f>
        <v>-1.1599999999999999</v>
      </c>
      <c r="BL23" s="13">
        <f ca="1">IF(BD23="","",INDEX(Travi!$A$1:$K$10000,BD23,11))</f>
        <v>-1.706</v>
      </c>
      <c r="BM23" s="12"/>
      <c r="BN23" s="12"/>
      <c r="BO23" s="12"/>
      <c r="BP23" s="12"/>
      <c r="BQ23" s="13"/>
      <c r="BR23" s="13"/>
      <c r="BS23" s="13"/>
      <c r="BT23" s="67"/>
      <c r="BU23" s="30"/>
      <c r="BV23" s="46">
        <f t="shared" ca="1" si="11"/>
        <v>217</v>
      </c>
      <c r="BW23" s="12">
        <f ca="1">IF(BV23="","",INDEX(Travi!$A$1:$K$10000,BV23,4))</f>
        <v>2</v>
      </c>
      <c r="BX23" s="12" t="str">
        <f ca="1">IF(BV23="","",INDEX(Travi!$A$1:$K$10000,BV23,5))</f>
        <v>Vdes</v>
      </c>
      <c r="BY23" s="13">
        <f ca="1">IF(BV23="","",INDEX(Travi!$A$1:$K$10000,BV23,6))</f>
        <v>-111.405</v>
      </c>
      <c r="BZ23" s="13">
        <f ca="1">IF(BV23="","",INDEX(Travi!$A$1:$K$10000,BV23,7))</f>
        <v>-66.799000000000007</v>
      </c>
      <c r="CA23" s="13">
        <f ca="1">IF(BV23="","",INDEX(Travi!$A$1:$K$10000,BV23,8))</f>
        <v>-78.462999999999994</v>
      </c>
      <c r="CB23" s="13">
        <f ca="1">IF(BV23="","",INDEX(Travi!$A$1:$K$10000,BV23,9))</f>
        <v>-9.4359999999999999</v>
      </c>
      <c r="CC23" s="13">
        <f ca="1">IF(BV23="","",INDEX(Travi!$A$1:$K$10000,BV23,10))</f>
        <v>-1.081</v>
      </c>
      <c r="CD23" s="13">
        <f ca="1">IF(BV23="","",INDEX(Travi!$A$1:$K$10000,BV23,11))</f>
        <v>-1.591</v>
      </c>
      <c r="CE23" s="12"/>
      <c r="CF23" s="12"/>
      <c r="CG23" s="12"/>
      <c r="CH23" s="12"/>
      <c r="CI23" s="13"/>
      <c r="CJ23" s="13"/>
      <c r="CK23" s="13"/>
      <c r="CL23" s="67"/>
      <c r="CM23" s="30"/>
      <c r="CN23" s="46">
        <f t="shared" ca="1" si="12"/>
        <v>237</v>
      </c>
      <c r="CO23" s="12">
        <f ca="1">IF(CN23="","",INDEX(Travi!$A$1:$K$10000,CN23,4))</f>
        <v>2</v>
      </c>
      <c r="CP23" s="12" t="str">
        <f ca="1">IF(CN23="","",INDEX(Travi!$A$1:$K$10000,CN23,5))</f>
        <v>Vdes</v>
      </c>
      <c r="CQ23" s="13">
        <f ca="1">IF(CN23="","",INDEX(Travi!$A$1:$K$10000,CN23,6))</f>
        <v>-96.253</v>
      </c>
      <c r="CR23" s="13">
        <f ca="1">IF(CN23="","",INDEX(Travi!$A$1:$K$10000,CN23,7))</f>
        <v>-57.682000000000002</v>
      </c>
      <c r="CS23" s="13">
        <f ca="1">IF(CN23="","",INDEX(Travi!$A$1:$K$10000,CN23,8))</f>
        <v>-73.869</v>
      </c>
      <c r="CT23" s="13">
        <f ca="1">IF(CN23="","",INDEX(Travi!$A$1:$K$10000,CN23,9))</f>
        <v>-8.8949999999999996</v>
      </c>
      <c r="CU23" s="13">
        <f ca="1">IF(CN23="","",INDEX(Travi!$A$1:$K$10000,CN23,10))</f>
        <v>-1.0209999999999999</v>
      </c>
      <c r="CV23" s="13">
        <f ca="1">IF(CN23="","",INDEX(Travi!$A$1:$K$10000,CN23,11))</f>
        <v>-1.502</v>
      </c>
      <c r="CW23" s="12"/>
      <c r="CX23" s="12"/>
      <c r="CY23" s="12"/>
      <c r="CZ23" s="12"/>
      <c r="DA23" s="13"/>
      <c r="DB23" s="13"/>
      <c r="DC23" s="13"/>
      <c r="DD23" s="67"/>
      <c r="DE23" s="30"/>
      <c r="DF23" s="46">
        <f t="shared" ca="1" si="13"/>
        <v>257</v>
      </c>
      <c r="DG23" s="12">
        <f ca="1">IF(DF23="","",INDEX(Travi!$A$1:$K$10000,DF23,4))</f>
        <v>2</v>
      </c>
      <c r="DH23" s="12" t="str">
        <f ca="1">IF(DF23="","",INDEX(Travi!$A$1:$K$10000,DF23,5))</f>
        <v>Vdes</v>
      </c>
      <c r="DI23" s="13">
        <f ca="1">IF(DF23="","",INDEX(Travi!$A$1:$K$10000,DF23,6))</f>
        <v>-28.684999999999999</v>
      </c>
      <c r="DJ23" s="13">
        <f ca="1">IF(DF23="","",INDEX(Travi!$A$1:$K$10000,DF23,7))</f>
        <v>-17.574999999999999</v>
      </c>
      <c r="DK23" s="13">
        <f ca="1">IF(DF23="","",INDEX(Travi!$A$1:$K$10000,DF23,8))</f>
        <v>-7.5620000000000003</v>
      </c>
      <c r="DL23" s="13">
        <f ca="1">IF(DF23="","",INDEX(Travi!$A$1:$K$10000,DF23,9))</f>
        <v>1.6439999999999999</v>
      </c>
      <c r="DM23" s="13">
        <f ca="1">IF(DF23="","",INDEX(Travi!$A$1:$K$10000,DF23,10))</f>
        <v>0.23200000000000001</v>
      </c>
      <c r="DN23" s="13">
        <f ca="1">IF(DF23="","",INDEX(Travi!$A$1:$K$10000,DF23,11))</f>
        <v>0.34100000000000003</v>
      </c>
      <c r="DO23" s="12"/>
      <c r="DP23" s="12"/>
      <c r="DQ23" s="12"/>
      <c r="DR23" s="12"/>
      <c r="DS23" s="13"/>
      <c r="DT23" s="13"/>
      <c r="DU23" s="13"/>
      <c r="DV23" s="67"/>
    </row>
    <row r="24" spans="1:126">
      <c r="A24" s="11"/>
      <c r="B24" s="46">
        <f t="shared" ca="1" si="7"/>
        <v>138</v>
      </c>
      <c r="C24" s="12">
        <f ca="1">IF(B24="","",INDEX(Travi!$A$1:$K$10000,B24,4))</f>
        <v>1</v>
      </c>
      <c r="D24" s="12" t="str">
        <f ca="1">IF(B24="","",INDEX(Travi!$A$1:$K$10000,B24,5))</f>
        <v>Msin</v>
      </c>
      <c r="E24" s="13">
        <f ca="1">IF(B24="","",INDEX(Travi!$A$1:$K$10000,B24,6))</f>
        <v>-20.584</v>
      </c>
      <c r="F24" s="13">
        <f ca="1">IF(B24="","",INDEX(Travi!$A$1:$K$10000,B24,7))</f>
        <v>-12.612</v>
      </c>
      <c r="G24" s="13">
        <f ca="1">IF(B24="","",INDEX(Travi!$A$1:$K$10000,B24,8))</f>
        <v>20.466999999999999</v>
      </c>
      <c r="H24" s="13">
        <f ca="1">IF(B24="","",INDEX(Travi!$A$1:$K$10000,B24,9))</f>
        <v>2.4940000000000002</v>
      </c>
      <c r="I24" s="13">
        <f ca="1">IF(B24="","",INDEX(Travi!$A$1:$K$10000,B24,10))</f>
        <v>0.3</v>
      </c>
      <c r="J24" s="13">
        <f ca="1">IF(B24="","",INDEX(Travi!$A$1:$K$10000,B24,11))</f>
        <v>0.442</v>
      </c>
      <c r="K24" s="12"/>
      <c r="L24" s="12"/>
      <c r="M24" s="12"/>
      <c r="N24" s="12"/>
      <c r="O24" s="13"/>
      <c r="P24" s="13"/>
      <c r="Q24" s="13"/>
      <c r="R24" s="13"/>
      <c r="S24" s="30"/>
      <c r="T24" s="46">
        <f t="shared" ca="1" si="8"/>
        <v>158</v>
      </c>
      <c r="U24" s="12">
        <f ca="1">IF(T24="","",INDEX(Travi!$A$1:$K$10000,T24,4))</f>
        <v>1</v>
      </c>
      <c r="V24" s="12" t="str">
        <f ca="1">IF(T24="","",INDEX(Travi!$A$1:$K$10000,T24,5))</f>
        <v>Msin</v>
      </c>
      <c r="W24" s="13">
        <f ca="1">IF(T24="","",INDEX(Travi!$A$1:$K$10000,T24,6))</f>
        <v>-14.974</v>
      </c>
      <c r="X24" s="13">
        <f ca="1">IF(T24="","",INDEX(Travi!$A$1:$K$10000,T24,7))</f>
        <v>-9.18</v>
      </c>
      <c r="Y24" s="13">
        <f ca="1">IF(T24="","",INDEX(Travi!$A$1:$K$10000,T24,8))</f>
        <v>22.440999999999999</v>
      </c>
      <c r="Z24" s="13">
        <f ca="1">IF(T24="","",INDEX(Travi!$A$1:$K$10000,T24,9))</f>
        <v>2.7330000000000001</v>
      </c>
      <c r="AA24" s="13">
        <f ca="1">IF(T24="","",INDEX(Travi!$A$1:$K$10000,T24,10))</f>
        <v>0.32900000000000001</v>
      </c>
      <c r="AB24" s="13">
        <f ca="1">IF(T24="","",INDEX(Travi!$A$1:$K$10000,T24,11))</f>
        <v>0.48399999999999999</v>
      </c>
      <c r="AC24" s="12"/>
      <c r="AD24" s="12"/>
      <c r="AE24" s="12"/>
      <c r="AF24" s="12"/>
      <c r="AG24" s="13"/>
      <c r="AH24" s="13"/>
      <c r="AI24" s="13"/>
      <c r="AJ24" s="67"/>
      <c r="AK24" s="30"/>
      <c r="AL24" s="46">
        <f t="shared" ca="1" si="9"/>
        <v>178</v>
      </c>
      <c r="AM24" s="12">
        <f ca="1">IF(AL24="","",INDEX(Travi!$A$1:$K$10000,AL24,4))</f>
        <v>1</v>
      </c>
      <c r="AN24" s="12" t="str">
        <f ca="1">IF(AL24="","",INDEX(Travi!$A$1:$K$10000,AL24,5))</f>
        <v>Msin</v>
      </c>
      <c r="AO24" s="13">
        <f ca="1">IF(AL24="","",INDEX(Travi!$A$1:$K$10000,AL24,6))</f>
        <v>-25.815999999999999</v>
      </c>
      <c r="AP24" s="13">
        <f ca="1">IF(AL24="","",INDEX(Travi!$A$1:$K$10000,AL24,7))</f>
        <v>-15.557</v>
      </c>
      <c r="AQ24" s="13">
        <f ca="1">IF(AL24="","",INDEX(Travi!$A$1:$K$10000,AL24,8))</f>
        <v>22.675000000000001</v>
      </c>
      <c r="AR24" s="13">
        <f ca="1">IF(AL24="","",INDEX(Travi!$A$1:$K$10000,AL24,9))</f>
        <v>2.7559999999999998</v>
      </c>
      <c r="AS24" s="13">
        <f ca="1">IF(AL24="","",INDEX(Travi!$A$1:$K$10000,AL24,10))</f>
        <v>0.33100000000000002</v>
      </c>
      <c r="AT24" s="13">
        <f ca="1">IF(AL24="","",INDEX(Travi!$A$1:$K$10000,AL24,11))</f>
        <v>0.48699999999999999</v>
      </c>
      <c r="AU24" s="12"/>
      <c r="AV24" s="12"/>
      <c r="AW24" s="12"/>
      <c r="AX24" s="12"/>
      <c r="AY24" s="13"/>
      <c r="AZ24" s="13"/>
      <c r="BA24" s="13"/>
      <c r="BB24" s="67"/>
      <c r="BC24" s="30"/>
      <c r="BD24" s="46">
        <f t="shared" ca="1" si="10"/>
        <v>198</v>
      </c>
      <c r="BE24" s="12">
        <f ca="1">IF(BD24="","",INDEX(Travi!$A$1:$K$10000,BD24,4))</f>
        <v>1</v>
      </c>
      <c r="BF24" s="12" t="str">
        <f ca="1">IF(BD24="","",INDEX(Travi!$A$1:$K$10000,BD24,5))</f>
        <v>Msin</v>
      </c>
      <c r="BG24" s="13">
        <f ca="1">IF(BD24="","",INDEX(Travi!$A$1:$K$10000,BD24,6))</f>
        <v>-39.970999999999997</v>
      </c>
      <c r="BH24" s="13">
        <f ca="1">IF(BD24="","",INDEX(Travi!$A$1:$K$10000,BD24,7))</f>
        <v>-23.917000000000002</v>
      </c>
      <c r="BI24" s="13">
        <f ca="1">IF(BD24="","",INDEX(Travi!$A$1:$K$10000,BD24,8))</f>
        <v>113.29600000000001</v>
      </c>
      <c r="BJ24" s="13">
        <f ca="1">IF(BD24="","",INDEX(Travi!$A$1:$K$10000,BD24,9))</f>
        <v>13.804</v>
      </c>
      <c r="BK24" s="13">
        <f ca="1">IF(BD24="","",INDEX(Travi!$A$1:$K$10000,BD24,10))</f>
        <v>1.6539999999999999</v>
      </c>
      <c r="BL24" s="13">
        <f ca="1">IF(BD24="","",INDEX(Travi!$A$1:$K$10000,BD24,11))</f>
        <v>2.4340000000000002</v>
      </c>
      <c r="BM24" s="12"/>
      <c r="BN24" s="12"/>
      <c r="BO24" s="12"/>
      <c r="BP24" s="12"/>
      <c r="BQ24" s="13"/>
      <c r="BR24" s="13"/>
      <c r="BS24" s="13"/>
      <c r="BT24" s="67"/>
      <c r="BU24" s="30"/>
      <c r="BV24" s="46">
        <f t="shared" ca="1" si="11"/>
        <v>218</v>
      </c>
      <c r="BW24" s="12">
        <f ca="1">IF(BV24="","",INDEX(Travi!$A$1:$K$10000,BV24,4))</f>
        <v>1</v>
      </c>
      <c r="BX24" s="12" t="str">
        <f ca="1">IF(BV24="","",INDEX(Travi!$A$1:$K$10000,BV24,5))</f>
        <v>Msin</v>
      </c>
      <c r="BY24" s="13">
        <f ca="1">IF(BV24="","",INDEX(Travi!$A$1:$K$10000,BV24,6))</f>
        <v>-79.090999999999994</v>
      </c>
      <c r="BZ24" s="13">
        <f ca="1">IF(BV24="","",INDEX(Travi!$A$1:$K$10000,BV24,7))</f>
        <v>-47.277000000000001</v>
      </c>
      <c r="CA24" s="13">
        <f ca="1">IF(BV24="","",INDEX(Travi!$A$1:$K$10000,BV24,8))</f>
        <v>172.95599999999999</v>
      </c>
      <c r="CB24" s="13">
        <f ca="1">IF(BV24="","",INDEX(Travi!$A$1:$K$10000,BV24,9))</f>
        <v>21.059000000000001</v>
      </c>
      <c r="CC24" s="13">
        <f ca="1">IF(BV24="","",INDEX(Travi!$A$1:$K$10000,BV24,10))</f>
        <v>2.5299999999999998</v>
      </c>
      <c r="CD24" s="13">
        <f ca="1">IF(BV24="","",INDEX(Travi!$A$1:$K$10000,BV24,11))</f>
        <v>3.7229999999999999</v>
      </c>
      <c r="CE24" s="12"/>
      <c r="CF24" s="12"/>
      <c r="CG24" s="12"/>
      <c r="CH24" s="12"/>
      <c r="CI24" s="13"/>
      <c r="CJ24" s="13"/>
      <c r="CK24" s="13"/>
      <c r="CL24" s="67"/>
      <c r="CM24" s="30"/>
      <c r="CN24" s="46">
        <f t="shared" ca="1" si="12"/>
        <v>238</v>
      </c>
      <c r="CO24" s="12">
        <f ca="1">IF(CN24="","",INDEX(Travi!$A$1:$K$10000,CN24,4))</f>
        <v>1</v>
      </c>
      <c r="CP24" s="12" t="str">
        <f ca="1">IF(CN24="","",INDEX(Travi!$A$1:$K$10000,CN24,5))</f>
        <v>Msin</v>
      </c>
      <c r="CQ24" s="13">
        <f ca="1">IF(CN24="","",INDEX(Travi!$A$1:$K$10000,CN24,6))</f>
        <v>-63.588000000000001</v>
      </c>
      <c r="CR24" s="13">
        <f ca="1">IF(CN24="","",INDEX(Travi!$A$1:$K$10000,CN24,7))</f>
        <v>-38.018000000000001</v>
      </c>
      <c r="CS24" s="13">
        <f ca="1">IF(CN24="","",INDEX(Travi!$A$1:$K$10000,CN24,8))</f>
        <v>156.24799999999999</v>
      </c>
      <c r="CT24" s="13">
        <f ca="1">IF(CN24="","",INDEX(Travi!$A$1:$K$10000,CN24,9))</f>
        <v>19.042000000000002</v>
      </c>
      <c r="CU24" s="13">
        <f ca="1">IF(CN24="","",INDEX(Travi!$A$1:$K$10000,CN24,10))</f>
        <v>2.2869999999999999</v>
      </c>
      <c r="CV24" s="13">
        <f ca="1">IF(CN24="","",INDEX(Travi!$A$1:$K$10000,CN24,11))</f>
        <v>3.3650000000000002</v>
      </c>
      <c r="CW24" s="12"/>
      <c r="CX24" s="12"/>
      <c r="CY24" s="12"/>
      <c r="CZ24" s="12"/>
      <c r="DA24" s="13"/>
      <c r="DB24" s="13"/>
      <c r="DC24" s="13"/>
      <c r="DD24" s="67"/>
      <c r="DE24" s="30"/>
      <c r="DF24" s="46">
        <f t="shared" ca="1" si="13"/>
        <v>258</v>
      </c>
      <c r="DG24" s="12">
        <f ca="1">IF(DF24="","",INDEX(Travi!$A$1:$K$10000,DF24,4))</f>
        <v>1</v>
      </c>
      <c r="DH24" s="12" t="str">
        <f ca="1">IF(DF24="","",INDEX(Travi!$A$1:$K$10000,DF24,5))</f>
        <v>Msin</v>
      </c>
      <c r="DI24" s="13">
        <f ca="1">IF(DF24="","",INDEX(Travi!$A$1:$K$10000,DF24,6))</f>
        <v>-20.605</v>
      </c>
      <c r="DJ24" s="13">
        <f ca="1">IF(DF24="","",INDEX(Travi!$A$1:$K$10000,DF24,7))</f>
        <v>-12.625999999999999</v>
      </c>
      <c r="DK24" s="13">
        <f ca="1">IF(DF24="","",INDEX(Travi!$A$1:$K$10000,DF24,8))</f>
        <v>20.213999999999999</v>
      </c>
      <c r="DL24" s="13">
        <f ca="1">IF(DF24="","",INDEX(Travi!$A$1:$K$10000,DF24,9))</f>
        <v>-3.99</v>
      </c>
      <c r="DM24" s="13">
        <f ca="1">IF(DF24="","",INDEX(Travi!$A$1:$K$10000,DF24,10))</f>
        <v>-0.55500000000000005</v>
      </c>
      <c r="DN24" s="13">
        <f ca="1">IF(DF24="","",INDEX(Travi!$A$1:$K$10000,DF24,11))</f>
        <v>-0.81699999999999995</v>
      </c>
      <c r="DO24" s="12"/>
      <c r="DP24" s="12"/>
      <c r="DQ24" s="12"/>
      <c r="DR24" s="12"/>
      <c r="DS24" s="13"/>
      <c r="DT24" s="13"/>
      <c r="DU24" s="13"/>
      <c r="DV24" s="67"/>
    </row>
    <row r="25" spans="1:126">
      <c r="A25" s="11"/>
      <c r="B25" s="46">
        <f t="shared" ca="1" si="7"/>
        <v>139</v>
      </c>
      <c r="C25" s="12">
        <f ca="1">IF(B25="","",INDEX(Travi!$A$1:$K$10000,B25,4))</f>
        <v>1</v>
      </c>
      <c r="D25" s="12" t="str">
        <f ca="1">IF(B25="","",INDEX(Travi!$A$1:$K$10000,B25,5))</f>
        <v>Mdes</v>
      </c>
      <c r="E25" s="13">
        <f ca="1">IF(B25="","",INDEX(Travi!$A$1:$K$10000,B25,6))</f>
        <v>-22.547999999999998</v>
      </c>
      <c r="F25" s="13">
        <f ca="1">IF(B25="","",INDEX(Travi!$A$1:$K$10000,B25,7))</f>
        <v>-13.817</v>
      </c>
      <c r="G25" s="13">
        <f ca="1">IF(B25="","",INDEX(Travi!$A$1:$K$10000,B25,8))</f>
        <v>-19.353999999999999</v>
      </c>
      <c r="H25" s="13">
        <f ca="1">IF(B25="","",INDEX(Travi!$A$1:$K$10000,B25,9))</f>
        <v>-2.3580000000000001</v>
      </c>
      <c r="I25" s="13">
        <f ca="1">IF(B25="","",INDEX(Travi!$A$1:$K$10000,B25,10))</f>
        <v>-0.28399999999999997</v>
      </c>
      <c r="J25" s="13">
        <f ca="1">IF(B25="","",INDEX(Travi!$A$1:$K$10000,B25,11))</f>
        <v>-0.41799999999999998</v>
      </c>
      <c r="K25" s="12"/>
      <c r="L25" s="12"/>
      <c r="M25" s="12"/>
      <c r="N25" s="12"/>
      <c r="O25" s="13"/>
      <c r="P25" s="13"/>
      <c r="Q25" s="13"/>
      <c r="R25" s="13"/>
      <c r="S25" s="30"/>
      <c r="T25" s="46">
        <f t="shared" ca="1" si="8"/>
        <v>159</v>
      </c>
      <c r="U25" s="12">
        <f ca="1">IF(T25="","",INDEX(Travi!$A$1:$K$10000,T25,4))</f>
        <v>1</v>
      </c>
      <c r="V25" s="12" t="str">
        <f ca="1">IF(T25="","",INDEX(Travi!$A$1:$K$10000,T25,5))</f>
        <v>Mdes</v>
      </c>
      <c r="W25" s="13">
        <f ca="1">IF(T25="","",INDEX(Travi!$A$1:$K$10000,T25,6))</f>
        <v>-15.305999999999999</v>
      </c>
      <c r="X25" s="13">
        <f ca="1">IF(T25="","",INDEX(Travi!$A$1:$K$10000,T25,7))</f>
        <v>-9.3580000000000005</v>
      </c>
      <c r="Y25" s="13">
        <f ca="1">IF(T25="","",INDEX(Travi!$A$1:$K$10000,T25,8))</f>
        <v>-22.265999999999998</v>
      </c>
      <c r="Z25" s="13">
        <f ca="1">IF(T25="","",INDEX(Travi!$A$1:$K$10000,T25,9))</f>
        <v>-2.7120000000000002</v>
      </c>
      <c r="AA25" s="13">
        <f ca="1">IF(T25="","",INDEX(Travi!$A$1:$K$10000,T25,10))</f>
        <v>-0.32600000000000001</v>
      </c>
      <c r="AB25" s="13">
        <f ca="1">IF(T25="","",INDEX(Travi!$A$1:$K$10000,T25,11))</f>
        <v>-0.48</v>
      </c>
      <c r="AC25" s="12"/>
      <c r="AD25" s="12"/>
      <c r="AE25" s="12"/>
      <c r="AF25" s="12"/>
      <c r="AG25" s="13"/>
      <c r="AH25" s="13"/>
      <c r="AI25" s="13"/>
      <c r="AJ25" s="67"/>
      <c r="AK25" s="30"/>
      <c r="AL25" s="46">
        <f t="shared" ca="1" si="9"/>
        <v>179</v>
      </c>
      <c r="AM25" s="12">
        <f ca="1">IF(AL25="","",INDEX(Travi!$A$1:$K$10000,AL25,4))</f>
        <v>1</v>
      </c>
      <c r="AN25" s="12" t="str">
        <f ca="1">IF(AL25="","",INDEX(Travi!$A$1:$K$10000,AL25,5))</f>
        <v>Mdes</v>
      </c>
      <c r="AO25" s="13">
        <f ca="1">IF(AL25="","",INDEX(Travi!$A$1:$K$10000,AL25,6))</f>
        <v>-28.033000000000001</v>
      </c>
      <c r="AP25" s="13">
        <f ca="1">IF(AL25="","",INDEX(Travi!$A$1:$K$10000,AL25,7))</f>
        <v>-16.878</v>
      </c>
      <c r="AQ25" s="13">
        <f ca="1">IF(AL25="","",INDEX(Travi!$A$1:$K$10000,AL25,8))</f>
        <v>-16.010000000000002</v>
      </c>
      <c r="AR25" s="13">
        <f ca="1">IF(AL25="","",INDEX(Travi!$A$1:$K$10000,AL25,9))</f>
        <v>-1.9430000000000001</v>
      </c>
      <c r="AS25" s="13">
        <f ca="1">IF(AL25="","",INDEX(Travi!$A$1:$K$10000,AL25,10))</f>
        <v>-0.23300000000000001</v>
      </c>
      <c r="AT25" s="13">
        <f ca="1">IF(AL25="","",INDEX(Travi!$A$1:$K$10000,AL25,11))</f>
        <v>-0.34200000000000003</v>
      </c>
      <c r="AU25" s="12"/>
      <c r="AV25" s="12"/>
      <c r="AW25" s="12"/>
      <c r="AX25" s="12"/>
      <c r="AY25" s="13"/>
      <c r="AZ25" s="13"/>
      <c r="BA25" s="13"/>
      <c r="BB25" s="67"/>
      <c r="BC25" s="30"/>
      <c r="BD25" s="46">
        <f t="shared" ca="1" si="10"/>
        <v>199</v>
      </c>
      <c r="BE25" s="12">
        <f ca="1">IF(BD25="","",INDEX(Travi!$A$1:$K$10000,BD25,4))</f>
        <v>1</v>
      </c>
      <c r="BF25" s="12" t="str">
        <f ca="1">IF(BD25="","",INDEX(Travi!$A$1:$K$10000,BD25,5))</f>
        <v>Mdes</v>
      </c>
      <c r="BG25" s="13">
        <f ca="1">IF(BD25="","",INDEX(Travi!$A$1:$K$10000,BD25,6))</f>
        <v>-52.573</v>
      </c>
      <c r="BH25" s="13">
        <f ca="1">IF(BD25="","",INDEX(Travi!$A$1:$K$10000,BD25,7))</f>
        <v>-31.5</v>
      </c>
      <c r="BI25" s="13">
        <f ca="1">IF(BD25="","",INDEX(Travi!$A$1:$K$10000,BD25,8))</f>
        <v>-163.66200000000001</v>
      </c>
      <c r="BJ25" s="13">
        <f ca="1">IF(BD25="","",INDEX(Travi!$A$1:$K$10000,BD25,9))</f>
        <v>-19.949000000000002</v>
      </c>
      <c r="BK25" s="13">
        <f ca="1">IF(BD25="","",INDEX(Travi!$A$1:$K$10000,BD25,10))</f>
        <v>-2.3959999999999999</v>
      </c>
      <c r="BL25" s="13">
        <f ca="1">IF(BD25="","",INDEX(Travi!$A$1:$K$10000,BD25,11))</f>
        <v>-3.5249999999999999</v>
      </c>
      <c r="BM25" s="12"/>
      <c r="BN25" s="12"/>
      <c r="BO25" s="12"/>
      <c r="BP25" s="12"/>
      <c r="BQ25" s="13"/>
      <c r="BR25" s="13"/>
      <c r="BS25" s="13"/>
      <c r="BT25" s="67"/>
      <c r="BU25" s="30"/>
      <c r="BV25" s="46">
        <f t="shared" ca="1" si="11"/>
        <v>219</v>
      </c>
      <c r="BW25" s="12">
        <f ca="1">IF(BV25="","",INDEX(Travi!$A$1:$K$10000,BV25,4))</f>
        <v>1</v>
      </c>
      <c r="BX25" s="12" t="str">
        <f ca="1">IF(BV25="","",INDEX(Travi!$A$1:$K$10000,BV25,5))</f>
        <v>Mdes</v>
      </c>
      <c r="BY25" s="13">
        <f ca="1">IF(BV25="","",INDEX(Travi!$A$1:$K$10000,BV25,6))</f>
        <v>-84.061000000000007</v>
      </c>
      <c r="BZ25" s="13">
        <f ca="1">IF(BV25="","",INDEX(Travi!$A$1:$K$10000,BV25,7))</f>
        <v>-50.314</v>
      </c>
      <c r="CA25" s="13">
        <f ca="1">IF(BV25="","",INDEX(Travi!$A$1:$K$10000,BV25,8))</f>
        <v>-173.678</v>
      </c>
      <c r="CB25" s="13">
        <f ca="1">IF(BV25="","",INDEX(Travi!$A$1:$K$10000,BV25,9))</f>
        <v>-21.148</v>
      </c>
      <c r="CC25" s="13">
        <f ca="1">IF(BV25="","",INDEX(Travi!$A$1:$K$10000,BV25,10))</f>
        <v>-2.5409999999999999</v>
      </c>
      <c r="CD25" s="13">
        <f ca="1">IF(BV25="","",INDEX(Travi!$A$1:$K$10000,BV25,11))</f>
        <v>-3.738</v>
      </c>
      <c r="CE25" s="12"/>
      <c r="CF25" s="12"/>
      <c r="CG25" s="12"/>
      <c r="CH25" s="12"/>
      <c r="CI25" s="13"/>
      <c r="CJ25" s="13"/>
      <c r="CK25" s="13"/>
      <c r="CL25" s="67"/>
      <c r="CM25" s="30"/>
      <c r="CN25" s="46">
        <f t="shared" ca="1" si="12"/>
        <v>239</v>
      </c>
      <c r="CO25" s="12">
        <f ca="1">IF(CN25="","",INDEX(Travi!$A$1:$K$10000,CN25,4))</f>
        <v>1</v>
      </c>
      <c r="CP25" s="12" t="str">
        <f ca="1">IF(CN25="","",INDEX(Travi!$A$1:$K$10000,CN25,5))</f>
        <v>Mdes</v>
      </c>
      <c r="CQ25" s="13">
        <f ca="1">IF(CN25="","",INDEX(Travi!$A$1:$K$10000,CN25,6))</f>
        <v>-37.804000000000002</v>
      </c>
      <c r="CR25" s="13">
        <f ca="1">IF(CN25="","",INDEX(Travi!$A$1:$K$10000,CN25,7))</f>
        <v>-22.629000000000001</v>
      </c>
      <c r="CS25" s="13">
        <f ca="1">IF(CN25="","",INDEX(Travi!$A$1:$K$10000,CN25,8))</f>
        <v>-117.98099999999999</v>
      </c>
      <c r="CT25" s="13">
        <f ca="1">IF(CN25="","",INDEX(Travi!$A$1:$K$10000,CN25,9))</f>
        <v>-14.371</v>
      </c>
      <c r="CU25" s="13">
        <f ca="1">IF(CN25="","",INDEX(Travi!$A$1:$K$10000,CN25,10))</f>
        <v>-1.7230000000000001</v>
      </c>
      <c r="CV25" s="13">
        <f ca="1">IF(CN25="","",INDEX(Travi!$A$1:$K$10000,CN25,11))</f>
        <v>-2.5339999999999998</v>
      </c>
      <c r="CW25" s="12"/>
      <c r="CX25" s="12"/>
      <c r="CY25" s="12"/>
      <c r="CZ25" s="12"/>
      <c r="DA25" s="13"/>
      <c r="DB25" s="13"/>
      <c r="DC25" s="13"/>
      <c r="DD25" s="67"/>
      <c r="DE25" s="30"/>
      <c r="DF25" s="46">
        <f t="shared" ca="1" si="13"/>
        <v>259</v>
      </c>
      <c r="DG25" s="12">
        <f ca="1">IF(DF25="","",INDEX(Travi!$A$1:$K$10000,DF25,4))</f>
        <v>1</v>
      </c>
      <c r="DH25" s="12" t="str">
        <f ca="1">IF(DF25="","",INDEX(Travi!$A$1:$K$10000,DF25,5))</f>
        <v>Mdes</v>
      </c>
      <c r="DI25" s="13">
        <f ca="1">IF(DF25="","",INDEX(Travi!$A$1:$K$10000,DF25,6))</f>
        <v>-22.541</v>
      </c>
      <c r="DJ25" s="13">
        <f ca="1">IF(DF25="","",INDEX(Travi!$A$1:$K$10000,DF25,7))</f>
        <v>-13.81</v>
      </c>
      <c r="DK25" s="13">
        <f ca="1">IF(DF25="","",INDEX(Travi!$A$1:$K$10000,DF25,8))</f>
        <v>-19.318999999999999</v>
      </c>
      <c r="DL25" s="13">
        <f ca="1">IF(DF25="","",INDEX(Travi!$A$1:$K$10000,DF25,9))</f>
        <v>3.8149999999999999</v>
      </c>
      <c r="DM25" s="13">
        <f ca="1">IF(DF25="","",INDEX(Travi!$A$1:$K$10000,DF25,10))</f>
        <v>0.53100000000000003</v>
      </c>
      <c r="DN25" s="13">
        <f ca="1">IF(DF25="","",INDEX(Travi!$A$1:$K$10000,DF25,11))</f>
        <v>0.78100000000000003</v>
      </c>
      <c r="DO25" s="12"/>
      <c r="DP25" s="12"/>
      <c r="DQ25" s="12"/>
      <c r="DR25" s="12"/>
      <c r="DS25" s="13"/>
      <c r="DT25" s="13"/>
      <c r="DU25" s="13"/>
      <c r="DV25" s="67"/>
    </row>
    <row r="26" spans="1:126">
      <c r="A26" s="11"/>
      <c r="B26" s="46">
        <f t="shared" ca="1" si="7"/>
        <v>140</v>
      </c>
      <c r="C26" s="12">
        <f ca="1">IF(B26="","",INDEX(Travi!$A$1:$K$10000,B26,4))</f>
        <v>1</v>
      </c>
      <c r="D26" s="12" t="str">
        <f ca="1">IF(B26="","",INDEX(Travi!$A$1:$K$10000,B26,5))</f>
        <v>Vsin</v>
      </c>
      <c r="E26" s="13">
        <f ca="1">IF(B26="","",INDEX(Travi!$A$1:$K$10000,B26,6))</f>
        <v>28.041</v>
      </c>
      <c r="F26" s="13">
        <f ca="1">IF(B26="","",INDEX(Travi!$A$1:$K$10000,B26,7))</f>
        <v>17.181000000000001</v>
      </c>
      <c r="G26" s="13">
        <f ca="1">IF(B26="","",INDEX(Travi!$A$1:$K$10000,B26,8))</f>
        <v>-8.4730000000000008</v>
      </c>
      <c r="H26" s="13">
        <f ca="1">IF(B26="","",INDEX(Travi!$A$1:$K$10000,B26,9))</f>
        <v>-1.032</v>
      </c>
      <c r="I26" s="13">
        <f ca="1">IF(B26="","",INDEX(Travi!$A$1:$K$10000,B26,10))</f>
        <v>-0.124</v>
      </c>
      <c r="J26" s="13">
        <f ca="1">IF(B26="","",INDEX(Travi!$A$1:$K$10000,B26,11))</f>
        <v>-0.183</v>
      </c>
      <c r="K26" s="12"/>
      <c r="L26" s="12"/>
      <c r="M26" s="12"/>
      <c r="N26" s="12"/>
      <c r="O26" s="13"/>
      <c r="P26" s="13"/>
      <c r="Q26" s="13"/>
      <c r="R26" s="13"/>
      <c r="S26" s="30"/>
      <c r="T26" s="46">
        <f t="shared" ca="1" si="8"/>
        <v>160</v>
      </c>
      <c r="U26" s="12">
        <f ca="1">IF(T26="","",INDEX(Travi!$A$1:$K$10000,T26,4))</f>
        <v>1</v>
      </c>
      <c r="V26" s="12" t="str">
        <f ca="1">IF(T26="","",INDEX(Travi!$A$1:$K$10000,T26,5))</f>
        <v>Vsin</v>
      </c>
      <c r="W26" s="13">
        <f ca="1">IF(T26="","",INDEX(Travi!$A$1:$K$10000,T26,6))</f>
        <v>22.922000000000001</v>
      </c>
      <c r="X26" s="13">
        <f ca="1">IF(T26="","",INDEX(Travi!$A$1:$K$10000,T26,7))</f>
        <v>14.051</v>
      </c>
      <c r="Y26" s="13">
        <f ca="1">IF(T26="","",INDEX(Travi!$A$1:$K$10000,T26,8))</f>
        <v>-11.765000000000001</v>
      </c>
      <c r="Z26" s="13">
        <f ca="1">IF(T26="","",INDEX(Travi!$A$1:$K$10000,T26,9))</f>
        <v>-1.4330000000000001</v>
      </c>
      <c r="AA26" s="13">
        <f ca="1">IF(T26="","",INDEX(Travi!$A$1:$K$10000,T26,10))</f>
        <v>-0.17199999999999999</v>
      </c>
      <c r="AB26" s="13">
        <f ca="1">IF(T26="","",INDEX(Travi!$A$1:$K$10000,T26,11))</f>
        <v>-0.254</v>
      </c>
      <c r="AC26" s="12"/>
      <c r="AD26" s="12"/>
      <c r="AE26" s="12"/>
      <c r="AF26" s="12"/>
      <c r="AG26" s="13"/>
      <c r="AH26" s="13"/>
      <c r="AI26" s="13"/>
      <c r="AJ26" s="67"/>
      <c r="AK26" s="30"/>
      <c r="AL26" s="46">
        <f t="shared" ca="1" si="9"/>
        <v>180</v>
      </c>
      <c r="AM26" s="12">
        <f ca="1">IF(AL26="","",INDEX(Travi!$A$1:$K$10000,AL26,4))</f>
        <v>1</v>
      </c>
      <c r="AN26" s="12" t="str">
        <f ca="1">IF(AL26="","",INDEX(Travi!$A$1:$K$10000,AL26,5))</f>
        <v>Vsin</v>
      </c>
      <c r="AO26" s="13">
        <f ca="1">IF(AL26="","",INDEX(Travi!$A$1:$K$10000,AL26,6))</f>
        <v>53.051000000000002</v>
      </c>
      <c r="AP26" s="13">
        <f ca="1">IF(AL26="","",INDEX(Travi!$A$1:$K$10000,AL26,7))</f>
        <v>31.96</v>
      </c>
      <c r="AQ26" s="13">
        <f ca="1">IF(AL26="","",INDEX(Travi!$A$1:$K$10000,AL26,8))</f>
        <v>-12.895</v>
      </c>
      <c r="AR26" s="13">
        <f ca="1">IF(AL26="","",INDEX(Travi!$A$1:$K$10000,AL26,9))</f>
        <v>-1.5660000000000001</v>
      </c>
      <c r="AS26" s="13">
        <f ca="1">IF(AL26="","",INDEX(Travi!$A$1:$K$10000,AL26,10))</f>
        <v>-0.188</v>
      </c>
      <c r="AT26" s="13">
        <f ca="1">IF(AL26="","",INDEX(Travi!$A$1:$K$10000,AL26,11))</f>
        <v>-0.27600000000000002</v>
      </c>
      <c r="AU26" s="12"/>
      <c r="AV26" s="12"/>
      <c r="AW26" s="12"/>
      <c r="AX26" s="12"/>
      <c r="AY26" s="13"/>
      <c r="AZ26" s="13"/>
      <c r="BA26" s="13"/>
      <c r="BB26" s="67"/>
      <c r="BC26" s="30"/>
      <c r="BD26" s="46">
        <f t="shared" ca="1" si="10"/>
        <v>200</v>
      </c>
      <c r="BE26" s="12">
        <f ca="1">IF(BD26="","",INDEX(Travi!$A$1:$K$10000,BD26,4))</f>
        <v>1</v>
      </c>
      <c r="BF26" s="12" t="str">
        <f ca="1">IF(BD26="","",INDEX(Travi!$A$1:$K$10000,BD26,5))</f>
        <v>Vsin</v>
      </c>
      <c r="BG26" s="13">
        <f ca="1">IF(BD26="","",INDEX(Travi!$A$1:$K$10000,BD26,6))</f>
        <v>87.358000000000004</v>
      </c>
      <c r="BH26" s="13">
        <f ca="1">IF(BD26="","",INDEX(Travi!$A$1:$K$10000,BD26,7))</f>
        <v>52.238</v>
      </c>
      <c r="BI26" s="13">
        <f ca="1">IF(BD26="","",INDEX(Travi!$A$1:$K$10000,BD26,8))</f>
        <v>-86.549000000000007</v>
      </c>
      <c r="BJ26" s="13">
        <f ca="1">IF(BD26="","",INDEX(Travi!$A$1:$K$10000,BD26,9))</f>
        <v>-10.548</v>
      </c>
      <c r="BK26" s="13">
        <f ca="1">IF(BD26="","",INDEX(Travi!$A$1:$K$10000,BD26,10))</f>
        <v>-1.266</v>
      </c>
      <c r="BL26" s="13">
        <f ca="1">IF(BD26="","",INDEX(Travi!$A$1:$K$10000,BD26,11))</f>
        <v>-1.8620000000000001</v>
      </c>
      <c r="BM26" s="12"/>
      <c r="BN26" s="12"/>
      <c r="BO26" s="12"/>
      <c r="BP26" s="12"/>
      <c r="BQ26" s="13"/>
      <c r="BR26" s="13"/>
      <c r="BS26" s="13"/>
      <c r="BT26" s="67"/>
      <c r="BU26" s="30"/>
      <c r="BV26" s="46">
        <f t="shared" ca="1" si="11"/>
        <v>220</v>
      </c>
      <c r="BW26" s="12">
        <f ca="1">IF(BV26="","",INDEX(Travi!$A$1:$K$10000,BV26,4))</f>
        <v>1</v>
      </c>
      <c r="BX26" s="12" t="str">
        <f ca="1">IF(BV26="","",INDEX(Travi!$A$1:$K$10000,BV26,5))</f>
        <v>Vsin</v>
      </c>
      <c r="BY26" s="13">
        <f ca="1">IF(BV26="","",INDEX(Travi!$A$1:$K$10000,BV26,6))</f>
        <v>118.643</v>
      </c>
      <c r="BZ26" s="13">
        <f ca="1">IF(BV26="","",INDEX(Travi!$A$1:$K$10000,BV26,7))</f>
        <v>70.95</v>
      </c>
      <c r="CA26" s="13">
        <f ca="1">IF(BV26="","",INDEX(Travi!$A$1:$K$10000,BV26,8))</f>
        <v>-82.531999999999996</v>
      </c>
      <c r="CB26" s="13">
        <f ca="1">IF(BV26="","",INDEX(Travi!$A$1:$K$10000,BV26,9))</f>
        <v>-10.048999999999999</v>
      </c>
      <c r="CC26" s="13">
        <f ca="1">IF(BV26="","",INDEX(Travi!$A$1:$K$10000,BV26,10))</f>
        <v>-1.2070000000000001</v>
      </c>
      <c r="CD26" s="13">
        <f ca="1">IF(BV26="","",INDEX(Travi!$A$1:$K$10000,BV26,11))</f>
        <v>-1.776</v>
      </c>
      <c r="CE26" s="12"/>
      <c r="CF26" s="12"/>
      <c r="CG26" s="12"/>
      <c r="CH26" s="12"/>
      <c r="CI26" s="13"/>
      <c r="CJ26" s="13"/>
      <c r="CK26" s="13"/>
      <c r="CL26" s="67"/>
      <c r="CM26" s="30"/>
      <c r="CN26" s="46">
        <f t="shared" ca="1" si="12"/>
        <v>240</v>
      </c>
      <c r="CO26" s="12">
        <f ca="1">IF(CN26="","",INDEX(Travi!$A$1:$K$10000,CN26,4))</f>
        <v>1</v>
      </c>
      <c r="CP26" s="12" t="str">
        <f ca="1">IF(CN26="","",INDEX(Travi!$A$1:$K$10000,CN26,5))</f>
        <v>Vsin</v>
      </c>
      <c r="CQ26" s="13">
        <f ca="1">IF(CN26="","",INDEX(Travi!$A$1:$K$10000,CN26,6))</f>
        <v>109.87</v>
      </c>
      <c r="CR26" s="13">
        <f ca="1">IF(CN26="","",INDEX(Travi!$A$1:$K$10000,CN26,7))</f>
        <v>65.709000000000003</v>
      </c>
      <c r="CS26" s="13">
        <f ca="1">IF(CN26="","",INDEX(Travi!$A$1:$K$10000,CN26,8))</f>
        <v>-76.174999999999997</v>
      </c>
      <c r="CT26" s="13">
        <f ca="1">IF(CN26="","",INDEX(Travi!$A$1:$K$10000,CN26,9))</f>
        <v>-9.2810000000000006</v>
      </c>
      <c r="CU26" s="13">
        <f ca="1">IF(CN26="","",INDEX(Travi!$A$1:$K$10000,CN26,10))</f>
        <v>-1.1140000000000001</v>
      </c>
      <c r="CV26" s="13">
        <f ca="1">IF(CN26="","",INDEX(Travi!$A$1:$K$10000,CN26,11))</f>
        <v>-1.639</v>
      </c>
      <c r="CW26" s="12"/>
      <c r="CX26" s="12"/>
      <c r="CY26" s="12"/>
      <c r="CZ26" s="12"/>
      <c r="DA26" s="13"/>
      <c r="DB26" s="13"/>
      <c r="DC26" s="13"/>
      <c r="DD26" s="67"/>
      <c r="DE26" s="30"/>
      <c r="DF26" s="46">
        <f t="shared" ca="1" si="13"/>
        <v>260</v>
      </c>
      <c r="DG26" s="12">
        <f ca="1">IF(DF26="","",INDEX(Travi!$A$1:$K$10000,DF26,4))</f>
        <v>1</v>
      </c>
      <c r="DH26" s="12" t="str">
        <f ca="1">IF(DF26="","",INDEX(Travi!$A$1:$K$10000,DF26,5))</f>
        <v>Vsin</v>
      </c>
      <c r="DI26" s="13">
        <f ca="1">IF(DF26="","",INDEX(Travi!$A$1:$K$10000,DF26,6))</f>
        <v>28.047000000000001</v>
      </c>
      <c r="DJ26" s="13">
        <f ca="1">IF(DF26="","",INDEX(Travi!$A$1:$K$10000,DF26,7))</f>
        <v>17.184999999999999</v>
      </c>
      <c r="DK26" s="13">
        <f ca="1">IF(DF26="","",INDEX(Travi!$A$1:$K$10000,DF26,8))</f>
        <v>-8.4109999999999996</v>
      </c>
      <c r="DL26" s="13">
        <f ca="1">IF(DF26="","",INDEX(Travi!$A$1:$K$10000,DF26,9))</f>
        <v>1.661</v>
      </c>
      <c r="DM26" s="13">
        <f ca="1">IF(DF26="","",INDEX(Travi!$A$1:$K$10000,DF26,10))</f>
        <v>0.23100000000000001</v>
      </c>
      <c r="DN26" s="13">
        <f ca="1">IF(DF26="","",INDEX(Travi!$A$1:$K$10000,DF26,11))</f>
        <v>0.34</v>
      </c>
      <c r="DO26" s="12"/>
      <c r="DP26" s="12"/>
      <c r="DQ26" s="12"/>
      <c r="DR26" s="12"/>
      <c r="DS26" s="13"/>
      <c r="DT26" s="13"/>
      <c r="DU26" s="13"/>
      <c r="DV26" s="67"/>
    </row>
    <row r="27" spans="1:126">
      <c r="A27" s="11"/>
      <c r="B27" s="46">
        <f t="shared" ca="1" si="7"/>
        <v>141</v>
      </c>
      <c r="C27" s="12">
        <f ca="1">IF(B27="","",INDEX(Travi!$A$1:$K$10000,B27,4))</f>
        <v>1</v>
      </c>
      <c r="D27" s="12" t="str">
        <f ca="1">IF(B27="","",INDEX(Travi!$A$1:$K$10000,B27,5))</f>
        <v>Vdes</v>
      </c>
      <c r="E27" s="13">
        <f ca="1">IF(B27="","",INDEX(Travi!$A$1:$K$10000,B27,6))</f>
        <v>-28.876000000000001</v>
      </c>
      <c r="F27" s="13">
        <f ca="1">IF(B27="","",INDEX(Travi!$A$1:$K$10000,B27,7))</f>
        <v>-17.693000000000001</v>
      </c>
      <c r="G27" s="13">
        <f ca="1">IF(B27="","",INDEX(Travi!$A$1:$K$10000,B27,8))</f>
        <v>-8.4730000000000008</v>
      </c>
      <c r="H27" s="13">
        <f ca="1">IF(B27="","",INDEX(Travi!$A$1:$K$10000,B27,9))</f>
        <v>-1.032</v>
      </c>
      <c r="I27" s="13">
        <f ca="1">IF(B27="","",INDEX(Travi!$A$1:$K$10000,B27,10))</f>
        <v>-0.124</v>
      </c>
      <c r="J27" s="13">
        <f ca="1">IF(B27="","",INDEX(Travi!$A$1:$K$10000,B27,11))</f>
        <v>-0.183</v>
      </c>
      <c r="K27" s="12"/>
      <c r="L27" s="12"/>
      <c r="M27" s="12"/>
      <c r="N27" s="12"/>
      <c r="O27" s="13"/>
      <c r="P27" s="13"/>
      <c r="Q27" s="13"/>
      <c r="R27" s="13"/>
      <c r="S27" s="30"/>
      <c r="T27" s="46">
        <f t="shared" ca="1" si="8"/>
        <v>161</v>
      </c>
      <c r="U27" s="12">
        <f ca="1">IF(T27="","",INDEX(Travi!$A$1:$K$10000,T27,4))</f>
        <v>1</v>
      </c>
      <c r="V27" s="12" t="str">
        <f ca="1">IF(T27="","",INDEX(Travi!$A$1:$K$10000,T27,5))</f>
        <v>Vdes</v>
      </c>
      <c r="W27" s="13">
        <f ca="1">IF(T27="","",INDEX(Travi!$A$1:$K$10000,T27,6))</f>
        <v>-23.096</v>
      </c>
      <c r="X27" s="13">
        <f ca="1">IF(T27="","",INDEX(Travi!$A$1:$K$10000,T27,7))</f>
        <v>-14.145</v>
      </c>
      <c r="Y27" s="13">
        <f ca="1">IF(T27="","",INDEX(Travi!$A$1:$K$10000,T27,8))</f>
        <v>-11.765000000000001</v>
      </c>
      <c r="Z27" s="13">
        <f ca="1">IF(T27="","",INDEX(Travi!$A$1:$K$10000,T27,9))</f>
        <v>-1.4330000000000001</v>
      </c>
      <c r="AA27" s="13">
        <f ca="1">IF(T27="","",INDEX(Travi!$A$1:$K$10000,T27,10))</f>
        <v>-0.17199999999999999</v>
      </c>
      <c r="AB27" s="13">
        <f ca="1">IF(T27="","",INDEX(Travi!$A$1:$K$10000,T27,11))</f>
        <v>-0.254</v>
      </c>
      <c r="AC27" s="12"/>
      <c r="AD27" s="12"/>
      <c r="AE27" s="12"/>
      <c r="AF27" s="12"/>
      <c r="AG27" s="13"/>
      <c r="AH27" s="13"/>
      <c r="AI27" s="13"/>
      <c r="AJ27" s="67"/>
      <c r="AK27" s="30"/>
      <c r="AL27" s="46">
        <f t="shared" ca="1" si="9"/>
        <v>181</v>
      </c>
      <c r="AM27" s="12">
        <f ca="1">IF(AL27="","",INDEX(Travi!$A$1:$K$10000,AL27,4))</f>
        <v>1</v>
      </c>
      <c r="AN27" s="12" t="str">
        <f ca="1">IF(AL27="","",INDEX(Travi!$A$1:$K$10000,AL27,5))</f>
        <v>Vdes</v>
      </c>
      <c r="AO27" s="13">
        <f ca="1">IF(AL27="","",INDEX(Travi!$A$1:$K$10000,AL27,6))</f>
        <v>-54.529000000000003</v>
      </c>
      <c r="AP27" s="13">
        <f ca="1">IF(AL27="","",INDEX(Travi!$A$1:$K$10000,AL27,7))</f>
        <v>-32.840000000000003</v>
      </c>
      <c r="AQ27" s="13">
        <f ca="1">IF(AL27="","",INDEX(Travi!$A$1:$K$10000,AL27,8))</f>
        <v>-12.895</v>
      </c>
      <c r="AR27" s="13">
        <f ca="1">IF(AL27="","",INDEX(Travi!$A$1:$K$10000,AL27,9))</f>
        <v>-1.5660000000000001</v>
      </c>
      <c r="AS27" s="13">
        <f ca="1">IF(AL27="","",INDEX(Travi!$A$1:$K$10000,AL27,10))</f>
        <v>-0.188</v>
      </c>
      <c r="AT27" s="13">
        <f ca="1">IF(AL27="","",INDEX(Travi!$A$1:$K$10000,AL27,11))</f>
        <v>-0.27600000000000002</v>
      </c>
      <c r="AU27" s="12"/>
      <c r="AV27" s="12"/>
      <c r="AW27" s="12"/>
      <c r="AX27" s="12"/>
      <c r="AY27" s="13"/>
      <c r="AZ27" s="13"/>
      <c r="BA27" s="13"/>
      <c r="BB27" s="67"/>
      <c r="BC27" s="30"/>
      <c r="BD27" s="46">
        <f t="shared" ca="1" si="10"/>
        <v>201</v>
      </c>
      <c r="BE27" s="12">
        <f ca="1">IF(BD27="","",INDEX(Travi!$A$1:$K$10000,BD27,4))</f>
        <v>1</v>
      </c>
      <c r="BF27" s="12" t="str">
        <f ca="1">IF(BD27="","",INDEX(Travi!$A$1:$K$10000,BD27,5))</f>
        <v>Vdes</v>
      </c>
      <c r="BG27" s="13">
        <f ca="1">IF(BD27="","",INDEX(Travi!$A$1:$K$10000,BD27,6))</f>
        <v>-95.233999999999995</v>
      </c>
      <c r="BH27" s="13">
        <f ca="1">IF(BD27="","",INDEX(Travi!$A$1:$K$10000,BD27,7))</f>
        <v>-56.978000000000002</v>
      </c>
      <c r="BI27" s="13">
        <f ca="1">IF(BD27="","",INDEX(Travi!$A$1:$K$10000,BD27,8))</f>
        <v>-86.549000000000007</v>
      </c>
      <c r="BJ27" s="13">
        <f ca="1">IF(BD27="","",INDEX(Travi!$A$1:$K$10000,BD27,9))</f>
        <v>-10.548</v>
      </c>
      <c r="BK27" s="13">
        <f ca="1">IF(BD27="","",INDEX(Travi!$A$1:$K$10000,BD27,10))</f>
        <v>-1.266</v>
      </c>
      <c r="BL27" s="13">
        <f ca="1">IF(BD27="","",INDEX(Travi!$A$1:$K$10000,BD27,11))</f>
        <v>-1.8620000000000001</v>
      </c>
      <c r="BM27" s="12"/>
      <c r="BN27" s="12"/>
      <c r="BO27" s="12"/>
      <c r="BP27" s="12"/>
      <c r="BQ27" s="13"/>
      <c r="BR27" s="13"/>
      <c r="BS27" s="13"/>
      <c r="BT27" s="67"/>
      <c r="BU27" s="30"/>
      <c r="BV27" s="46">
        <f t="shared" ca="1" si="11"/>
        <v>221</v>
      </c>
      <c r="BW27" s="12">
        <f ca="1">IF(BV27="","",INDEX(Travi!$A$1:$K$10000,BV27,4))</f>
        <v>1</v>
      </c>
      <c r="BX27" s="12" t="str">
        <f ca="1">IF(BV27="","",INDEX(Travi!$A$1:$K$10000,BV27,5))</f>
        <v>Vdes</v>
      </c>
      <c r="BY27" s="13">
        <f ca="1">IF(BV27="","",INDEX(Travi!$A$1:$K$10000,BV27,6))</f>
        <v>-121.009</v>
      </c>
      <c r="BZ27" s="13">
        <f ca="1">IF(BV27="","",INDEX(Travi!$A$1:$K$10000,BV27,7))</f>
        <v>-72.396000000000001</v>
      </c>
      <c r="CA27" s="13">
        <f ca="1">IF(BV27="","",INDEX(Travi!$A$1:$K$10000,BV27,8))</f>
        <v>-82.531999999999996</v>
      </c>
      <c r="CB27" s="13">
        <f ca="1">IF(BV27="","",INDEX(Travi!$A$1:$K$10000,BV27,9))</f>
        <v>-10.048999999999999</v>
      </c>
      <c r="CC27" s="13">
        <f ca="1">IF(BV27="","",INDEX(Travi!$A$1:$K$10000,BV27,10))</f>
        <v>-1.2070000000000001</v>
      </c>
      <c r="CD27" s="13">
        <f ca="1">IF(BV27="","",INDEX(Travi!$A$1:$K$10000,BV27,11))</f>
        <v>-1.776</v>
      </c>
      <c r="CE27" s="12"/>
      <c r="CF27" s="12"/>
      <c r="CG27" s="12"/>
      <c r="CH27" s="12"/>
      <c r="CI27" s="13"/>
      <c r="CJ27" s="13"/>
      <c r="CK27" s="13"/>
      <c r="CL27" s="67"/>
      <c r="CM27" s="30"/>
      <c r="CN27" s="46">
        <f t="shared" ca="1" si="12"/>
        <v>241</v>
      </c>
      <c r="CO27" s="12">
        <f ca="1">IF(CN27="","",INDEX(Travi!$A$1:$K$10000,CN27,4))</f>
        <v>1</v>
      </c>
      <c r="CP27" s="12" t="str">
        <f ca="1">IF(CN27="","",INDEX(Travi!$A$1:$K$10000,CN27,5))</f>
        <v>Vdes</v>
      </c>
      <c r="CQ27" s="13">
        <f ca="1">IF(CN27="","",INDEX(Travi!$A$1:$K$10000,CN27,6))</f>
        <v>-95.546000000000006</v>
      </c>
      <c r="CR27" s="13">
        <f ca="1">IF(CN27="","",INDEX(Travi!$A$1:$K$10000,CN27,7))</f>
        <v>-57.158999999999999</v>
      </c>
      <c r="CS27" s="13">
        <f ca="1">IF(CN27="","",INDEX(Travi!$A$1:$K$10000,CN27,8))</f>
        <v>-76.174999999999997</v>
      </c>
      <c r="CT27" s="13">
        <f ca="1">IF(CN27="","",INDEX(Travi!$A$1:$K$10000,CN27,9))</f>
        <v>-9.2810000000000006</v>
      </c>
      <c r="CU27" s="13">
        <f ca="1">IF(CN27="","",INDEX(Travi!$A$1:$K$10000,CN27,10))</f>
        <v>-1.1140000000000001</v>
      </c>
      <c r="CV27" s="13">
        <f ca="1">IF(CN27="","",INDEX(Travi!$A$1:$K$10000,CN27,11))</f>
        <v>-1.639</v>
      </c>
      <c r="CW27" s="12"/>
      <c r="CX27" s="12"/>
      <c r="CY27" s="12"/>
      <c r="CZ27" s="12"/>
      <c r="DA27" s="13"/>
      <c r="DB27" s="13"/>
      <c r="DC27" s="13"/>
      <c r="DD27" s="67"/>
      <c r="DE27" s="30"/>
      <c r="DF27" s="46">
        <f t="shared" ca="1" si="13"/>
        <v>261</v>
      </c>
      <c r="DG27" s="12">
        <f ca="1">IF(DF27="","",INDEX(Travi!$A$1:$K$10000,DF27,4))</f>
        <v>1</v>
      </c>
      <c r="DH27" s="12" t="str">
        <f ca="1">IF(DF27="","",INDEX(Travi!$A$1:$K$10000,DF27,5))</f>
        <v>Vdes</v>
      </c>
      <c r="DI27" s="13">
        <f ca="1">IF(DF27="","",INDEX(Travi!$A$1:$K$10000,DF27,6))</f>
        <v>-28.87</v>
      </c>
      <c r="DJ27" s="13">
        <f ca="1">IF(DF27="","",INDEX(Travi!$A$1:$K$10000,DF27,7))</f>
        <v>-17.689</v>
      </c>
      <c r="DK27" s="13">
        <f ca="1">IF(DF27="","",INDEX(Travi!$A$1:$K$10000,DF27,8))</f>
        <v>-8.4109999999999996</v>
      </c>
      <c r="DL27" s="13">
        <f ca="1">IF(DF27="","",INDEX(Travi!$A$1:$K$10000,DF27,9))</f>
        <v>1.661</v>
      </c>
      <c r="DM27" s="13">
        <f ca="1">IF(DF27="","",INDEX(Travi!$A$1:$K$10000,DF27,10))</f>
        <v>0.23100000000000001</v>
      </c>
      <c r="DN27" s="13">
        <f ca="1">IF(DF27="","",INDEX(Travi!$A$1:$K$10000,DF27,11))</f>
        <v>0.34</v>
      </c>
      <c r="DO27" s="12"/>
      <c r="DP27" s="12"/>
      <c r="DQ27" s="12"/>
      <c r="DR27" s="12"/>
      <c r="DS27" s="13"/>
      <c r="DT27" s="13"/>
      <c r="DU27" s="13"/>
      <c r="DV27" s="67"/>
    </row>
    <row r="28" spans="1:126">
      <c r="A28" s="11"/>
      <c r="B28" s="46" t="str">
        <f t="shared" ca="1" si="7"/>
        <v/>
      </c>
      <c r="C28" s="12" t="str">
        <f ca="1">IF(B28="","",INDEX(Travi!$A$1:$K$10000,B28,4))</f>
        <v/>
      </c>
      <c r="D28" s="12" t="str">
        <f ca="1">IF(B28="","",INDEX(Travi!$A$1:$K$10000,B28,5))</f>
        <v/>
      </c>
      <c r="E28" s="12" t="str">
        <f ca="1">IF(B28="","",INDEX(Travi!$A$1:$K$10000,B28,6))</f>
        <v/>
      </c>
      <c r="F28" s="12" t="str">
        <f ca="1">IF(B28="","",INDEX(Travi!$A$1:$K$10000,B28,7))</f>
        <v/>
      </c>
      <c r="G28" s="12" t="str">
        <f ca="1">IF(B28="","",INDEX(Travi!$A$1:$K$10000,B28,8))</f>
        <v/>
      </c>
      <c r="H28" s="12" t="str">
        <f ca="1">IF(B28="","",INDEX(Travi!$A$1:$K$10000,B28,9))</f>
        <v/>
      </c>
      <c r="I28" s="12" t="str">
        <f ca="1">IF(B28="","",INDEX(Travi!$A$1:$K$10000,B28,10))</f>
        <v/>
      </c>
      <c r="J28" s="12" t="str">
        <f ca="1">IF(B28="","",INDEX(Travi!$A$1:$K$10000,B28,11))</f>
        <v/>
      </c>
      <c r="K28" s="12"/>
      <c r="L28" s="12"/>
      <c r="M28" s="12"/>
      <c r="N28" s="12"/>
      <c r="O28" s="13"/>
      <c r="P28" s="13"/>
      <c r="Q28" s="13"/>
      <c r="R28" s="13"/>
      <c r="S28" s="30"/>
      <c r="T28" s="46" t="str">
        <f t="shared" ca="1" si="8"/>
        <v/>
      </c>
      <c r="U28" s="12" t="str">
        <f ca="1">IF(T28="","",INDEX(Travi!$A$1:$K$10000,T28,4))</f>
        <v/>
      </c>
      <c r="V28" s="12" t="str">
        <f ca="1">IF(T28="","",INDEX(Travi!$A$1:$K$10000,T28,5))</f>
        <v/>
      </c>
      <c r="W28" s="12" t="str">
        <f ca="1">IF(T28="","",INDEX(Travi!$A$1:$K$10000,T28,6))</f>
        <v/>
      </c>
      <c r="X28" s="12" t="str">
        <f ca="1">IF(T28="","",INDEX(Travi!$A$1:$K$10000,T28,7))</f>
        <v/>
      </c>
      <c r="Y28" s="12" t="str">
        <f ca="1">IF(T28="","",INDEX(Travi!$A$1:$K$10000,T28,8))</f>
        <v/>
      </c>
      <c r="Z28" s="12" t="str">
        <f ca="1">IF(T28="","",INDEX(Travi!$A$1:$K$10000,T28,9))</f>
        <v/>
      </c>
      <c r="AA28" s="12" t="str">
        <f ca="1">IF(T28="","",INDEX(Travi!$A$1:$K$10000,T28,10))</f>
        <v/>
      </c>
      <c r="AB28" s="12" t="str">
        <f ca="1">IF(T28="","",INDEX(Travi!$A$1:$K$10000,T28,11))</f>
        <v/>
      </c>
      <c r="AC28" s="12"/>
      <c r="AD28" s="12"/>
      <c r="AE28" s="12"/>
      <c r="AF28" s="12"/>
      <c r="AG28" s="13"/>
      <c r="AH28" s="13"/>
      <c r="AI28" s="13"/>
      <c r="AJ28" s="67"/>
      <c r="AK28" s="30"/>
      <c r="AL28" s="46" t="str">
        <f t="shared" ca="1" si="9"/>
        <v/>
      </c>
      <c r="AM28" s="12" t="str">
        <f ca="1">IF(AL28="","",INDEX(Travi!$A$1:$K$10000,AL28,4))</f>
        <v/>
      </c>
      <c r="AN28" s="12" t="str">
        <f ca="1">IF(AL28="","",INDEX(Travi!$A$1:$K$10000,AL28,5))</f>
        <v/>
      </c>
      <c r="AO28" s="12" t="str">
        <f ca="1">IF(AL28="","",INDEX(Travi!$A$1:$K$10000,AL28,6))</f>
        <v/>
      </c>
      <c r="AP28" s="12" t="str">
        <f ca="1">IF(AL28="","",INDEX(Travi!$A$1:$K$10000,AL28,7))</f>
        <v/>
      </c>
      <c r="AQ28" s="12" t="str">
        <f ca="1">IF(AL28="","",INDEX(Travi!$A$1:$K$10000,AL28,8))</f>
        <v/>
      </c>
      <c r="AR28" s="12" t="str">
        <f ca="1">IF(AL28="","",INDEX(Travi!$A$1:$K$10000,AL28,9))</f>
        <v/>
      </c>
      <c r="AS28" s="12" t="str">
        <f ca="1">IF(AL28="","",INDEX(Travi!$A$1:$K$10000,AL28,10))</f>
        <v/>
      </c>
      <c r="AT28" s="12" t="str">
        <f ca="1">IF(AL28="","",INDEX(Travi!$A$1:$K$10000,AL28,11))</f>
        <v/>
      </c>
      <c r="AU28" s="12"/>
      <c r="AV28" s="12"/>
      <c r="AW28" s="12"/>
      <c r="AX28" s="12"/>
      <c r="AY28" s="13"/>
      <c r="AZ28" s="13"/>
      <c r="BA28" s="13"/>
      <c r="BB28" s="67"/>
      <c r="BC28" s="30"/>
      <c r="BD28" s="46" t="str">
        <f t="shared" ca="1" si="10"/>
        <v/>
      </c>
      <c r="BE28" s="12" t="str">
        <f ca="1">IF(BD28="","",INDEX(Travi!$A$1:$K$10000,BD28,4))</f>
        <v/>
      </c>
      <c r="BF28" s="12" t="str">
        <f ca="1">IF(BD28="","",INDEX(Travi!$A$1:$K$10000,BD28,5))</f>
        <v/>
      </c>
      <c r="BG28" s="12" t="str">
        <f ca="1">IF(BD28="","",INDEX(Travi!$A$1:$K$10000,BD28,6))</f>
        <v/>
      </c>
      <c r="BH28" s="12" t="str">
        <f ca="1">IF(BD28="","",INDEX(Travi!$A$1:$K$10000,BD28,7))</f>
        <v/>
      </c>
      <c r="BI28" s="12" t="str">
        <f ca="1">IF(BD28="","",INDEX(Travi!$A$1:$K$10000,BD28,8))</f>
        <v/>
      </c>
      <c r="BJ28" s="12" t="str">
        <f ca="1">IF(BD28="","",INDEX(Travi!$A$1:$K$10000,BD28,9))</f>
        <v/>
      </c>
      <c r="BK28" s="12" t="str">
        <f ca="1">IF(BD28="","",INDEX(Travi!$A$1:$K$10000,BD28,10))</f>
        <v/>
      </c>
      <c r="BL28" s="12" t="str">
        <f ca="1">IF(BD28="","",INDEX(Travi!$A$1:$K$10000,BD28,11))</f>
        <v/>
      </c>
      <c r="BM28" s="12"/>
      <c r="BN28" s="12"/>
      <c r="BO28" s="12"/>
      <c r="BP28" s="12"/>
      <c r="BQ28" s="13"/>
      <c r="BR28" s="13"/>
      <c r="BS28" s="13"/>
      <c r="BT28" s="67"/>
      <c r="BU28" s="30"/>
      <c r="BV28" s="46" t="str">
        <f t="shared" ca="1" si="11"/>
        <v/>
      </c>
      <c r="BW28" s="12" t="str">
        <f ca="1">IF(BV28="","",INDEX(Travi!$A$1:$K$10000,BV28,4))</f>
        <v/>
      </c>
      <c r="BX28" s="12" t="str">
        <f ca="1">IF(BV28="","",INDEX(Travi!$A$1:$K$10000,BV28,5))</f>
        <v/>
      </c>
      <c r="BY28" s="12" t="str">
        <f ca="1">IF(BV28="","",INDEX(Travi!$A$1:$K$10000,BV28,6))</f>
        <v/>
      </c>
      <c r="BZ28" s="12" t="str">
        <f ca="1">IF(BV28="","",INDEX(Travi!$A$1:$K$10000,BV28,7))</f>
        <v/>
      </c>
      <c r="CA28" s="12" t="str">
        <f ca="1">IF(BV28="","",INDEX(Travi!$A$1:$K$10000,BV28,8))</f>
        <v/>
      </c>
      <c r="CB28" s="12" t="str">
        <f ca="1">IF(BV28="","",INDEX(Travi!$A$1:$K$10000,BV28,9))</f>
        <v/>
      </c>
      <c r="CC28" s="12" t="str">
        <f ca="1">IF(BV28="","",INDEX(Travi!$A$1:$K$10000,BV28,10))</f>
        <v/>
      </c>
      <c r="CD28" s="12" t="str">
        <f ca="1">IF(BV28="","",INDEX(Travi!$A$1:$K$10000,BV28,11))</f>
        <v/>
      </c>
      <c r="CE28" s="12"/>
      <c r="CF28" s="12"/>
      <c r="CG28" s="12"/>
      <c r="CH28" s="12"/>
      <c r="CI28" s="13"/>
      <c r="CJ28" s="13"/>
      <c r="CK28" s="13"/>
      <c r="CL28" s="67"/>
      <c r="CM28" s="30"/>
      <c r="CN28" s="46" t="str">
        <f t="shared" ca="1" si="12"/>
        <v/>
      </c>
      <c r="CO28" s="12" t="str">
        <f ca="1">IF(CN28="","",INDEX(Travi!$A$1:$K$10000,CN28,4))</f>
        <v/>
      </c>
      <c r="CP28" s="12" t="str">
        <f ca="1">IF(CN28="","",INDEX(Travi!$A$1:$K$10000,CN28,5))</f>
        <v/>
      </c>
      <c r="CQ28" s="12" t="str">
        <f ca="1">IF(CN28="","",INDEX(Travi!$A$1:$K$10000,CN28,6))</f>
        <v/>
      </c>
      <c r="CR28" s="12" t="str">
        <f ca="1">IF(CN28="","",INDEX(Travi!$A$1:$K$10000,CN28,7))</f>
        <v/>
      </c>
      <c r="CS28" s="12" t="str">
        <f ca="1">IF(CN28="","",INDEX(Travi!$A$1:$K$10000,CN28,8))</f>
        <v/>
      </c>
      <c r="CT28" s="12" t="str">
        <f ca="1">IF(CN28="","",INDEX(Travi!$A$1:$K$10000,CN28,9))</f>
        <v/>
      </c>
      <c r="CU28" s="12" t="str">
        <f ca="1">IF(CN28="","",INDEX(Travi!$A$1:$K$10000,CN28,10))</f>
        <v/>
      </c>
      <c r="CV28" s="12" t="str">
        <f ca="1">IF(CN28="","",INDEX(Travi!$A$1:$K$10000,CN28,11))</f>
        <v/>
      </c>
      <c r="CW28" s="12"/>
      <c r="CX28" s="12"/>
      <c r="CY28" s="12"/>
      <c r="CZ28" s="12"/>
      <c r="DA28" s="13"/>
      <c r="DB28" s="13"/>
      <c r="DC28" s="13"/>
      <c r="DD28" s="67"/>
      <c r="DE28" s="30"/>
      <c r="DF28" s="46" t="str">
        <f t="shared" ca="1" si="13"/>
        <v/>
      </c>
      <c r="DG28" s="12" t="str">
        <f ca="1">IF(DF28="","",INDEX(Travi!$A$1:$K$10000,DF28,4))</f>
        <v/>
      </c>
      <c r="DH28" s="12" t="str">
        <f ca="1">IF(DF28="","",INDEX(Travi!$A$1:$K$10000,DF28,5))</f>
        <v/>
      </c>
      <c r="DI28" s="12" t="str">
        <f ca="1">IF(DF28="","",INDEX(Travi!$A$1:$K$10000,DF28,6))</f>
        <v/>
      </c>
      <c r="DJ28" s="12" t="str">
        <f ca="1">IF(DF28="","",INDEX(Travi!$A$1:$K$10000,DF28,7))</f>
        <v/>
      </c>
      <c r="DK28" s="12" t="str">
        <f ca="1">IF(DF28="","",INDEX(Travi!$A$1:$K$10000,DF28,8))</f>
        <v/>
      </c>
      <c r="DL28" s="12" t="str">
        <f ca="1">IF(DF28="","",INDEX(Travi!$A$1:$K$10000,DF28,9))</f>
        <v/>
      </c>
      <c r="DM28" s="12" t="str">
        <f ca="1">IF(DF28="","",INDEX(Travi!$A$1:$K$10000,DF28,10))</f>
        <v/>
      </c>
      <c r="DN28" s="12" t="str">
        <f ca="1">IF(DF28="","",INDEX(Travi!$A$1:$K$10000,DF28,11))</f>
        <v/>
      </c>
      <c r="DO28" s="12"/>
      <c r="DP28" s="12"/>
      <c r="DQ28" s="12"/>
      <c r="DR28" s="12"/>
      <c r="DS28" s="13"/>
      <c r="DT28" s="13"/>
      <c r="DU28" s="13"/>
      <c r="DV28" s="67"/>
    </row>
    <row r="29" spans="1:126">
      <c r="A29" s="11"/>
      <c r="B29" s="46" t="str">
        <f t="shared" ca="1" si="7"/>
        <v/>
      </c>
      <c r="C29" s="12" t="str">
        <f ca="1">IF(B29="","",INDEX(Travi!$A$1:$K$10000,B29,4))</f>
        <v/>
      </c>
      <c r="D29" s="12" t="str">
        <f ca="1">IF(B29="","",INDEX(Travi!$A$1:$K$10000,B29,5))</f>
        <v/>
      </c>
      <c r="E29" s="12" t="str">
        <f ca="1">IF(B29="","",INDEX(Travi!$A$1:$K$10000,B29,6))</f>
        <v/>
      </c>
      <c r="F29" s="12" t="str">
        <f ca="1">IF(B29="","",INDEX(Travi!$A$1:$K$10000,B29,7))</f>
        <v/>
      </c>
      <c r="G29" s="12" t="str">
        <f ca="1">IF(B29="","",INDEX(Travi!$A$1:$K$10000,B29,8))</f>
        <v/>
      </c>
      <c r="H29" s="12" t="str">
        <f ca="1">IF(B29="","",INDEX(Travi!$A$1:$K$10000,B29,9))</f>
        <v/>
      </c>
      <c r="I29" s="12" t="str">
        <f ca="1">IF(B29="","",INDEX(Travi!$A$1:$K$10000,B29,10))</f>
        <v/>
      </c>
      <c r="J29" s="12" t="str">
        <f ca="1">IF(B29="","",INDEX(Travi!$A$1:$K$10000,B29,11))</f>
        <v/>
      </c>
      <c r="L29" s="12"/>
      <c r="M29" s="12"/>
      <c r="N29" s="12"/>
      <c r="O29" s="13"/>
      <c r="P29" s="13"/>
      <c r="Q29" s="13"/>
      <c r="R29" s="13"/>
      <c r="S29" s="30"/>
      <c r="T29" s="46" t="str">
        <f t="shared" ca="1" si="8"/>
        <v/>
      </c>
      <c r="U29" s="12" t="str">
        <f ca="1">IF(T29="","",INDEX(Travi!$A$1:$K$10000,T29,4))</f>
        <v/>
      </c>
      <c r="V29" s="12" t="str">
        <f ca="1">IF(T29="","",INDEX(Travi!$A$1:$K$10000,T29,5))</f>
        <v/>
      </c>
      <c r="W29" s="12" t="str">
        <f ca="1">IF(T29="","",INDEX(Travi!$A$1:$K$10000,T29,6))</f>
        <v/>
      </c>
      <c r="X29" s="12" t="str">
        <f ca="1">IF(T29="","",INDEX(Travi!$A$1:$K$10000,T29,7))</f>
        <v/>
      </c>
      <c r="Y29" s="12" t="str">
        <f ca="1">IF(T29="","",INDEX(Travi!$A$1:$K$10000,T29,8))</f>
        <v/>
      </c>
      <c r="Z29" s="12" t="str">
        <f ca="1">IF(T29="","",INDEX(Travi!$A$1:$K$10000,T29,9))</f>
        <v/>
      </c>
      <c r="AA29" s="12" t="str">
        <f ca="1">IF(T29="","",INDEX(Travi!$A$1:$K$10000,T29,10))</f>
        <v/>
      </c>
      <c r="AB29" s="12" t="str">
        <f ca="1">IF(T29="","",INDEX(Travi!$A$1:$K$10000,T29,11))</f>
        <v/>
      </c>
      <c r="AD29" s="12"/>
      <c r="AE29" s="12"/>
      <c r="AF29" s="12"/>
      <c r="AG29" s="13"/>
      <c r="AH29" s="13"/>
      <c r="AI29" s="13"/>
      <c r="AJ29" s="67"/>
      <c r="AK29" s="30"/>
      <c r="AL29" s="46" t="str">
        <f t="shared" ca="1" si="9"/>
        <v/>
      </c>
      <c r="AM29" s="12" t="str">
        <f ca="1">IF(AL29="","",INDEX(Travi!$A$1:$K$10000,AL29,4))</f>
        <v/>
      </c>
      <c r="AN29" s="12" t="str">
        <f ca="1">IF(AL29="","",INDEX(Travi!$A$1:$K$10000,AL29,5))</f>
        <v/>
      </c>
      <c r="AO29" s="12" t="str">
        <f ca="1">IF(AL29="","",INDEX(Travi!$A$1:$K$10000,AL29,6))</f>
        <v/>
      </c>
      <c r="AP29" s="12" t="str">
        <f ca="1">IF(AL29="","",INDEX(Travi!$A$1:$K$10000,AL29,7))</f>
        <v/>
      </c>
      <c r="AQ29" s="12" t="str">
        <f ca="1">IF(AL29="","",INDEX(Travi!$A$1:$K$10000,AL29,8))</f>
        <v/>
      </c>
      <c r="AR29" s="12" t="str">
        <f ca="1">IF(AL29="","",INDEX(Travi!$A$1:$K$10000,AL29,9))</f>
        <v/>
      </c>
      <c r="AS29" s="12" t="str">
        <f ca="1">IF(AL29="","",INDEX(Travi!$A$1:$K$10000,AL29,10))</f>
        <v/>
      </c>
      <c r="AT29" s="12" t="str">
        <f ca="1">IF(AL29="","",INDEX(Travi!$A$1:$K$10000,AL29,11))</f>
        <v/>
      </c>
      <c r="AV29" s="12"/>
      <c r="AW29" s="12"/>
      <c r="AX29" s="12"/>
      <c r="AY29" s="13"/>
      <c r="AZ29" s="13"/>
      <c r="BA29" s="13"/>
      <c r="BB29" s="67"/>
      <c r="BC29" s="30"/>
      <c r="BD29" s="46" t="str">
        <f t="shared" ca="1" si="10"/>
        <v/>
      </c>
      <c r="BE29" s="12" t="str">
        <f ca="1">IF(BD29="","",INDEX(Travi!$A$1:$K$10000,BD29,4))</f>
        <v/>
      </c>
      <c r="BF29" s="12" t="str">
        <f ca="1">IF(BD29="","",INDEX(Travi!$A$1:$K$10000,BD29,5))</f>
        <v/>
      </c>
      <c r="BG29" s="12" t="str">
        <f ca="1">IF(BD29="","",INDEX(Travi!$A$1:$K$10000,BD29,6))</f>
        <v/>
      </c>
      <c r="BH29" s="12" t="str">
        <f ca="1">IF(BD29="","",INDEX(Travi!$A$1:$K$10000,BD29,7))</f>
        <v/>
      </c>
      <c r="BI29" s="12" t="str">
        <f ca="1">IF(BD29="","",INDEX(Travi!$A$1:$K$10000,BD29,8))</f>
        <v/>
      </c>
      <c r="BJ29" s="12" t="str">
        <f ca="1">IF(BD29="","",INDEX(Travi!$A$1:$K$10000,BD29,9))</f>
        <v/>
      </c>
      <c r="BK29" s="12" t="str">
        <f ca="1">IF(BD29="","",INDEX(Travi!$A$1:$K$10000,BD29,10))</f>
        <v/>
      </c>
      <c r="BL29" s="12" t="str">
        <f ca="1">IF(BD29="","",INDEX(Travi!$A$1:$K$10000,BD29,11))</f>
        <v/>
      </c>
      <c r="BN29" s="12"/>
      <c r="BO29" s="12"/>
      <c r="BP29" s="12"/>
      <c r="BQ29" s="13"/>
      <c r="BR29" s="13"/>
      <c r="BS29" s="13"/>
      <c r="BT29" s="67"/>
      <c r="BU29" s="30"/>
      <c r="BV29" s="46" t="str">
        <f t="shared" ca="1" si="11"/>
        <v/>
      </c>
      <c r="BW29" s="12" t="str">
        <f ca="1">IF(BV29="","",INDEX(Travi!$A$1:$K$10000,BV29,4))</f>
        <v/>
      </c>
      <c r="BX29" s="12" t="str">
        <f ca="1">IF(BV29="","",INDEX(Travi!$A$1:$K$10000,BV29,5))</f>
        <v/>
      </c>
      <c r="BY29" s="12" t="str">
        <f ca="1">IF(BV29="","",INDEX(Travi!$A$1:$K$10000,BV29,6))</f>
        <v/>
      </c>
      <c r="BZ29" s="12" t="str">
        <f ca="1">IF(BV29="","",INDEX(Travi!$A$1:$K$10000,BV29,7))</f>
        <v/>
      </c>
      <c r="CA29" s="12" t="str">
        <f ca="1">IF(BV29="","",INDEX(Travi!$A$1:$K$10000,BV29,8))</f>
        <v/>
      </c>
      <c r="CB29" s="12" t="str">
        <f ca="1">IF(BV29="","",INDEX(Travi!$A$1:$K$10000,BV29,9))</f>
        <v/>
      </c>
      <c r="CC29" s="12" t="str">
        <f ca="1">IF(BV29="","",INDEX(Travi!$A$1:$K$10000,BV29,10))</f>
        <v/>
      </c>
      <c r="CD29" s="12" t="str">
        <f ca="1">IF(BV29="","",INDEX(Travi!$A$1:$K$10000,BV29,11))</f>
        <v/>
      </c>
      <c r="CF29" s="12"/>
      <c r="CG29" s="12"/>
      <c r="CH29" s="12"/>
      <c r="CI29" s="13"/>
      <c r="CJ29" s="13"/>
      <c r="CK29" s="13"/>
      <c r="CL29" s="67"/>
      <c r="CM29" s="30"/>
      <c r="CN29" s="46" t="str">
        <f t="shared" ca="1" si="12"/>
        <v/>
      </c>
      <c r="CO29" s="12" t="str">
        <f ca="1">IF(CN29="","",INDEX(Travi!$A$1:$K$10000,CN29,4))</f>
        <v/>
      </c>
      <c r="CP29" s="12" t="str">
        <f ca="1">IF(CN29="","",INDEX(Travi!$A$1:$K$10000,CN29,5))</f>
        <v/>
      </c>
      <c r="CQ29" s="12" t="str">
        <f ca="1">IF(CN29="","",INDEX(Travi!$A$1:$K$10000,CN29,6))</f>
        <v/>
      </c>
      <c r="CR29" s="12" t="str">
        <f ca="1">IF(CN29="","",INDEX(Travi!$A$1:$K$10000,CN29,7))</f>
        <v/>
      </c>
      <c r="CS29" s="12" t="str">
        <f ca="1">IF(CN29="","",INDEX(Travi!$A$1:$K$10000,CN29,8))</f>
        <v/>
      </c>
      <c r="CT29" s="12" t="str">
        <f ca="1">IF(CN29="","",INDEX(Travi!$A$1:$K$10000,CN29,9))</f>
        <v/>
      </c>
      <c r="CU29" s="12" t="str">
        <f ca="1">IF(CN29="","",INDEX(Travi!$A$1:$K$10000,CN29,10))</f>
        <v/>
      </c>
      <c r="CV29" s="12" t="str">
        <f ca="1">IF(CN29="","",INDEX(Travi!$A$1:$K$10000,CN29,11))</f>
        <v/>
      </c>
      <c r="CX29" s="12"/>
      <c r="CY29" s="12"/>
      <c r="CZ29" s="12"/>
      <c r="DA29" s="13"/>
      <c r="DB29" s="13"/>
      <c r="DC29" s="13"/>
      <c r="DD29" s="67"/>
      <c r="DE29" s="30"/>
      <c r="DF29" s="46" t="str">
        <f t="shared" ca="1" si="13"/>
        <v/>
      </c>
      <c r="DG29" s="12" t="str">
        <f ca="1">IF(DF29="","",INDEX(Travi!$A$1:$K$10000,DF29,4))</f>
        <v/>
      </c>
      <c r="DH29" s="12" t="str">
        <f ca="1">IF(DF29="","",INDEX(Travi!$A$1:$K$10000,DF29,5))</f>
        <v/>
      </c>
      <c r="DI29" s="12" t="str">
        <f ca="1">IF(DF29="","",INDEX(Travi!$A$1:$K$10000,DF29,6))</f>
        <v/>
      </c>
      <c r="DJ29" s="12" t="str">
        <f ca="1">IF(DF29="","",INDEX(Travi!$A$1:$K$10000,DF29,7))</f>
        <v/>
      </c>
      <c r="DK29" s="12" t="str">
        <f ca="1">IF(DF29="","",INDEX(Travi!$A$1:$K$10000,DF29,8))</f>
        <v/>
      </c>
      <c r="DL29" s="12" t="str">
        <f ca="1">IF(DF29="","",INDEX(Travi!$A$1:$K$10000,DF29,9))</f>
        <v/>
      </c>
      <c r="DM29" s="12" t="str">
        <f ca="1">IF(DF29="","",INDEX(Travi!$A$1:$K$10000,DF29,10))</f>
        <v/>
      </c>
      <c r="DN29" s="12" t="str">
        <f ca="1">IF(DF29="","",INDEX(Travi!$A$1:$K$10000,DF29,11))</f>
        <v/>
      </c>
      <c r="DP29" s="12"/>
      <c r="DQ29" s="12"/>
      <c r="DR29" s="12"/>
      <c r="DS29" s="13"/>
      <c r="DT29" s="13"/>
      <c r="DU29" s="13"/>
      <c r="DV29" s="67"/>
    </row>
    <row r="30" spans="1:126">
      <c r="A30" s="11"/>
      <c r="B30" s="46" t="str">
        <f t="shared" ca="1" si="7"/>
        <v/>
      </c>
      <c r="C30" s="12" t="str">
        <f ca="1">IF(B30="","",INDEX(Travi!$A$1:$K$10000,B30,4))</f>
        <v/>
      </c>
      <c r="D30" s="12" t="str">
        <f ca="1">IF(B30="","",INDEX(Travi!$A$1:$K$10000,B30,5))</f>
        <v/>
      </c>
      <c r="E30" s="12" t="str">
        <f ca="1">IF(B30="","",INDEX(Travi!$A$1:$K$10000,B30,6))</f>
        <v/>
      </c>
      <c r="F30" s="12" t="str">
        <f ca="1">IF(B30="","",INDEX(Travi!$A$1:$K$10000,B30,7))</f>
        <v/>
      </c>
      <c r="G30" s="12" t="str">
        <f ca="1">IF(B30="","",INDEX(Travi!$A$1:$K$10000,B30,8))</f>
        <v/>
      </c>
      <c r="H30" s="12" t="str">
        <f ca="1">IF(B30="","",INDEX(Travi!$A$1:$K$10000,B30,9))</f>
        <v/>
      </c>
      <c r="I30" s="12" t="str">
        <f ca="1">IF(B30="","",INDEX(Travi!$A$1:$K$10000,B30,10))</f>
        <v/>
      </c>
      <c r="J30" s="12" t="str">
        <f ca="1">IF(B30="","",INDEX(Travi!$A$1:$K$10000,B30,11))</f>
        <v/>
      </c>
      <c r="K30" s="12"/>
      <c r="L30" s="12"/>
      <c r="M30" s="12"/>
      <c r="N30" s="12"/>
      <c r="O30" s="13"/>
      <c r="P30" s="13"/>
      <c r="Q30" s="13"/>
      <c r="R30" s="13"/>
      <c r="S30" s="30"/>
      <c r="T30" s="46" t="str">
        <f t="shared" ca="1" si="8"/>
        <v/>
      </c>
      <c r="U30" s="12" t="str">
        <f ca="1">IF(T30="","",INDEX(Travi!$A$1:$K$10000,T30,4))</f>
        <v/>
      </c>
      <c r="V30" s="12" t="str">
        <f ca="1">IF(T30="","",INDEX(Travi!$A$1:$K$10000,T30,5))</f>
        <v/>
      </c>
      <c r="W30" s="12" t="str">
        <f ca="1">IF(T30="","",INDEX(Travi!$A$1:$K$10000,T30,6))</f>
        <v/>
      </c>
      <c r="X30" s="12" t="str">
        <f ca="1">IF(T30="","",INDEX(Travi!$A$1:$K$10000,T30,7))</f>
        <v/>
      </c>
      <c r="Y30" s="12" t="str">
        <f ca="1">IF(T30="","",INDEX(Travi!$A$1:$K$10000,T30,8))</f>
        <v/>
      </c>
      <c r="Z30" s="12" t="str">
        <f ca="1">IF(T30="","",INDEX(Travi!$A$1:$K$10000,T30,9))</f>
        <v/>
      </c>
      <c r="AA30" s="12" t="str">
        <f ca="1">IF(T30="","",INDEX(Travi!$A$1:$K$10000,T30,10))</f>
        <v/>
      </c>
      <c r="AB30" s="12" t="str">
        <f ca="1">IF(T30="","",INDEX(Travi!$A$1:$K$10000,T30,11))</f>
        <v/>
      </c>
      <c r="AC30" s="12"/>
      <c r="AD30" s="12"/>
      <c r="AE30" s="12"/>
      <c r="AF30" s="12"/>
      <c r="AG30" s="13"/>
      <c r="AH30" s="13"/>
      <c r="AI30" s="13"/>
      <c r="AJ30" s="67"/>
      <c r="AK30" s="30"/>
      <c r="AL30" s="46" t="str">
        <f t="shared" ca="1" si="9"/>
        <v/>
      </c>
      <c r="AM30" s="12" t="str">
        <f ca="1">IF(AL30="","",INDEX(Travi!$A$1:$K$10000,AL30,4))</f>
        <v/>
      </c>
      <c r="AN30" s="12" t="str">
        <f ca="1">IF(AL30="","",INDEX(Travi!$A$1:$K$10000,AL30,5))</f>
        <v/>
      </c>
      <c r="AO30" s="12" t="str">
        <f ca="1">IF(AL30="","",INDEX(Travi!$A$1:$K$10000,AL30,6))</f>
        <v/>
      </c>
      <c r="AP30" s="12" t="str">
        <f ca="1">IF(AL30="","",INDEX(Travi!$A$1:$K$10000,AL30,7))</f>
        <v/>
      </c>
      <c r="AQ30" s="12" t="str">
        <f ca="1">IF(AL30="","",INDEX(Travi!$A$1:$K$10000,AL30,8))</f>
        <v/>
      </c>
      <c r="AR30" s="12" t="str">
        <f ca="1">IF(AL30="","",INDEX(Travi!$A$1:$K$10000,AL30,9))</f>
        <v/>
      </c>
      <c r="AS30" s="12" t="str">
        <f ca="1">IF(AL30="","",INDEX(Travi!$A$1:$K$10000,AL30,10))</f>
        <v/>
      </c>
      <c r="AT30" s="12" t="str">
        <f ca="1">IF(AL30="","",INDEX(Travi!$A$1:$K$10000,AL30,11))</f>
        <v/>
      </c>
      <c r="AU30" s="12"/>
      <c r="AV30" s="12"/>
      <c r="AW30" s="12"/>
      <c r="AX30" s="12"/>
      <c r="AY30" s="13"/>
      <c r="AZ30" s="13"/>
      <c r="BA30" s="13"/>
      <c r="BB30" s="67"/>
      <c r="BC30" s="30"/>
      <c r="BD30" s="46" t="str">
        <f t="shared" ca="1" si="10"/>
        <v/>
      </c>
      <c r="BE30" s="12" t="str">
        <f ca="1">IF(BD30="","",INDEX(Travi!$A$1:$K$10000,BD30,4))</f>
        <v/>
      </c>
      <c r="BF30" s="12" t="str">
        <f ca="1">IF(BD30="","",INDEX(Travi!$A$1:$K$10000,BD30,5))</f>
        <v/>
      </c>
      <c r="BG30" s="12" t="str">
        <f ca="1">IF(BD30="","",INDEX(Travi!$A$1:$K$10000,BD30,6))</f>
        <v/>
      </c>
      <c r="BH30" s="12" t="str">
        <f ca="1">IF(BD30="","",INDEX(Travi!$A$1:$K$10000,BD30,7))</f>
        <v/>
      </c>
      <c r="BI30" s="12" t="str">
        <f ca="1">IF(BD30="","",INDEX(Travi!$A$1:$K$10000,BD30,8))</f>
        <v/>
      </c>
      <c r="BJ30" s="12" t="str">
        <f ca="1">IF(BD30="","",INDEX(Travi!$A$1:$K$10000,BD30,9))</f>
        <v/>
      </c>
      <c r="BK30" s="12" t="str">
        <f ca="1">IF(BD30="","",INDEX(Travi!$A$1:$K$10000,BD30,10))</f>
        <v/>
      </c>
      <c r="BL30" s="12" t="str">
        <f ca="1">IF(BD30="","",INDEX(Travi!$A$1:$K$10000,BD30,11))</f>
        <v/>
      </c>
      <c r="BM30" s="12"/>
      <c r="BN30" s="12"/>
      <c r="BO30" s="12"/>
      <c r="BP30" s="12"/>
      <c r="BQ30" s="13"/>
      <c r="BR30" s="13"/>
      <c r="BS30" s="13"/>
      <c r="BT30" s="67"/>
      <c r="BU30" s="30"/>
      <c r="BV30" s="46" t="str">
        <f t="shared" ca="1" si="11"/>
        <v/>
      </c>
      <c r="BW30" s="12" t="str">
        <f ca="1">IF(BV30="","",INDEX(Travi!$A$1:$K$10000,BV30,4))</f>
        <v/>
      </c>
      <c r="BX30" s="12" t="str">
        <f ca="1">IF(BV30="","",INDEX(Travi!$A$1:$K$10000,BV30,5))</f>
        <v/>
      </c>
      <c r="BY30" s="12" t="str">
        <f ca="1">IF(BV30="","",INDEX(Travi!$A$1:$K$10000,BV30,6))</f>
        <v/>
      </c>
      <c r="BZ30" s="12" t="str">
        <f ca="1">IF(BV30="","",INDEX(Travi!$A$1:$K$10000,BV30,7))</f>
        <v/>
      </c>
      <c r="CA30" s="12" t="str">
        <f ca="1">IF(BV30="","",INDEX(Travi!$A$1:$K$10000,BV30,8))</f>
        <v/>
      </c>
      <c r="CB30" s="12" t="str">
        <f ca="1">IF(BV30="","",INDEX(Travi!$A$1:$K$10000,BV30,9))</f>
        <v/>
      </c>
      <c r="CC30" s="12" t="str">
        <f ca="1">IF(BV30="","",INDEX(Travi!$A$1:$K$10000,BV30,10))</f>
        <v/>
      </c>
      <c r="CD30" s="12" t="str">
        <f ca="1">IF(BV30="","",INDEX(Travi!$A$1:$K$10000,BV30,11))</f>
        <v/>
      </c>
      <c r="CE30" s="12"/>
      <c r="CF30" s="12"/>
      <c r="CG30" s="12"/>
      <c r="CH30" s="12"/>
      <c r="CI30" s="13"/>
      <c r="CJ30" s="13"/>
      <c r="CK30" s="13"/>
      <c r="CL30" s="67"/>
      <c r="CM30" s="30"/>
      <c r="CN30" s="46" t="str">
        <f t="shared" ca="1" si="12"/>
        <v/>
      </c>
      <c r="CO30" s="12" t="str">
        <f ca="1">IF(CN30="","",INDEX(Travi!$A$1:$K$10000,CN30,4))</f>
        <v/>
      </c>
      <c r="CP30" s="12" t="str">
        <f ca="1">IF(CN30="","",INDEX(Travi!$A$1:$K$10000,CN30,5))</f>
        <v/>
      </c>
      <c r="CQ30" s="12" t="str">
        <f ca="1">IF(CN30="","",INDEX(Travi!$A$1:$K$10000,CN30,6))</f>
        <v/>
      </c>
      <c r="CR30" s="12" t="str">
        <f ca="1">IF(CN30="","",INDEX(Travi!$A$1:$K$10000,CN30,7))</f>
        <v/>
      </c>
      <c r="CS30" s="12" t="str">
        <f ca="1">IF(CN30="","",INDEX(Travi!$A$1:$K$10000,CN30,8))</f>
        <v/>
      </c>
      <c r="CT30" s="12" t="str">
        <f ca="1">IF(CN30="","",INDEX(Travi!$A$1:$K$10000,CN30,9))</f>
        <v/>
      </c>
      <c r="CU30" s="12" t="str">
        <f ca="1">IF(CN30="","",INDEX(Travi!$A$1:$K$10000,CN30,10))</f>
        <v/>
      </c>
      <c r="CV30" s="12" t="str">
        <f ca="1">IF(CN30="","",INDEX(Travi!$A$1:$K$10000,CN30,11))</f>
        <v/>
      </c>
      <c r="CW30" s="12"/>
      <c r="CX30" s="12"/>
      <c r="CY30" s="12"/>
      <c r="CZ30" s="12"/>
      <c r="DA30" s="13"/>
      <c r="DB30" s="13"/>
      <c r="DC30" s="13"/>
      <c r="DD30" s="67"/>
      <c r="DE30" s="30"/>
      <c r="DF30" s="46" t="str">
        <f t="shared" ca="1" si="13"/>
        <v/>
      </c>
      <c r="DG30" s="12" t="str">
        <f ca="1">IF(DF30="","",INDEX(Travi!$A$1:$K$10000,DF30,4))</f>
        <v/>
      </c>
      <c r="DH30" s="12" t="str">
        <f ca="1">IF(DF30="","",INDEX(Travi!$A$1:$K$10000,DF30,5))</f>
        <v/>
      </c>
      <c r="DI30" s="12" t="str">
        <f ca="1">IF(DF30="","",INDEX(Travi!$A$1:$K$10000,DF30,6))</f>
        <v/>
      </c>
      <c r="DJ30" s="12" t="str">
        <f ca="1">IF(DF30="","",INDEX(Travi!$A$1:$K$10000,DF30,7))</f>
        <v/>
      </c>
      <c r="DK30" s="12" t="str">
        <f ca="1">IF(DF30="","",INDEX(Travi!$A$1:$K$10000,DF30,8))</f>
        <v/>
      </c>
      <c r="DL30" s="12" t="str">
        <f ca="1">IF(DF30="","",INDEX(Travi!$A$1:$K$10000,DF30,9))</f>
        <v/>
      </c>
      <c r="DM30" s="12" t="str">
        <f ca="1">IF(DF30="","",INDEX(Travi!$A$1:$K$10000,DF30,10))</f>
        <v/>
      </c>
      <c r="DN30" s="12" t="str">
        <f ca="1">IF(DF30="","",INDEX(Travi!$A$1:$K$10000,DF30,11))</f>
        <v/>
      </c>
      <c r="DO30" s="12"/>
      <c r="DP30" s="12"/>
      <c r="DQ30" s="12"/>
      <c r="DR30" s="12"/>
      <c r="DS30" s="13"/>
      <c r="DT30" s="13"/>
      <c r="DU30" s="13"/>
      <c r="DV30" s="67"/>
    </row>
    <row r="31" spans="1:126">
      <c r="A31" s="47"/>
      <c r="B31" s="48" t="str">
        <f t="shared" ca="1" si="7"/>
        <v/>
      </c>
      <c r="C31" s="23" t="str">
        <f ca="1">IF(B31="","",INDEX(Travi!$A$1:$K$10000,B31,4))</f>
        <v/>
      </c>
      <c r="D31" s="23" t="str">
        <f ca="1">IF(B31="","",INDEX(Travi!$A$1:$K$10000,B31,5))</f>
        <v/>
      </c>
      <c r="E31" s="23" t="str">
        <f ca="1">IF(B31="","",INDEX(Travi!$A$1:$K$10000,B31,6))</f>
        <v/>
      </c>
      <c r="F31" s="23" t="str">
        <f ca="1">IF(B31="","",INDEX(Travi!$A$1:$K$10000,B31,7))</f>
        <v/>
      </c>
      <c r="G31" s="23" t="str">
        <f ca="1">IF(B31="","",INDEX(Travi!$A$1:$K$10000,B31,8))</f>
        <v/>
      </c>
      <c r="H31" s="23" t="str">
        <f ca="1">IF(B31="","",INDEX(Travi!$A$1:$K$10000,B31,9))</f>
        <v/>
      </c>
      <c r="I31" s="23" t="str">
        <f ca="1">IF(B31="","",INDEX(Travi!$A$1:$K$10000,B31,10))</f>
        <v/>
      </c>
      <c r="J31" s="23" t="str">
        <f ca="1">IF(B31="","",INDEX(Travi!$A$1:$K$10000,B31,11))</f>
        <v/>
      </c>
      <c r="K31" s="23"/>
      <c r="L31" s="23"/>
      <c r="M31" s="23"/>
      <c r="N31" s="23"/>
      <c r="O31" s="51"/>
      <c r="P31" s="51"/>
      <c r="Q31" s="51"/>
      <c r="R31" s="51"/>
      <c r="S31" s="50"/>
      <c r="T31" s="48" t="str">
        <f t="shared" ca="1" si="8"/>
        <v/>
      </c>
      <c r="U31" s="23" t="str">
        <f ca="1">IF(T31="","",INDEX(Travi!$A$1:$K$10000,T31,4))</f>
        <v/>
      </c>
      <c r="V31" s="23" t="str">
        <f ca="1">IF(T31="","",INDEX(Travi!$A$1:$K$10000,T31,5))</f>
        <v/>
      </c>
      <c r="W31" s="23" t="str">
        <f ca="1">IF(T31="","",INDEX(Travi!$A$1:$K$10000,T31,6))</f>
        <v/>
      </c>
      <c r="X31" s="23" t="str">
        <f ca="1">IF(T31="","",INDEX(Travi!$A$1:$K$10000,T31,7))</f>
        <v/>
      </c>
      <c r="Y31" s="23" t="str">
        <f ca="1">IF(T31="","",INDEX(Travi!$A$1:$K$10000,T31,8))</f>
        <v/>
      </c>
      <c r="Z31" s="23" t="str">
        <f ca="1">IF(T31="","",INDEX(Travi!$A$1:$K$10000,T31,9))</f>
        <v/>
      </c>
      <c r="AA31" s="23" t="str">
        <f ca="1">IF(T31="","",INDEX(Travi!$A$1:$K$10000,T31,10))</f>
        <v/>
      </c>
      <c r="AB31" s="23" t="str">
        <f ca="1">IF(T31="","",INDEX(Travi!$A$1:$K$10000,T31,11))</f>
        <v/>
      </c>
      <c r="AC31" s="23"/>
      <c r="AD31" s="23"/>
      <c r="AE31" s="23"/>
      <c r="AF31" s="23"/>
      <c r="AG31" s="51"/>
      <c r="AH31" s="51"/>
      <c r="AI31" s="51"/>
      <c r="AJ31" s="52"/>
      <c r="AK31" s="50"/>
      <c r="AL31" s="48" t="str">
        <f t="shared" ca="1" si="9"/>
        <v/>
      </c>
      <c r="AM31" s="23" t="str">
        <f ca="1">IF(AL31="","",INDEX(Travi!$A$1:$K$10000,AL31,4))</f>
        <v/>
      </c>
      <c r="AN31" s="23" t="str">
        <f ca="1">IF(AL31="","",INDEX(Travi!$A$1:$K$10000,AL31,5))</f>
        <v/>
      </c>
      <c r="AO31" s="23" t="str">
        <f ca="1">IF(AL31="","",INDEX(Travi!$A$1:$K$10000,AL31,6))</f>
        <v/>
      </c>
      <c r="AP31" s="23" t="str">
        <f ca="1">IF(AL31="","",INDEX(Travi!$A$1:$K$10000,AL31,7))</f>
        <v/>
      </c>
      <c r="AQ31" s="23" t="str">
        <f ca="1">IF(AL31="","",INDEX(Travi!$A$1:$K$10000,AL31,8))</f>
        <v/>
      </c>
      <c r="AR31" s="23" t="str">
        <f ca="1">IF(AL31="","",INDEX(Travi!$A$1:$K$10000,AL31,9))</f>
        <v/>
      </c>
      <c r="AS31" s="23" t="str">
        <f ca="1">IF(AL31="","",INDEX(Travi!$A$1:$K$10000,AL31,10))</f>
        <v/>
      </c>
      <c r="AT31" s="23" t="str">
        <f ca="1">IF(AL31="","",INDEX(Travi!$A$1:$K$10000,AL31,11))</f>
        <v/>
      </c>
      <c r="AU31" s="23"/>
      <c r="AV31" s="23"/>
      <c r="AW31" s="23"/>
      <c r="AX31" s="23"/>
      <c r="AY31" s="51"/>
      <c r="AZ31" s="51"/>
      <c r="BA31" s="51"/>
      <c r="BB31" s="52"/>
      <c r="BC31" s="50"/>
      <c r="BD31" s="48" t="str">
        <f t="shared" ca="1" si="10"/>
        <v/>
      </c>
      <c r="BE31" s="23" t="str">
        <f ca="1">IF(BD31="","",INDEX(Travi!$A$1:$K$10000,BD31,4))</f>
        <v/>
      </c>
      <c r="BF31" s="23" t="str">
        <f ca="1">IF(BD31="","",INDEX(Travi!$A$1:$K$10000,BD31,5))</f>
        <v/>
      </c>
      <c r="BG31" s="23" t="str">
        <f ca="1">IF(BD31="","",INDEX(Travi!$A$1:$K$10000,BD31,6))</f>
        <v/>
      </c>
      <c r="BH31" s="23" t="str">
        <f ca="1">IF(BD31="","",INDEX(Travi!$A$1:$K$10000,BD31,7))</f>
        <v/>
      </c>
      <c r="BI31" s="23" t="str">
        <f ca="1">IF(BD31="","",INDEX(Travi!$A$1:$K$10000,BD31,8))</f>
        <v/>
      </c>
      <c r="BJ31" s="23" t="str">
        <f ca="1">IF(BD31="","",INDEX(Travi!$A$1:$K$10000,BD31,9))</f>
        <v/>
      </c>
      <c r="BK31" s="23" t="str">
        <f ca="1">IF(BD31="","",INDEX(Travi!$A$1:$K$10000,BD31,10))</f>
        <v/>
      </c>
      <c r="BL31" s="23" t="str">
        <f ca="1">IF(BD31="","",INDEX(Travi!$A$1:$K$10000,BD31,11))</f>
        <v/>
      </c>
      <c r="BM31" s="23"/>
      <c r="BN31" s="23"/>
      <c r="BO31" s="23"/>
      <c r="BP31" s="23"/>
      <c r="BQ31" s="51"/>
      <c r="BR31" s="51"/>
      <c r="BS31" s="51"/>
      <c r="BT31" s="52"/>
      <c r="BU31" s="50"/>
      <c r="BV31" s="48" t="str">
        <f t="shared" ca="1" si="11"/>
        <v/>
      </c>
      <c r="BW31" s="23" t="str">
        <f ca="1">IF(BV31="","",INDEX(Travi!$A$1:$K$10000,BV31,4))</f>
        <v/>
      </c>
      <c r="BX31" s="23" t="str">
        <f ca="1">IF(BV31="","",INDEX(Travi!$A$1:$K$10000,BV31,5))</f>
        <v/>
      </c>
      <c r="BY31" s="23" t="str">
        <f ca="1">IF(BV31="","",INDEX(Travi!$A$1:$K$10000,BV31,6))</f>
        <v/>
      </c>
      <c r="BZ31" s="23" t="str">
        <f ca="1">IF(BV31="","",INDEX(Travi!$A$1:$K$10000,BV31,7))</f>
        <v/>
      </c>
      <c r="CA31" s="23" t="str">
        <f ca="1">IF(BV31="","",INDEX(Travi!$A$1:$K$10000,BV31,8))</f>
        <v/>
      </c>
      <c r="CB31" s="23" t="str">
        <f ca="1">IF(BV31="","",INDEX(Travi!$A$1:$K$10000,BV31,9))</f>
        <v/>
      </c>
      <c r="CC31" s="23" t="str">
        <f ca="1">IF(BV31="","",INDEX(Travi!$A$1:$K$10000,BV31,10))</f>
        <v/>
      </c>
      <c r="CD31" s="23" t="str">
        <f ca="1">IF(BV31="","",INDEX(Travi!$A$1:$K$10000,BV31,11))</f>
        <v/>
      </c>
      <c r="CE31" s="23"/>
      <c r="CF31" s="23"/>
      <c r="CG31" s="23"/>
      <c r="CH31" s="23"/>
      <c r="CI31" s="51"/>
      <c r="CJ31" s="51"/>
      <c r="CK31" s="51"/>
      <c r="CL31" s="52"/>
      <c r="CM31" s="50"/>
      <c r="CN31" s="48" t="str">
        <f t="shared" ca="1" si="12"/>
        <v/>
      </c>
      <c r="CO31" s="23" t="str">
        <f ca="1">IF(CN31="","",INDEX(Travi!$A$1:$K$10000,CN31,4))</f>
        <v/>
      </c>
      <c r="CP31" s="23" t="str">
        <f ca="1">IF(CN31="","",INDEX(Travi!$A$1:$K$10000,CN31,5))</f>
        <v/>
      </c>
      <c r="CQ31" s="23" t="str">
        <f ca="1">IF(CN31="","",INDEX(Travi!$A$1:$K$10000,CN31,6))</f>
        <v/>
      </c>
      <c r="CR31" s="23" t="str">
        <f ca="1">IF(CN31="","",INDEX(Travi!$A$1:$K$10000,CN31,7))</f>
        <v/>
      </c>
      <c r="CS31" s="23" t="str">
        <f ca="1">IF(CN31="","",INDEX(Travi!$A$1:$K$10000,CN31,8))</f>
        <v/>
      </c>
      <c r="CT31" s="23" t="str">
        <f ca="1">IF(CN31="","",INDEX(Travi!$A$1:$K$10000,CN31,9))</f>
        <v/>
      </c>
      <c r="CU31" s="23" t="str">
        <f ca="1">IF(CN31="","",INDEX(Travi!$A$1:$K$10000,CN31,10))</f>
        <v/>
      </c>
      <c r="CV31" s="23" t="str">
        <f ca="1">IF(CN31="","",INDEX(Travi!$A$1:$K$10000,CN31,11))</f>
        <v/>
      </c>
      <c r="CW31" s="23"/>
      <c r="CX31" s="23"/>
      <c r="CY31" s="23"/>
      <c r="CZ31" s="23"/>
      <c r="DA31" s="51"/>
      <c r="DB31" s="51"/>
      <c r="DC31" s="51"/>
      <c r="DD31" s="52"/>
      <c r="DE31" s="50"/>
      <c r="DF31" s="48" t="str">
        <f t="shared" ca="1" si="13"/>
        <v/>
      </c>
      <c r="DG31" s="23" t="str">
        <f ca="1">IF(DF31="","",INDEX(Travi!$A$1:$K$10000,DF31,4))</f>
        <v/>
      </c>
      <c r="DH31" s="23" t="str">
        <f ca="1">IF(DF31="","",INDEX(Travi!$A$1:$K$10000,DF31,5))</f>
        <v/>
      </c>
      <c r="DI31" s="23" t="str">
        <f ca="1">IF(DF31="","",INDEX(Travi!$A$1:$K$10000,DF31,6))</f>
        <v/>
      </c>
      <c r="DJ31" s="23" t="str">
        <f ca="1">IF(DF31="","",INDEX(Travi!$A$1:$K$10000,DF31,7))</f>
        <v/>
      </c>
      <c r="DK31" s="23" t="str">
        <f ca="1">IF(DF31="","",INDEX(Travi!$A$1:$K$10000,DF31,8))</f>
        <v/>
      </c>
      <c r="DL31" s="23" t="str">
        <f ca="1">IF(DF31="","",INDEX(Travi!$A$1:$K$10000,DF31,9))</f>
        <v/>
      </c>
      <c r="DM31" s="23" t="str">
        <f ca="1">IF(DF31="","",INDEX(Travi!$A$1:$K$10000,DF31,10))</f>
        <v/>
      </c>
      <c r="DN31" s="23" t="str">
        <f ca="1">IF(DF31="","",INDEX(Travi!$A$1:$K$10000,DF31,11))</f>
        <v/>
      </c>
      <c r="DO31" s="23"/>
      <c r="DP31" s="23"/>
      <c r="DQ31" s="23"/>
      <c r="DR31" s="23"/>
      <c r="DS31" s="51"/>
      <c r="DT31" s="51"/>
      <c r="DU31" s="51"/>
      <c r="DV31" s="52"/>
    </row>
    <row r="32" spans="1:126">
      <c r="R32" s="59"/>
      <c r="S32" s="56"/>
      <c r="AJ32" s="60"/>
      <c r="AK32" s="56"/>
      <c r="BB32" s="60"/>
      <c r="BC32" s="56"/>
      <c r="BT32" s="60"/>
      <c r="BU32" s="56"/>
      <c r="CL32" s="60"/>
      <c r="CM32" s="56"/>
      <c r="DD32" s="60"/>
      <c r="DE32" s="56"/>
      <c r="DV32" s="60"/>
    </row>
    <row r="33" spans="1:126">
      <c r="A33" s="2" t="s">
        <v>44</v>
      </c>
      <c r="B33" s="16" t="str">
        <f ca="1">A$8</f>
        <v>14-15</v>
      </c>
      <c r="D33" s="2" t="s">
        <v>24</v>
      </c>
      <c r="E33" s="8" t="s">
        <v>56</v>
      </c>
      <c r="F33" s="9">
        <v>60</v>
      </c>
      <c r="G33" s="2" t="s">
        <v>25</v>
      </c>
      <c r="H33" s="2" t="s">
        <v>26</v>
      </c>
      <c r="N33" s="2" t="s">
        <v>54</v>
      </c>
      <c r="O33" s="8"/>
      <c r="P33" s="37">
        <f ca="1">ROUND(ABS(IF($C$2&lt;=$C$3,(F40-F41)/F42,(G40-G41)/G42)),2)</f>
        <v>4.7</v>
      </c>
      <c r="Q33" s="2" t="s">
        <v>25</v>
      </c>
      <c r="R33" s="60"/>
      <c r="S33" s="39" t="s">
        <v>44</v>
      </c>
      <c r="T33" s="16" t="str">
        <f ca="1">S8</f>
        <v>15-16</v>
      </c>
      <c r="V33" s="2" t="s">
        <v>24</v>
      </c>
      <c r="W33" s="8" t="s">
        <v>56</v>
      </c>
      <c r="X33" s="9">
        <v>60</v>
      </c>
      <c r="Y33" s="2" t="s">
        <v>25</v>
      </c>
      <c r="Z33" s="2" t="s">
        <v>26</v>
      </c>
      <c r="AF33" s="2" t="s">
        <v>54</v>
      </c>
      <c r="AG33" s="8"/>
      <c r="AH33" s="37">
        <f ca="1">ROUND(ABS(IF($C$2&lt;=$C$3,(X40-X41)/X42,(Y40-Y41)/Y42)),2)</f>
        <v>3.8</v>
      </c>
      <c r="AI33" s="2" t="s">
        <v>25</v>
      </c>
      <c r="AJ33" s="60"/>
      <c r="AK33" s="39" t="s">
        <v>44</v>
      </c>
      <c r="AL33" s="16" t="str">
        <f ca="1">AK8</f>
        <v>16-17</v>
      </c>
      <c r="AN33" s="2" t="s">
        <v>24</v>
      </c>
      <c r="AO33" s="8" t="s">
        <v>56</v>
      </c>
      <c r="AP33" s="9">
        <v>60</v>
      </c>
      <c r="AQ33" s="2" t="s">
        <v>25</v>
      </c>
      <c r="AR33" s="2" t="s">
        <v>26</v>
      </c>
      <c r="AX33" s="2" t="s">
        <v>54</v>
      </c>
      <c r="AY33" s="8"/>
      <c r="AZ33" s="37">
        <f ca="1">ROUND(ABS(IF($C$2&lt;=$C$3,(AP40-AP41)/AP42,(AQ40-AQ41)/AQ42)),2)</f>
        <v>3</v>
      </c>
      <c r="BA33" s="2" t="s">
        <v>25</v>
      </c>
      <c r="BB33" s="60"/>
      <c r="BC33" s="39" t="s">
        <v>44</v>
      </c>
      <c r="BD33" s="16" t="str">
        <f ca="1">BC8</f>
        <v>17-18</v>
      </c>
      <c r="BF33" s="2" t="s">
        <v>24</v>
      </c>
      <c r="BG33" s="8" t="s">
        <v>56</v>
      </c>
      <c r="BH33" s="9">
        <v>30</v>
      </c>
      <c r="BI33" s="2" t="s">
        <v>25</v>
      </c>
      <c r="BJ33" s="2" t="s">
        <v>26</v>
      </c>
      <c r="BP33" s="2" t="s">
        <v>54</v>
      </c>
      <c r="BQ33" s="8"/>
      <c r="BR33" s="37">
        <f ca="1">ROUND(ABS(IF($C$2&lt;=$C$3,(BH40-BH41)/BH42,(BI40-BI41)/BI42)),2)</f>
        <v>3.2</v>
      </c>
      <c r="BS33" s="2" t="s">
        <v>25</v>
      </c>
      <c r="BT33" s="60"/>
      <c r="BU33" s="39" t="s">
        <v>44</v>
      </c>
      <c r="BV33" s="16" t="str">
        <f ca="1">BU8</f>
        <v>18-19</v>
      </c>
      <c r="BX33" s="2" t="s">
        <v>24</v>
      </c>
      <c r="BY33" s="8" t="s">
        <v>56</v>
      </c>
      <c r="BZ33" s="9">
        <v>30</v>
      </c>
      <c r="CA33" s="2" t="s">
        <v>25</v>
      </c>
      <c r="CB33" s="2" t="s">
        <v>26</v>
      </c>
      <c r="CH33" s="2" t="s">
        <v>54</v>
      </c>
      <c r="CI33" s="8"/>
      <c r="CJ33" s="37">
        <f ca="1">ROUND(ABS(IF($C$2&lt;=$C$3,(BZ40-BZ41)/BZ42,(CA40-CA41)/CA42)),2)</f>
        <v>4.2</v>
      </c>
      <c r="CK33" s="2" t="s">
        <v>25</v>
      </c>
      <c r="CL33" s="60"/>
      <c r="CM33" s="39" t="s">
        <v>44</v>
      </c>
      <c r="CN33" s="16" t="str">
        <f ca="1">CM8</f>
        <v>19-20</v>
      </c>
      <c r="CP33" s="2" t="s">
        <v>24</v>
      </c>
      <c r="CQ33" s="8" t="s">
        <v>56</v>
      </c>
      <c r="CR33" s="9">
        <v>30</v>
      </c>
      <c r="CS33" s="2" t="s">
        <v>25</v>
      </c>
      <c r="CT33" s="2" t="s">
        <v>26</v>
      </c>
      <c r="CZ33" s="2" t="s">
        <v>54</v>
      </c>
      <c r="DA33" s="8"/>
      <c r="DB33" s="37">
        <f ca="1">ROUND(ABS(IF($C$2&lt;=$C$3,(CR40-CR41)/CR42,(CS40-CS41)/CS42)),2)</f>
        <v>3.6</v>
      </c>
      <c r="DC33" s="2" t="s">
        <v>25</v>
      </c>
      <c r="DD33" s="60"/>
      <c r="DE33" s="39" t="s">
        <v>44</v>
      </c>
      <c r="DF33" s="16" t="str">
        <f ca="1">DE8</f>
        <v>-</v>
      </c>
      <c r="DH33" s="2" t="s">
        <v>24</v>
      </c>
      <c r="DI33" s="8" t="s">
        <v>56</v>
      </c>
      <c r="DJ33" s="9">
        <v>60</v>
      </c>
      <c r="DK33" s="2" t="s">
        <v>25</v>
      </c>
      <c r="DL33" s="2" t="s">
        <v>26</v>
      </c>
      <c r="DR33" s="2" t="s">
        <v>54</v>
      </c>
      <c r="DS33" s="8"/>
      <c r="DT33" s="37">
        <f ca="1">ROUND(ABS(IF($C$2&lt;=$C$3,(DJ40-DJ41)/DJ42,(DK40-DK41)/DK42)),2)</f>
        <v>4.7</v>
      </c>
      <c r="DU33" s="2" t="s">
        <v>25</v>
      </c>
      <c r="DV33" s="60"/>
    </row>
    <row r="34" spans="1:126">
      <c r="A34" s="2" t="s">
        <v>66</v>
      </c>
      <c r="B34" s="16">
        <f>H2</f>
        <v>5</v>
      </c>
      <c r="E34" s="8" t="s">
        <v>57</v>
      </c>
      <c r="F34" s="9">
        <v>22</v>
      </c>
      <c r="G34" s="2" t="s">
        <v>25</v>
      </c>
      <c r="H34" s="2" t="s">
        <v>27</v>
      </c>
      <c r="O34" s="8" t="s">
        <v>32</v>
      </c>
      <c r="P34" s="16">
        <f ca="1">ROUND(ABS((D42-D43)/P33),2)</f>
        <v>10.57</v>
      </c>
      <c r="Q34" s="14" t="s">
        <v>55</v>
      </c>
      <c r="R34" s="60"/>
      <c r="S34" s="39" t="s">
        <v>23</v>
      </c>
      <c r="T34" s="16">
        <f>B34</f>
        <v>5</v>
      </c>
      <c r="W34" s="8" t="s">
        <v>57</v>
      </c>
      <c r="X34" s="9">
        <v>22</v>
      </c>
      <c r="Y34" s="2" t="s">
        <v>25</v>
      </c>
      <c r="Z34" s="2" t="s">
        <v>27</v>
      </c>
      <c r="AG34" s="8" t="s">
        <v>32</v>
      </c>
      <c r="AH34" s="16">
        <f ca="1">ROUND(ABS((V42-V43)/AH33),2)</f>
        <v>10.57</v>
      </c>
      <c r="AI34" s="14" t="s">
        <v>55</v>
      </c>
      <c r="AJ34" s="60"/>
      <c r="AK34" s="39" t="s">
        <v>23</v>
      </c>
      <c r="AL34" s="16">
        <f>T34</f>
        <v>5</v>
      </c>
      <c r="AO34" s="8" t="s">
        <v>57</v>
      </c>
      <c r="AP34" s="9">
        <v>22</v>
      </c>
      <c r="AQ34" s="2" t="s">
        <v>25</v>
      </c>
      <c r="AR34" s="2" t="s">
        <v>27</v>
      </c>
      <c r="AY34" s="8" t="s">
        <v>32</v>
      </c>
      <c r="AZ34" s="16">
        <f ca="1">ROUND(ABS((AN42-AN43)/AZ33),2)</f>
        <v>22.11</v>
      </c>
      <c r="BA34" s="14" t="s">
        <v>55</v>
      </c>
      <c r="BB34" s="60"/>
      <c r="BC34" s="39" t="s">
        <v>23</v>
      </c>
      <c r="BD34" s="16">
        <f>AL34</f>
        <v>5</v>
      </c>
      <c r="BG34" s="8" t="s">
        <v>57</v>
      </c>
      <c r="BH34" s="9">
        <v>50</v>
      </c>
      <c r="BI34" s="2" t="s">
        <v>25</v>
      </c>
      <c r="BJ34" s="2" t="s">
        <v>27</v>
      </c>
      <c r="BQ34" s="8" t="s">
        <v>32</v>
      </c>
      <c r="BR34" s="16">
        <f ca="1">ROUND(ABS((BF42-BF43)/BR33),2)</f>
        <v>44.5</v>
      </c>
      <c r="BS34" s="14" t="s">
        <v>55</v>
      </c>
      <c r="BT34" s="60"/>
      <c r="BU34" s="39" t="s">
        <v>23</v>
      </c>
      <c r="BV34" s="16">
        <f>BD34</f>
        <v>5</v>
      </c>
      <c r="BY34" s="8" t="s">
        <v>57</v>
      </c>
      <c r="BZ34" s="9">
        <v>50</v>
      </c>
      <c r="CA34" s="2" t="s">
        <v>25</v>
      </c>
      <c r="CB34" s="2" t="s">
        <v>27</v>
      </c>
      <c r="CI34" s="8" t="s">
        <v>32</v>
      </c>
      <c r="CJ34" s="16">
        <f ca="1">ROUND(ABS((BX42-BX43)/CJ33),2)</f>
        <v>44.5</v>
      </c>
      <c r="CK34" s="14" t="s">
        <v>55</v>
      </c>
      <c r="CL34" s="60"/>
      <c r="CM34" s="39" t="s">
        <v>23</v>
      </c>
      <c r="CN34" s="16">
        <f>BV34</f>
        <v>5</v>
      </c>
      <c r="CQ34" s="8" t="s">
        <v>57</v>
      </c>
      <c r="CR34" s="9">
        <v>50</v>
      </c>
      <c r="CS34" s="2" t="s">
        <v>25</v>
      </c>
      <c r="CT34" s="2" t="s">
        <v>27</v>
      </c>
      <c r="DA34" s="8" t="s">
        <v>32</v>
      </c>
      <c r="DB34" s="16">
        <f ca="1">ROUND(ABS((CP42-CP43)/DB33),2)</f>
        <v>44.5</v>
      </c>
      <c r="DC34" s="14" t="s">
        <v>55</v>
      </c>
      <c r="DD34" s="60"/>
      <c r="DE34" s="39" t="s">
        <v>23</v>
      </c>
      <c r="DF34" s="16">
        <f>CN34</f>
        <v>5</v>
      </c>
      <c r="DI34" s="8" t="s">
        <v>57</v>
      </c>
      <c r="DJ34" s="9">
        <v>22</v>
      </c>
      <c r="DK34" s="2" t="s">
        <v>25</v>
      </c>
      <c r="DL34" s="2" t="s">
        <v>27</v>
      </c>
      <c r="DS34" s="8" t="s">
        <v>32</v>
      </c>
      <c r="DT34" s="16">
        <f ca="1">ROUND(ABS((DH42-DH43)/DT33),2)</f>
        <v>10.57</v>
      </c>
      <c r="DU34" s="14" t="s">
        <v>55</v>
      </c>
      <c r="DV34" s="60"/>
    </row>
    <row r="35" spans="1:126">
      <c r="E35" s="8" t="s">
        <v>28</v>
      </c>
      <c r="F35" s="32">
        <f>$N$4</f>
        <v>4</v>
      </c>
      <c r="G35" s="2" t="s">
        <v>25</v>
      </c>
      <c r="H35" s="2" t="s">
        <v>29</v>
      </c>
      <c r="O35" s="8" t="s">
        <v>33</v>
      </c>
      <c r="P35" s="16">
        <f ca="1">ROUND(ABS((E42-E43)/P33),2)</f>
        <v>6.42</v>
      </c>
      <c r="Q35" s="14" t="s">
        <v>55</v>
      </c>
      <c r="R35" s="60"/>
      <c r="S35" s="39"/>
      <c r="W35" s="8" t="s">
        <v>28</v>
      </c>
      <c r="X35" s="32">
        <f>$N$4</f>
        <v>4</v>
      </c>
      <c r="Y35" s="2" t="s">
        <v>25</v>
      </c>
      <c r="Z35" s="2" t="s">
        <v>29</v>
      </c>
      <c r="AG35" s="8" t="s">
        <v>33</v>
      </c>
      <c r="AH35" s="16">
        <f ca="1">ROUND(ABS((W42-W43)/AH33),2)</f>
        <v>6.42</v>
      </c>
      <c r="AI35" s="14" t="s">
        <v>55</v>
      </c>
      <c r="AJ35" s="60"/>
      <c r="AK35" s="39"/>
      <c r="AO35" s="8" t="s">
        <v>28</v>
      </c>
      <c r="AP35" s="32">
        <f>$N$4</f>
        <v>4</v>
      </c>
      <c r="AQ35" s="2" t="s">
        <v>25</v>
      </c>
      <c r="AR35" s="2" t="s">
        <v>29</v>
      </c>
      <c r="AY35" s="8" t="s">
        <v>33</v>
      </c>
      <c r="AZ35" s="16">
        <f ca="1">ROUND(ABS((AO42-AO43)/AZ33),2)</f>
        <v>13.46</v>
      </c>
      <c r="BA35" s="14" t="s">
        <v>55</v>
      </c>
      <c r="BB35" s="60"/>
      <c r="BC35" s="39"/>
      <c r="BG35" s="8" t="s">
        <v>28</v>
      </c>
      <c r="BH35" s="32">
        <f>$N$4</f>
        <v>4</v>
      </c>
      <c r="BI35" s="2" t="s">
        <v>25</v>
      </c>
      <c r="BJ35" s="2" t="s">
        <v>29</v>
      </c>
      <c r="BQ35" s="8" t="s">
        <v>33</v>
      </c>
      <c r="BR35" s="16">
        <f ca="1">ROUND(ABS((BG42-BG43)/BR33),2)</f>
        <v>26.15</v>
      </c>
      <c r="BS35" s="14" t="s">
        <v>55</v>
      </c>
      <c r="BT35" s="60"/>
      <c r="BU35" s="39"/>
      <c r="BY35" s="8" t="s">
        <v>28</v>
      </c>
      <c r="BZ35" s="32">
        <f>$N$4</f>
        <v>4</v>
      </c>
      <c r="CA35" s="2" t="s">
        <v>25</v>
      </c>
      <c r="CB35" s="2" t="s">
        <v>29</v>
      </c>
      <c r="CI35" s="8" t="s">
        <v>33</v>
      </c>
      <c r="CJ35" s="16">
        <f ca="1">ROUND(ABS((BY42-BY43)/CJ33),2)</f>
        <v>26.15</v>
      </c>
      <c r="CK35" s="14" t="s">
        <v>55</v>
      </c>
      <c r="CL35" s="60"/>
      <c r="CM35" s="39"/>
      <c r="CQ35" s="8" t="s">
        <v>28</v>
      </c>
      <c r="CR35" s="32">
        <f>$N$4</f>
        <v>4</v>
      </c>
      <c r="CS35" s="2" t="s">
        <v>25</v>
      </c>
      <c r="CT35" s="2" t="s">
        <v>29</v>
      </c>
      <c r="DA35" s="8" t="s">
        <v>33</v>
      </c>
      <c r="DB35" s="16">
        <f ca="1">ROUND(ABS((CQ42-CQ43)/DB33),2)</f>
        <v>26.15</v>
      </c>
      <c r="DC35" s="14" t="s">
        <v>55</v>
      </c>
      <c r="DD35" s="60"/>
      <c r="DE35" s="39"/>
      <c r="DI35" s="8" t="s">
        <v>28</v>
      </c>
      <c r="DJ35" s="32">
        <f>$N$4</f>
        <v>4</v>
      </c>
      <c r="DK35" s="2" t="s">
        <v>25</v>
      </c>
      <c r="DL35" s="2" t="s">
        <v>29</v>
      </c>
      <c r="DS35" s="8" t="s">
        <v>33</v>
      </c>
      <c r="DT35" s="16">
        <f ca="1">ROUND(ABS((DI42-DI43)/DT33),2)</f>
        <v>6.42</v>
      </c>
      <c r="DU35" s="14" t="s">
        <v>55</v>
      </c>
      <c r="DV35" s="60"/>
    </row>
    <row r="36" spans="1:126">
      <c r="E36" s="8" t="s">
        <v>47</v>
      </c>
      <c r="F36" s="9">
        <v>15</v>
      </c>
      <c r="G36" s="2" t="s">
        <v>25</v>
      </c>
      <c r="H36" s="2" t="s">
        <v>49</v>
      </c>
      <c r="R36" s="60"/>
      <c r="S36" s="39"/>
      <c r="W36" s="8" t="s">
        <v>47</v>
      </c>
      <c r="X36" s="9">
        <v>15</v>
      </c>
      <c r="Y36" s="2" t="s">
        <v>25</v>
      </c>
      <c r="Z36" s="2" t="s">
        <v>49</v>
      </c>
      <c r="AJ36" s="60"/>
      <c r="AK36" s="39"/>
      <c r="AO36" s="8" t="s">
        <v>47</v>
      </c>
      <c r="AP36" s="9">
        <v>15</v>
      </c>
      <c r="AQ36" s="2" t="s">
        <v>25</v>
      </c>
      <c r="AR36" s="2" t="s">
        <v>49</v>
      </c>
      <c r="BB36" s="60"/>
      <c r="BC36" s="39"/>
      <c r="BG36" s="8" t="s">
        <v>47</v>
      </c>
      <c r="BH36" s="9">
        <v>15</v>
      </c>
      <c r="BI36" s="2" t="s">
        <v>25</v>
      </c>
      <c r="BJ36" s="2" t="s">
        <v>49</v>
      </c>
      <c r="BT36" s="60"/>
      <c r="BU36" s="39"/>
      <c r="BY36" s="8" t="s">
        <v>47</v>
      </c>
      <c r="BZ36" s="9">
        <v>35</v>
      </c>
      <c r="CA36" s="2" t="s">
        <v>25</v>
      </c>
      <c r="CB36" s="2" t="s">
        <v>49</v>
      </c>
      <c r="CL36" s="60"/>
      <c r="CM36" s="39"/>
      <c r="CQ36" s="8" t="s">
        <v>47</v>
      </c>
      <c r="CR36" s="9">
        <v>35</v>
      </c>
      <c r="CS36" s="2" t="s">
        <v>25</v>
      </c>
      <c r="CT36" s="2" t="s">
        <v>49</v>
      </c>
      <c r="DD36" s="60"/>
      <c r="DE36" s="39"/>
      <c r="DI36" s="8" t="s">
        <v>47</v>
      </c>
      <c r="DJ36" s="9">
        <v>15</v>
      </c>
      <c r="DK36" s="2" t="s">
        <v>25</v>
      </c>
      <c r="DL36" s="2" t="s">
        <v>49</v>
      </c>
      <c r="DV36" s="60"/>
    </row>
    <row r="37" spans="1:126">
      <c r="E37" s="8" t="s">
        <v>48</v>
      </c>
      <c r="F37" s="9">
        <v>15</v>
      </c>
      <c r="G37" s="2" t="s">
        <v>25</v>
      </c>
      <c r="H37" s="2" t="s">
        <v>50</v>
      </c>
      <c r="R37" s="60"/>
      <c r="S37" s="39"/>
      <c r="W37" s="8" t="s">
        <v>48</v>
      </c>
      <c r="X37" s="9">
        <v>15</v>
      </c>
      <c r="Y37" s="2" t="s">
        <v>25</v>
      </c>
      <c r="Z37" s="2" t="s">
        <v>50</v>
      </c>
      <c r="AJ37" s="60"/>
      <c r="AK37" s="39"/>
      <c r="AO37" s="8" t="s">
        <v>48</v>
      </c>
      <c r="AP37" s="9">
        <v>15</v>
      </c>
      <c r="AQ37" s="2" t="s">
        <v>25</v>
      </c>
      <c r="AR37" s="2" t="s">
        <v>50</v>
      </c>
      <c r="BB37" s="60"/>
      <c r="BC37" s="39"/>
      <c r="BG37" s="8" t="s">
        <v>48</v>
      </c>
      <c r="BH37" s="9">
        <v>35</v>
      </c>
      <c r="BI37" s="2" t="s">
        <v>25</v>
      </c>
      <c r="BJ37" s="2" t="s">
        <v>50</v>
      </c>
      <c r="BT37" s="60"/>
      <c r="BU37" s="39"/>
      <c r="BY37" s="8" t="s">
        <v>48</v>
      </c>
      <c r="BZ37" s="9">
        <v>35</v>
      </c>
      <c r="CA37" s="2" t="s">
        <v>25</v>
      </c>
      <c r="CB37" s="2" t="s">
        <v>50</v>
      </c>
      <c r="CL37" s="60"/>
      <c r="CM37" s="39"/>
      <c r="CQ37" s="8" t="s">
        <v>48</v>
      </c>
      <c r="CR37" s="9">
        <v>15</v>
      </c>
      <c r="CS37" s="2" t="s">
        <v>25</v>
      </c>
      <c r="CT37" s="2" t="s">
        <v>50</v>
      </c>
      <c r="DD37" s="60"/>
      <c r="DE37" s="39"/>
      <c r="DI37" s="8" t="s">
        <v>48</v>
      </c>
      <c r="DJ37" s="9">
        <v>15</v>
      </c>
      <c r="DK37" s="2" t="s">
        <v>25</v>
      </c>
      <c r="DL37" s="2" t="s">
        <v>50</v>
      </c>
      <c r="DV37" s="60"/>
    </row>
    <row r="38" spans="1:126">
      <c r="R38" s="60"/>
      <c r="S38" s="39"/>
      <c r="AJ38" s="60"/>
      <c r="AK38" s="39"/>
      <c r="BB38" s="60"/>
      <c r="BC38" s="39"/>
      <c r="BT38" s="60"/>
      <c r="BU38" s="39"/>
      <c r="CL38" s="60"/>
      <c r="CM38" s="39"/>
      <c r="DD38" s="60"/>
      <c r="DE38" s="39"/>
      <c r="DV38" s="60"/>
    </row>
    <row r="39" spans="1:126">
      <c r="A39" s="2" t="s">
        <v>30</v>
      </c>
      <c r="D39" s="17" t="s">
        <v>32</v>
      </c>
      <c r="E39" s="17" t="s">
        <v>33</v>
      </c>
      <c r="F39" s="17" t="s">
        <v>34</v>
      </c>
      <c r="G39" s="17" t="s">
        <v>35</v>
      </c>
      <c r="H39" s="17" t="s">
        <v>36</v>
      </c>
      <c r="I39" s="17" t="s">
        <v>37</v>
      </c>
      <c r="J39" s="20" t="s">
        <v>39</v>
      </c>
      <c r="K39" s="20" t="s">
        <v>40</v>
      </c>
      <c r="L39" s="20" t="s">
        <v>41</v>
      </c>
      <c r="M39" s="20" t="s">
        <v>42</v>
      </c>
      <c r="N39" s="20" t="s">
        <v>53</v>
      </c>
      <c r="O39" s="17" t="s">
        <v>32</v>
      </c>
      <c r="P39" s="20" t="s">
        <v>51</v>
      </c>
      <c r="Q39" s="20" t="s">
        <v>52</v>
      </c>
      <c r="R39" s="60"/>
      <c r="S39" s="39" t="s">
        <v>30</v>
      </c>
      <c r="V39" s="17" t="s">
        <v>32</v>
      </c>
      <c r="W39" s="17" t="s">
        <v>33</v>
      </c>
      <c r="X39" s="17" t="s">
        <v>34</v>
      </c>
      <c r="Y39" s="17" t="s">
        <v>35</v>
      </c>
      <c r="Z39" s="17" t="s">
        <v>36</v>
      </c>
      <c r="AA39" s="17" t="s">
        <v>37</v>
      </c>
      <c r="AB39" s="20" t="s">
        <v>39</v>
      </c>
      <c r="AC39" s="20" t="s">
        <v>40</v>
      </c>
      <c r="AD39" s="20" t="s">
        <v>41</v>
      </c>
      <c r="AE39" s="20" t="s">
        <v>42</v>
      </c>
      <c r="AF39" s="20" t="s">
        <v>53</v>
      </c>
      <c r="AG39" s="17" t="s">
        <v>32</v>
      </c>
      <c r="AH39" s="20" t="s">
        <v>51</v>
      </c>
      <c r="AI39" s="20" t="s">
        <v>52</v>
      </c>
      <c r="AJ39" s="60"/>
      <c r="AK39" s="39" t="s">
        <v>30</v>
      </c>
      <c r="AN39" s="17" t="s">
        <v>32</v>
      </c>
      <c r="AO39" s="17" t="s">
        <v>33</v>
      </c>
      <c r="AP39" s="17" t="s">
        <v>34</v>
      </c>
      <c r="AQ39" s="17" t="s">
        <v>35</v>
      </c>
      <c r="AR39" s="17" t="s">
        <v>36</v>
      </c>
      <c r="AS39" s="17" t="s">
        <v>37</v>
      </c>
      <c r="AT39" s="20" t="s">
        <v>39</v>
      </c>
      <c r="AU39" s="20" t="s">
        <v>40</v>
      </c>
      <c r="AV39" s="20" t="s">
        <v>41</v>
      </c>
      <c r="AW39" s="20" t="s">
        <v>42</v>
      </c>
      <c r="AX39" s="20" t="s">
        <v>53</v>
      </c>
      <c r="AY39" s="17" t="s">
        <v>32</v>
      </c>
      <c r="AZ39" s="20" t="s">
        <v>51</v>
      </c>
      <c r="BA39" s="20" t="s">
        <v>52</v>
      </c>
      <c r="BB39" s="60"/>
      <c r="BC39" s="39" t="s">
        <v>30</v>
      </c>
      <c r="BF39" s="17" t="s">
        <v>32</v>
      </c>
      <c r="BG39" s="17" t="s">
        <v>33</v>
      </c>
      <c r="BH39" s="17" t="s">
        <v>34</v>
      </c>
      <c r="BI39" s="17" t="s">
        <v>35</v>
      </c>
      <c r="BJ39" s="17" t="s">
        <v>36</v>
      </c>
      <c r="BK39" s="17" t="s">
        <v>37</v>
      </c>
      <c r="BL39" s="20" t="s">
        <v>39</v>
      </c>
      <c r="BM39" s="20" t="s">
        <v>40</v>
      </c>
      <c r="BN39" s="20" t="s">
        <v>41</v>
      </c>
      <c r="BO39" s="20" t="s">
        <v>42</v>
      </c>
      <c r="BP39" s="20" t="s">
        <v>53</v>
      </c>
      <c r="BQ39" s="17" t="s">
        <v>32</v>
      </c>
      <c r="BR39" s="20" t="s">
        <v>51</v>
      </c>
      <c r="BS39" s="20" t="s">
        <v>52</v>
      </c>
      <c r="BT39" s="60"/>
      <c r="BU39" s="39" t="s">
        <v>30</v>
      </c>
      <c r="BX39" s="17" t="s">
        <v>32</v>
      </c>
      <c r="BY39" s="17" t="s">
        <v>33</v>
      </c>
      <c r="BZ39" s="17" t="s">
        <v>34</v>
      </c>
      <c r="CA39" s="17" t="s">
        <v>35</v>
      </c>
      <c r="CB39" s="17" t="s">
        <v>36</v>
      </c>
      <c r="CC39" s="17" t="s">
        <v>37</v>
      </c>
      <c r="CD39" s="20" t="s">
        <v>39</v>
      </c>
      <c r="CE39" s="20" t="s">
        <v>40</v>
      </c>
      <c r="CF39" s="20" t="s">
        <v>41</v>
      </c>
      <c r="CG39" s="20" t="s">
        <v>42</v>
      </c>
      <c r="CH39" s="20" t="s">
        <v>53</v>
      </c>
      <c r="CI39" s="17" t="s">
        <v>32</v>
      </c>
      <c r="CJ39" s="20" t="s">
        <v>51</v>
      </c>
      <c r="CK39" s="20" t="s">
        <v>52</v>
      </c>
      <c r="CL39" s="60"/>
      <c r="CM39" s="39" t="s">
        <v>30</v>
      </c>
      <c r="CP39" s="17" t="s">
        <v>32</v>
      </c>
      <c r="CQ39" s="17" t="s">
        <v>33</v>
      </c>
      <c r="CR39" s="17" t="s">
        <v>34</v>
      </c>
      <c r="CS39" s="17" t="s">
        <v>35</v>
      </c>
      <c r="CT39" s="17" t="s">
        <v>36</v>
      </c>
      <c r="CU39" s="17" t="s">
        <v>37</v>
      </c>
      <c r="CV39" s="20" t="s">
        <v>39</v>
      </c>
      <c r="CW39" s="20" t="s">
        <v>40</v>
      </c>
      <c r="CX39" s="20" t="s">
        <v>41</v>
      </c>
      <c r="CY39" s="20" t="s">
        <v>42</v>
      </c>
      <c r="CZ39" s="20" t="s">
        <v>53</v>
      </c>
      <c r="DA39" s="17" t="s">
        <v>32</v>
      </c>
      <c r="DB39" s="20" t="s">
        <v>51</v>
      </c>
      <c r="DC39" s="20" t="s">
        <v>52</v>
      </c>
      <c r="DD39" s="60"/>
      <c r="DE39" s="39" t="s">
        <v>30</v>
      </c>
      <c r="DH39" s="17" t="s">
        <v>32</v>
      </c>
      <c r="DI39" s="17" t="s">
        <v>33</v>
      </c>
      <c r="DJ39" s="17" t="s">
        <v>34</v>
      </c>
      <c r="DK39" s="17" t="s">
        <v>35</v>
      </c>
      <c r="DL39" s="17" t="s">
        <v>36</v>
      </c>
      <c r="DM39" s="17" t="s">
        <v>37</v>
      </c>
      <c r="DN39" s="20" t="s">
        <v>39</v>
      </c>
      <c r="DO39" s="20" t="s">
        <v>40</v>
      </c>
      <c r="DP39" s="20" t="s">
        <v>41</v>
      </c>
      <c r="DQ39" s="20" t="s">
        <v>42</v>
      </c>
      <c r="DR39" s="20" t="s">
        <v>53</v>
      </c>
      <c r="DS39" s="17" t="s">
        <v>32</v>
      </c>
      <c r="DT39" s="20" t="s">
        <v>51</v>
      </c>
      <c r="DU39" s="20" t="s">
        <v>52</v>
      </c>
      <c r="DV39" s="60"/>
    </row>
    <row r="40" spans="1:126">
      <c r="A40" s="8" t="s">
        <v>31</v>
      </c>
      <c r="B40" s="45">
        <f>($H$2-B34)*4+1</f>
        <v>1</v>
      </c>
      <c r="C40" s="8" t="s">
        <v>11</v>
      </c>
      <c r="D40" s="6">
        <f ca="1">INDEX(E$8:E$31,B40,1)</f>
        <v>-17.024999999999999</v>
      </c>
      <c r="E40" s="6">
        <f ca="1">INDEX(F$8:F$31,B40,1)</f>
        <v>-10.348000000000001</v>
      </c>
      <c r="F40" s="6">
        <f ca="1">INDEX(G$8:G$31,B40,1)</f>
        <v>6.2249999999999996</v>
      </c>
      <c r="G40" s="6">
        <f ca="1">INDEX(H$8:H$31,B40,1)</f>
        <v>0.69199999999999995</v>
      </c>
      <c r="H40" s="6">
        <f ca="1">INDEX(I$8:I$31,B40,1)</f>
        <v>7.6999999999999999E-2</v>
      </c>
      <c r="I40" s="6">
        <f ca="1">INDEX(J$8:J$31,B40,1)</f>
        <v>0.113</v>
      </c>
      <c r="J40" s="21">
        <f ca="1">(ABS(F40)+ABS(H40))*SIGN(F40)</f>
        <v>6.3019999999999996</v>
      </c>
      <c r="K40" s="21">
        <f ca="1">(ABS(G40)+ABS(I40))*SIGN(G40)</f>
        <v>0.80499999999999994</v>
      </c>
      <c r="L40" s="21">
        <f ca="1">(ABS(J40)+0.3*ABS(K40))*SIGN(J40)</f>
        <v>6.5434999999999999</v>
      </c>
      <c r="M40" s="21">
        <f t="shared" ref="M40:M43" ca="1" si="14">(ABS(K40)+0.3*ABS(J40))*SIGN(K40)</f>
        <v>2.6955999999999998</v>
      </c>
      <c r="N40" s="21">
        <f ca="1">IF($C$2&lt;=$C$3,L40,M40)</f>
        <v>6.5434999999999999</v>
      </c>
      <c r="O40" s="37">
        <f ca="1">D40</f>
        <v>-17.024999999999999</v>
      </c>
      <c r="P40" s="37">
        <f ca="1">E40+N40</f>
        <v>-3.8045000000000009</v>
      </c>
      <c r="Q40" s="37">
        <f ca="1">E40-N40</f>
        <v>-16.891500000000001</v>
      </c>
      <c r="R40" s="60"/>
      <c r="S40" s="57" t="s">
        <v>31</v>
      </c>
      <c r="T40" s="45">
        <f>($H$2-T34)*4+1</f>
        <v>1</v>
      </c>
      <c r="U40" s="8" t="s">
        <v>11</v>
      </c>
      <c r="V40" s="6">
        <f ca="1">INDEX(W$8:W$31,T40,1)</f>
        <v>-14.097</v>
      </c>
      <c r="W40" s="6">
        <f ca="1">INDEX(X$8:X$31,T40,1)</f>
        <v>-8.5459999999999994</v>
      </c>
      <c r="X40" s="6">
        <f ca="1">INDEX(Y$8:Y$31,T40,1)</f>
        <v>6.3179999999999996</v>
      </c>
      <c r="Y40" s="6">
        <f ca="1">INDEX(Z$8:Z$31,T40,1)</f>
        <v>0.70299999999999996</v>
      </c>
      <c r="Z40" s="6">
        <f ca="1">INDEX(AA$8:AA$31,T40,1)</f>
        <v>7.8E-2</v>
      </c>
      <c r="AA40" s="6">
        <f ca="1">INDEX(AB$8:AB$31,T40,1)</f>
        <v>0.115</v>
      </c>
      <c r="AB40" s="21">
        <f ca="1">(ABS(X40)+ABS(Z40))*SIGN(X40)</f>
        <v>6.3959999999999999</v>
      </c>
      <c r="AC40" s="21">
        <f ca="1">(ABS(Y40)+ABS(AA40))*SIGN(Y40)</f>
        <v>0.81799999999999995</v>
      </c>
      <c r="AD40" s="21">
        <f ca="1">(ABS(AB40)+0.3*ABS(AC40))*SIGN(AB40)</f>
        <v>6.6414</v>
      </c>
      <c r="AE40" s="21">
        <f t="shared" ref="AE40:AE43" ca="1" si="15">(ABS(AC40)+0.3*ABS(AB40))*SIGN(AC40)</f>
        <v>2.7367999999999997</v>
      </c>
      <c r="AF40" s="21">
        <f ca="1">IF($C$2&lt;=$C$3,AD40,AE40)</f>
        <v>6.6414</v>
      </c>
      <c r="AG40" s="37">
        <f ca="1">V40</f>
        <v>-14.097</v>
      </c>
      <c r="AH40" s="37">
        <f ca="1">W40+AF40</f>
        <v>-1.9045999999999994</v>
      </c>
      <c r="AI40" s="37">
        <f ca="1">W40-AF40</f>
        <v>-15.1874</v>
      </c>
      <c r="AJ40" s="60"/>
      <c r="AK40" s="57" t="s">
        <v>31</v>
      </c>
      <c r="AL40" s="45">
        <f>($H$2-AL34)*4+1</f>
        <v>1</v>
      </c>
      <c r="AM40" s="8" t="s">
        <v>11</v>
      </c>
      <c r="AN40" s="6">
        <f ca="1">INDEX(AO$8:AO$31,AL40,1)</f>
        <v>-17.748999999999999</v>
      </c>
      <c r="AO40" s="6">
        <f ca="1">INDEX(AP$8:AP$31,AL40,1)</f>
        <v>-10.773</v>
      </c>
      <c r="AP40" s="6">
        <f ca="1">INDEX(AQ$8:AQ$31,AL40,1)</f>
        <v>9.09</v>
      </c>
      <c r="AQ40" s="6">
        <f ca="1">INDEX(AR$8:AR$31,AL40,1)</f>
        <v>1.0269999999999999</v>
      </c>
      <c r="AR40" s="6">
        <f ca="1">INDEX(AS$8:AS$31,AL40,1)</f>
        <v>0.11700000000000001</v>
      </c>
      <c r="AS40" s="6">
        <f ca="1">INDEX(AT$8:AT$31,AL40,1)</f>
        <v>0.17199999999999999</v>
      </c>
      <c r="AT40" s="21">
        <f ca="1">(ABS(AP40)+ABS(AR40))*SIGN(AP40)</f>
        <v>9.2070000000000007</v>
      </c>
      <c r="AU40" s="21">
        <f ca="1">(ABS(AQ40)+ABS(AS40))*SIGN(AQ40)</f>
        <v>1.1989999999999998</v>
      </c>
      <c r="AV40" s="21">
        <f ca="1">(ABS(AT40)+0.3*ABS(AU40))*SIGN(AT40)</f>
        <v>9.5667000000000009</v>
      </c>
      <c r="AW40" s="21">
        <f t="shared" ref="AW40:AW43" ca="1" si="16">(ABS(AU40)+0.3*ABS(AT40))*SIGN(AU40)</f>
        <v>3.9611000000000001</v>
      </c>
      <c r="AX40" s="21">
        <f ca="1">IF($C$2&lt;=$C$3,AV40,AW40)</f>
        <v>9.5667000000000009</v>
      </c>
      <c r="AY40" s="37">
        <f ca="1">AN40</f>
        <v>-17.748999999999999</v>
      </c>
      <c r="AZ40" s="37">
        <f ca="1">AO40+AX40</f>
        <v>-1.2062999999999988</v>
      </c>
      <c r="BA40" s="37">
        <f ca="1">AO40-AX40</f>
        <v>-20.339700000000001</v>
      </c>
      <c r="BB40" s="60"/>
      <c r="BC40" s="57" t="s">
        <v>31</v>
      </c>
      <c r="BD40" s="45">
        <f>($H$2-BD34)*4+1</f>
        <v>1</v>
      </c>
      <c r="BE40" s="8" t="s">
        <v>11</v>
      </c>
      <c r="BF40" s="6">
        <f ca="1">INDEX(BG$8:BG$31,BD40,1)</f>
        <v>-32.003999999999998</v>
      </c>
      <c r="BG40" s="6">
        <f ca="1">INDEX(BH$8:BH$31,BD40,1)</f>
        <v>-19.021999999999998</v>
      </c>
      <c r="BH40" s="6">
        <f ca="1">INDEX(BI$8:BI$31,BD40,1)</f>
        <v>18.779</v>
      </c>
      <c r="BI40" s="6">
        <f ca="1">INDEX(BJ$8:BJ$31,BD40,1)</f>
        <v>2.0739999999999998</v>
      </c>
      <c r="BJ40" s="6">
        <f ca="1">INDEX(BK$8:BK$31,BD40,1)</f>
        <v>0.224</v>
      </c>
      <c r="BK40" s="6">
        <f ca="1">INDEX(BL$8:BL$31,BD40,1)</f>
        <v>0.32900000000000001</v>
      </c>
      <c r="BL40" s="21">
        <f ca="1">(ABS(BH40)+ABS(BJ40))*SIGN(BH40)</f>
        <v>19.003</v>
      </c>
      <c r="BM40" s="21">
        <f ca="1">(ABS(BI40)+ABS(BK40))*SIGN(BI40)</f>
        <v>2.403</v>
      </c>
      <c r="BN40" s="21">
        <f ca="1">(ABS(BL40)+0.3*ABS(BM40))*SIGN(BL40)</f>
        <v>19.7239</v>
      </c>
      <c r="BO40" s="21">
        <f t="shared" ref="BO40:BO43" ca="1" si="17">(ABS(BM40)+0.3*ABS(BL40))*SIGN(BM40)</f>
        <v>8.1038999999999994</v>
      </c>
      <c r="BP40" s="21">
        <f ca="1">IF($C$2&lt;=$C$3,BN40,BO40)</f>
        <v>19.7239</v>
      </c>
      <c r="BQ40" s="37">
        <f ca="1">BF40</f>
        <v>-32.003999999999998</v>
      </c>
      <c r="BR40" s="37">
        <f ca="1">BG40+BP40</f>
        <v>0.70190000000000197</v>
      </c>
      <c r="BS40" s="37">
        <f ca="1">BG40-BP40</f>
        <v>-38.745899999999999</v>
      </c>
      <c r="BT40" s="60"/>
      <c r="BU40" s="57" t="s">
        <v>31</v>
      </c>
      <c r="BV40" s="45">
        <f>($H$2-BV34)*4+1</f>
        <v>1</v>
      </c>
      <c r="BW40" s="8" t="s">
        <v>11</v>
      </c>
      <c r="BX40" s="6">
        <f ca="1">INDEX(BY$8:BY$31,BV40,1)</f>
        <v>-61.972000000000001</v>
      </c>
      <c r="BY40" s="6">
        <f ca="1">INDEX(BZ$8:BZ$31,BV40,1)</f>
        <v>-36.395000000000003</v>
      </c>
      <c r="BZ40" s="6">
        <f ca="1">INDEX(CA$8:CA$31,BV40,1)</f>
        <v>37.985999999999997</v>
      </c>
      <c r="CA40" s="6">
        <f ca="1">INDEX(CB$8:CB$31,BV40,1)</f>
        <v>4.24</v>
      </c>
      <c r="CB40" s="6">
        <f ca="1">INDEX(CC$8:CC$31,BV40,1)</f>
        <v>0.47299999999999998</v>
      </c>
      <c r="CC40" s="6">
        <f ca="1">INDEX(CD$8:CD$31,BV40,1)</f>
        <v>0.69599999999999995</v>
      </c>
      <c r="CD40" s="21">
        <f ca="1">(ABS(BZ40)+ABS(CB40))*SIGN(BZ40)</f>
        <v>38.458999999999996</v>
      </c>
      <c r="CE40" s="21">
        <f ca="1">(ABS(CA40)+ABS(CC40))*SIGN(CA40)</f>
        <v>4.9359999999999999</v>
      </c>
      <c r="CF40" s="21">
        <f ca="1">(ABS(CD40)+0.3*ABS(CE40))*SIGN(CD40)</f>
        <v>39.939799999999998</v>
      </c>
      <c r="CG40" s="21">
        <f t="shared" ref="CG40:CG43" ca="1" si="18">(ABS(CE40)+0.3*ABS(CD40))*SIGN(CE40)</f>
        <v>16.473700000000001</v>
      </c>
      <c r="CH40" s="21">
        <f ca="1">IF($C$2&lt;=$C$3,CF40,CG40)</f>
        <v>39.939799999999998</v>
      </c>
      <c r="CI40" s="37">
        <f ca="1">BX40</f>
        <v>-61.972000000000001</v>
      </c>
      <c r="CJ40" s="37">
        <f ca="1">BY40+CH40</f>
        <v>3.5447999999999951</v>
      </c>
      <c r="CK40" s="37">
        <f ca="1">BY40-CH40</f>
        <v>-76.334800000000001</v>
      </c>
      <c r="CL40" s="60"/>
      <c r="CM40" s="57" t="s">
        <v>31</v>
      </c>
      <c r="CN40" s="45">
        <f>($H$2-CN34)*4+1</f>
        <v>1</v>
      </c>
      <c r="CO40" s="8" t="s">
        <v>11</v>
      </c>
      <c r="CP40" s="6">
        <f ca="1">INDEX(CQ$8:CQ$31,CN40,1)</f>
        <v>-39.085000000000001</v>
      </c>
      <c r="CQ40" s="6">
        <f ca="1">INDEX(CR$8:CR$31,CN40,1)</f>
        <v>-22.742000000000001</v>
      </c>
      <c r="CR40" s="6">
        <f ca="1">INDEX(CS$8:CS$31,CN40,1)</f>
        <v>28.323</v>
      </c>
      <c r="CS40" s="6">
        <f ca="1">INDEX(CT$8:CT$31,CN40,1)</f>
        <v>3.1339999999999999</v>
      </c>
      <c r="CT40" s="6">
        <f ca="1">INDEX(CU$8:CU$31,CN40,1)</f>
        <v>0.34100000000000003</v>
      </c>
      <c r="CU40" s="6">
        <f ca="1">INDEX(CV$8:CV$31,CN40,1)</f>
        <v>0.502</v>
      </c>
      <c r="CV40" s="21">
        <f ca="1">(ABS(CR40)+ABS(CT40))*SIGN(CR40)</f>
        <v>28.664000000000001</v>
      </c>
      <c r="CW40" s="21">
        <f ca="1">(ABS(CS40)+ABS(CU40))*SIGN(CS40)</f>
        <v>3.6360000000000001</v>
      </c>
      <c r="CX40" s="21">
        <f ca="1">(ABS(CV40)+0.3*ABS(CW40))*SIGN(CV40)</f>
        <v>29.754800000000003</v>
      </c>
      <c r="CY40" s="21">
        <f t="shared" ref="CY40:CY43" ca="1" si="19">(ABS(CW40)+0.3*ABS(CV40))*SIGN(CW40)</f>
        <v>12.235199999999999</v>
      </c>
      <c r="CZ40" s="21">
        <f ca="1">IF($C$2&lt;=$C$3,CX40,CY40)</f>
        <v>29.754800000000003</v>
      </c>
      <c r="DA40" s="37">
        <f ca="1">CP40</f>
        <v>-39.085000000000001</v>
      </c>
      <c r="DB40" s="37">
        <f ca="1">CQ40+CZ40</f>
        <v>7.0128000000000021</v>
      </c>
      <c r="DC40" s="37">
        <f ca="1">CQ40-CZ40</f>
        <v>-52.496800000000007</v>
      </c>
      <c r="DD40" s="60"/>
      <c r="DE40" s="57" t="s">
        <v>31</v>
      </c>
      <c r="DF40" s="45">
        <f>($H$2-DF34)*4+1</f>
        <v>1</v>
      </c>
      <c r="DG40" s="8" t="s">
        <v>11</v>
      </c>
      <c r="DH40" s="6">
        <f ca="1">INDEX(DI$8:DI$31,DF40,1)</f>
        <v>-17.12</v>
      </c>
      <c r="DI40" s="6">
        <f ca="1">INDEX(DJ$8:DJ$31,DF40,1)</f>
        <v>-10.407</v>
      </c>
      <c r="DJ40" s="6">
        <f ca="1">INDEX(DK$8:DK$31,DF40,1)</f>
        <v>6.1449999999999996</v>
      </c>
      <c r="DK40" s="6">
        <f ca="1">INDEX(DL$8:DL$31,DF40,1)</f>
        <v>-1.5349999999999999</v>
      </c>
      <c r="DL40" s="6">
        <f ca="1">INDEX(DM$8:DM$31,DF40,1)</f>
        <v>-0.221</v>
      </c>
      <c r="DM40" s="6">
        <f ca="1">INDEX(DN$8:DN$31,DF40,1)</f>
        <v>-0.32600000000000001</v>
      </c>
      <c r="DN40" s="21">
        <f ca="1">(ABS(DJ40)+ABS(DL40))*SIGN(DJ40)</f>
        <v>6.3659999999999997</v>
      </c>
      <c r="DO40" s="21">
        <f ca="1">(ABS(DK40)+ABS(DM40))*SIGN(DK40)</f>
        <v>-1.861</v>
      </c>
      <c r="DP40" s="21">
        <f ca="1">(ABS(DN40)+0.3*ABS(DO40))*SIGN(DN40)</f>
        <v>6.9242999999999997</v>
      </c>
      <c r="DQ40" s="21">
        <f t="shared" ref="DQ40:DQ43" ca="1" si="20">(ABS(DO40)+0.3*ABS(DN40))*SIGN(DO40)</f>
        <v>-3.7707999999999995</v>
      </c>
      <c r="DR40" s="21">
        <f ca="1">IF($C$2&lt;=$C$3,DP40,DQ40)</f>
        <v>6.9242999999999997</v>
      </c>
      <c r="DS40" s="37">
        <f ca="1">DH40</f>
        <v>-17.12</v>
      </c>
      <c r="DT40" s="37">
        <f ca="1">DI40+DR40</f>
        <v>-3.4827000000000004</v>
      </c>
      <c r="DU40" s="37">
        <f ca="1">DI40-DR40</f>
        <v>-17.331299999999999</v>
      </c>
      <c r="DV40" s="60"/>
    </row>
    <row r="41" spans="1:126">
      <c r="B41" s="45">
        <f>B40+1</f>
        <v>2</v>
      </c>
      <c r="C41" s="8" t="s">
        <v>10</v>
      </c>
      <c r="D41" s="6">
        <f ca="1">INDEX(E$8:E$31,B41,1)</f>
        <v>-19.696000000000002</v>
      </c>
      <c r="E41" s="6">
        <f ca="1">INDEX(F$8:F$31,B41,1)</f>
        <v>-11.957000000000001</v>
      </c>
      <c r="F41" s="6">
        <f ca="1">INDEX(G$8:G$31,B41,1)</f>
        <v>-5.74</v>
      </c>
      <c r="G41" s="6">
        <f ca="1">INDEX(H$8:H$31,B41,1)</f>
        <v>-0.63900000000000001</v>
      </c>
      <c r="H41" s="6">
        <f ca="1">INDEX(I$8:I$31,B41,1)</f>
        <v>-7.0999999999999994E-2</v>
      </c>
      <c r="I41" s="6">
        <f ca="1">INDEX(J$8:J$31,B41,1)</f>
        <v>-0.104</v>
      </c>
      <c r="J41" s="21">
        <f t="shared" ref="J41:K43" ca="1" si="21">(ABS(F41)+ABS(H41))*SIGN(F41)</f>
        <v>-5.8109999999999999</v>
      </c>
      <c r="K41" s="21">
        <f t="shared" ca="1" si="21"/>
        <v>-0.74299999999999999</v>
      </c>
      <c r="L41" s="21">
        <f t="shared" ref="L41:L43" ca="1" si="22">(ABS(J41)+0.3*ABS(K41))*SIGN(J41)</f>
        <v>-6.0339</v>
      </c>
      <c r="M41" s="21">
        <f t="shared" ca="1" si="14"/>
        <v>-2.4863</v>
      </c>
      <c r="N41" s="21">
        <f ca="1">IF($C$2&lt;=$C$3,L41,M41)</f>
        <v>-6.0339</v>
      </c>
      <c r="O41" s="37">
        <f t="shared" ref="O41:O43" ca="1" si="23">D41</f>
        <v>-19.696000000000002</v>
      </c>
      <c r="P41" s="37">
        <f t="shared" ref="P41:P43" ca="1" si="24">E41+N41</f>
        <v>-17.9909</v>
      </c>
      <c r="Q41" s="37">
        <f t="shared" ref="Q41:Q43" ca="1" si="25">E41-N41</f>
        <v>-5.9231000000000007</v>
      </c>
      <c r="R41" s="60"/>
      <c r="S41" s="39"/>
      <c r="T41" s="45">
        <f>T40+1</f>
        <v>2</v>
      </c>
      <c r="U41" s="8" t="s">
        <v>10</v>
      </c>
      <c r="V41" s="6">
        <f ca="1">INDEX(W$8:W$31,T41,1)</f>
        <v>-12.436</v>
      </c>
      <c r="W41" s="6">
        <f ca="1">INDEX(X$8:X$31,T41,1)</f>
        <v>-7.5730000000000004</v>
      </c>
      <c r="X41" s="6">
        <f ca="1">INDEX(Y$8:Y$31,T41,1)</f>
        <v>-5.9820000000000002</v>
      </c>
      <c r="Y41" s="6">
        <f ca="1">INDEX(Z$8:Z$31,T41,1)</f>
        <v>-0.66400000000000003</v>
      </c>
      <c r="Z41" s="6">
        <f ca="1">INDEX(AA$8:AA$31,T41,1)</f>
        <v>-7.2999999999999995E-2</v>
      </c>
      <c r="AA41" s="6">
        <f ca="1">INDEX(AB$8:AB$31,T41,1)</f>
        <v>-0.108</v>
      </c>
      <c r="AB41" s="21">
        <f t="shared" ref="AB41:AC43" ca="1" si="26">(ABS(X41)+ABS(Z41))*SIGN(X41)</f>
        <v>-6.0550000000000006</v>
      </c>
      <c r="AC41" s="21">
        <f t="shared" ca="1" si="26"/>
        <v>-0.77200000000000002</v>
      </c>
      <c r="AD41" s="21">
        <f t="shared" ref="AD41:AD43" ca="1" si="27">(ABS(AB41)+0.3*ABS(AC41))*SIGN(AB41)</f>
        <v>-6.2866000000000009</v>
      </c>
      <c r="AE41" s="21">
        <f t="shared" ca="1" si="15"/>
        <v>-2.5884999999999998</v>
      </c>
      <c r="AF41" s="21">
        <f ca="1">IF($C$2&lt;=$C$3,AD41,AE41)</f>
        <v>-6.2866000000000009</v>
      </c>
      <c r="AG41" s="37">
        <f t="shared" ref="AG41:AG43" ca="1" si="28">V41</f>
        <v>-12.436</v>
      </c>
      <c r="AH41" s="37">
        <f t="shared" ref="AH41:AH43" ca="1" si="29">W41+AF41</f>
        <v>-13.8596</v>
      </c>
      <c r="AI41" s="37">
        <f t="shared" ref="AI41:AI43" ca="1" si="30">W41-AF41</f>
        <v>-1.2863999999999995</v>
      </c>
      <c r="AJ41" s="60"/>
      <c r="AK41" s="39"/>
      <c r="AL41" s="45">
        <f>AL40+1</f>
        <v>2</v>
      </c>
      <c r="AM41" s="8" t="s">
        <v>10</v>
      </c>
      <c r="AN41" s="6">
        <f ca="1">INDEX(AO$8:AO$31,AL41,1)</f>
        <v>-16.951000000000001</v>
      </c>
      <c r="AO41" s="6">
        <f ca="1">INDEX(AP$8:AP$31,AL41,1)</f>
        <v>-10.282</v>
      </c>
      <c r="AP41" s="6">
        <f ca="1">INDEX(AQ$8:AQ$31,AL41,1)</f>
        <v>-8.266</v>
      </c>
      <c r="AQ41" s="6">
        <f ca="1">INDEX(AR$8:AR$31,AL41,1)</f>
        <v>-0.94099999999999995</v>
      </c>
      <c r="AR41" s="6">
        <f ca="1">INDEX(AS$8:AS$31,AL41,1)</f>
        <v>-0.108</v>
      </c>
      <c r="AS41" s="6">
        <f ca="1">INDEX(AT$8:AT$31,AL41,1)</f>
        <v>-0.159</v>
      </c>
      <c r="AT41" s="21">
        <f t="shared" ref="AT41:AU43" ca="1" si="31">(ABS(AP41)+ABS(AR41))*SIGN(AP41)</f>
        <v>-8.3740000000000006</v>
      </c>
      <c r="AU41" s="21">
        <f t="shared" ca="1" si="31"/>
        <v>-1.0999999999999999</v>
      </c>
      <c r="AV41" s="21">
        <f t="shared" ref="AV41:AV43" ca="1" si="32">(ABS(AT41)+0.3*ABS(AU41))*SIGN(AT41)</f>
        <v>-8.7040000000000006</v>
      </c>
      <c r="AW41" s="21">
        <f t="shared" ca="1" si="16"/>
        <v>-3.6121999999999996</v>
      </c>
      <c r="AX41" s="21">
        <f ca="1">IF($C$2&lt;=$C$3,AV41,AW41)</f>
        <v>-8.7040000000000006</v>
      </c>
      <c r="AY41" s="37">
        <f t="shared" ref="AY41:AY43" ca="1" si="33">AN41</f>
        <v>-16.951000000000001</v>
      </c>
      <c r="AZ41" s="37">
        <f t="shared" ref="AZ41:AZ43" ca="1" si="34">AO41+AX41</f>
        <v>-18.986000000000001</v>
      </c>
      <c r="BA41" s="37">
        <f t="shared" ref="BA41:BA43" ca="1" si="35">AO41-AX41</f>
        <v>-1.5779999999999994</v>
      </c>
      <c r="BB41" s="60"/>
      <c r="BC41" s="39"/>
      <c r="BD41" s="45">
        <f>BD40+1</f>
        <v>2</v>
      </c>
      <c r="BE41" s="8" t="s">
        <v>10</v>
      </c>
      <c r="BF41" s="6">
        <f ca="1">INDEX(BG$8:BG$31,BD41,1)</f>
        <v>-36.078000000000003</v>
      </c>
      <c r="BG41" s="6">
        <f ca="1">INDEX(BH$8:BH$31,BD41,1)</f>
        <v>-21.111000000000001</v>
      </c>
      <c r="BH41" s="6">
        <f ca="1">INDEX(BI$8:BI$31,BD41,1)</f>
        <v>-27.734000000000002</v>
      </c>
      <c r="BI41" s="6">
        <f ca="1">INDEX(BJ$8:BJ$31,BD41,1)</f>
        <v>-3.0609999999999999</v>
      </c>
      <c r="BJ41" s="6">
        <f ca="1">INDEX(BK$8:BK$31,BD41,1)</f>
        <v>-0.33</v>
      </c>
      <c r="BK41" s="6">
        <f ca="1">INDEX(BL$8:BL$31,BD41,1)</f>
        <v>-0.48599999999999999</v>
      </c>
      <c r="BL41" s="21">
        <f t="shared" ref="BL41:BM43" ca="1" si="36">(ABS(BH41)+ABS(BJ41))*SIGN(BH41)</f>
        <v>-28.064</v>
      </c>
      <c r="BM41" s="21">
        <f t="shared" ca="1" si="36"/>
        <v>-3.5469999999999997</v>
      </c>
      <c r="BN41" s="21">
        <f t="shared" ref="BN41:BN43" ca="1" si="37">(ABS(BL41)+0.3*ABS(BM41))*SIGN(BL41)</f>
        <v>-29.1281</v>
      </c>
      <c r="BO41" s="21">
        <f t="shared" ca="1" si="17"/>
        <v>-11.966200000000001</v>
      </c>
      <c r="BP41" s="21">
        <f ca="1">IF($C$2&lt;=$C$3,BN41,BO41)</f>
        <v>-29.1281</v>
      </c>
      <c r="BQ41" s="37">
        <f t="shared" ref="BQ41:BQ43" ca="1" si="38">BF41</f>
        <v>-36.078000000000003</v>
      </c>
      <c r="BR41" s="37">
        <f t="shared" ref="BR41:BR43" ca="1" si="39">BG41+BP41</f>
        <v>-50.239100000000001</v>
      </c>
      <c r="BS41" s="37">
        <f t="shared" ref="BS41:BS43" ca="1" si="40">BG41-BP41</f>
        <v>8.0170999999999992</v>
      </c>
      <c r="BT41" s="60"/>
      <c r="BU41" s="39"/>
      <c r="BV41" s="45">
        <f>BV40+1</f>
        <v>2</v>
      </c>
      <c r="BW41" s="8" t="s">
        <v>10</v>
      </c>
      <c r="BX41" s="6">
        <f ca="1">INDEX(BY$8:BY$31,BV41,1)</f>
        <v>-63.722000000000001</v>
      </c>
      <c r="BY41" s="6">
        <f ca="1">INDEX(BZ$8:BZ$31,BV41,1)</f>
        <v>-37.442999999999998</v>
      </c>
      <c r="BZ41" s="6">
        <f ca="1">INDEX(CA$8:CA$31,BV41,1)</f>
        <v>-37.869</v>
      </c>
      <c r="CA41" s="6">
        <f ca="1">INDEX(CB$8:CB$31,BV41,1)</f>
        <v>-4.226</v>
      </c>
      <c r="CB41" s="6">
        <f ca="1">INDEX(CC$8:CC$31,BV41,1)</f>
        <v>-0.47099999999999997</v>
      </c>
      <c r="CC41" s="6">
        <f ca="1">INDEX(CD$8:CD$31,BV41,1)</f>
        <v>-0.69299999999999995</v>
      </c>
      <c r="CD41" s="21">
        <f t="shared" ref="CD41:CE43" ca="1" si="41">(ABS(BZ41)+ABS(CB41))*SIGN(BZ41)</f>
        <v>-38.339999999999996</v>
      </c>
      <c r="CE41" s="21">
        <f t="shared" ca="1" si="41"/>
        <v>-4.9189999999999996</v>
      </c>
      <c r="CF41" s="21">
        <f t="shared" ref="CF41:CF43" ca="1" si="42">(ABS(CD41)+0.3*ABS(CE41))*SIGN(CD41)</f>
        <v>-39.815699999999993</v>
      </c>
      <c r="CG41" s="21">
        <f t="shared" ca="1" si="18"/>
        <v>-16.420999999999999</v>
      </c>
      <c r="CH41" s="21">
        <f ca="1">IF($C$2&lt;=$C$3,CF41,CG41)</f>
        <v>-39.815699999999993</v>
      </c>
      <c r="CI41" s="37">
        <f t="shared" ref="CI41:CI43" ca="1" si="43">BX41</f>
        <v>-63.722000000000001</v>
      </c>
      <c r="CJ41" s="37">
        <f t="shared" ref="CJ41:CJ43" ca="1" si="44">BY41+CH41</f>
        <v>-77.25869999999999</v>
      </c>
      <c r="CK41" s="37">
        <f t="shared" ref="CK41:CK43" ca="1" si="45">BY41-CH41</f>
        <v>2.3726999999999947</v>
      </c>
      <c r="CL41" s="60"/>
      <c r="CM41" s="39"/>
      <c r="CN41" s="45">
        <f>CN40+1</f>
        <v>2</v>
      </c>
      <c r="CO41" s="8" t="s">
        <v>10</v>
      </c>
      <c r="CP41" s="6">
        <f ca="1">INDEX(CQ$8:CQ$31,CN41,1)</f>
        <v>-36.121000000000002</v>
      </c>
      <c r="CQ41" s="6">
        <f ca="1">INDEX(CR$8:CR$31,CN41,1)</f>
        <v>-21.41</v>
      </c>
      <c r="CR41" s="6">
        <f ca="1">INDEX(CS$8:CS$31,CN41,1)</f>
        <v>-22.966999999999999</v>
      </c>
      <c r="CS41" s="6">
        <f ca="1">INDEX(CT$8:CT$31,CN41,1)</f>
        <v>-2.5499999999999998</v>
      </c>
      <c r="CT41" s="6">
        <f ca="1">INDEX(CU$8:CU$31,CN41,1)</f>
        <v>-0.28000000000000003</v>
      </c>
      <c r="CU41" s="6">
        <f ca="1">INDEX(CV$8:CV$31,CN41,1)</f>
        <v>-0.41199999999999998</v>
      </c>
      <c r="CV41" s="21">
        <f t="shared" ref="CV41:CW43" ca="1" si="46">(ABS(CR41)+ABS(CT41))*SIGN(CR41)</f>
        <v>-23.247</v>
      </c>
      <c r="CW41" s="21">
        <f t="shared" ca="1" si="46"/>
        <v>-2.9619999999999997</v>
      </c>
      <c r="CX41" s="21">
        <f t="shared" ref="CX41:CX43" ca="1" si="47">(ABS(CV41)+0.3*ABS(CW41))*SIGN(CV41)</f>
        <v>-24.1356</v>
      </c>
      <c r="CY41" s="21">
        <f t="shared" ca="1" si="19"/>
        <v>-9.9360999999999997</v>
      </c>
      <c r="CZ41" s="21">
        <f ca="1">IF($C$2&lt;=$C$3,CX41,CY41)</f>
        <v>-24.1356</v>
      </c>
      <c r="DA41" s="37">
        <f t="shared" ref="DA41:DA43" ca="1" si="48">CP41</f>
        <v>-36.121000000000002</v>
      </c>
      <c r="DB41" s="37">
        <f t="shared" ref="DB41:DB43" ca="1" si="49">CQ41+CZ41</f>
        <v>-45.5456</v>
      </c>
      <c r="DC41" s="37">
        <f t="shared" ref="DC41:DC43" ca="1" si="50">CQ41-CZ41</f>
        <v>2.7256</v>
      </c>
      <c r="DD41" s="60"/>
      <c r="DE41" s="39"/>
      <c r="DF41" s="45">
        <f>DF40+1</f>
        <v>2</v>
      </c>
      <c r="DG41" s="8" t="s">
        <v>10</v>
      </c>
      <c r="DH41" s="6">
        <f ca="1">INDEX(DI$8:DI$31,DF41,1)</f>
        <v>-19.533000000000001</v>
      </c>
      <c r="DI41" s="6">
        <f ca="1">INDEX(DJ$8:DJ$31,DF41,1)</f>
        <v>-11.863</v>
      </c>
      <c r="DJ41" s="6">
        <f ca="1">INDEX(DK$8:DK$31,DF41,1)</f>
        <v>-5.5119999999999996</v>
      </c>
      <c r="DK41" s="6">
        <f ca="1">INDEX(DL$8:DL$31,DF41,1)</f>
        <v>1.381</v>
      </c>
      <c r="DL41" s="6">
        <f ca="1">INDEX(DM$8:DM$31,DF41,1)</f>
        <v>0.19900000000000001</v>
      </c>
      <c r="DM41" s="6">
        <f ca="1">INDEX(DN$8:DN$31,DF41,1)</f>
        <v>0.29299999999999998</v>
      </c>
      <c r="DN41" s="21">
        <f t="shared" ref="DN41:DO43" ca="1" si="51">(ABS(DJ41)+ABS(DL41))*SIGN(DJ41)</f>
        <v>-5.7109999999999994</v>
      </c>
      <c r="DO41" s="21">
        <f t="shared" ca="1" si="51"/>
        <v>1.6739999999999999</v>
      </c>
      <c r="DP41" s="21">
        <f t="shared" ref="DP41:DP43" ca="1" si="52">(ABS(DN41)+0.3*ABS(DO41))*SIGN(DN41)</f>
        <v>-6.2131999999999996</v>
      </c>
      <c r="DQ41" s="21">
        <f t="shared" ca="1" si="20"/>
        <v>3.3872999999999998</v>
      </c>
      <c r="DR41" s="21">
        <f ca="1">IF($C$2&lt;=$C$3,DP41,DQ41)</f>
        <v>-6.2131999999999996</v>
      </c>
      <c r="DS41" s="37">
        <f t="shared" ref="DS41:DS43" ca="1" si="53">DH41</f>
        <v>-19.533000000000001</v>
      </c>
      <c r="DT41" s="37">
        <f t="shared" ref="DT41:DT43" ca="1" si="54">DI41+DR41</f>
        <v>-18.0762</v>
      </c>
      <c r="DU41" s="37">
        <f t="shared" ref="DU41:DU43" ca="1" si="55">DI41-DR41</f>
        <v>-5.6497999999999999</v>
      </c>
      <c r="DV41" s="60"/>
    </row>
    <row r="42" spans="1:126">
      <c r="B42" s="45">
        <f t="shared" ref="B42:B43" si="56">B41+1</f>
        <v>3</v>
      </c>
      <c r="C42" s="8" t="s">
        <v>9</v>
      </c>
      <c r="D42" s="6">
        <f ca="1">INDEX(E$8:E$31,B42,1)</f>
        <v>24.271000000000001</v>
      </c>
      <c r="E42" s="6">
        <f ca="1">INDEX(F$8:F$31,B42,1)</f>
        <v>14.744999999999999</v>
      </c>
      <c r="F42" s="6">
        <f ca="1">INDEX(G$8:G$31,B42,1)</f>
        <v>-2.5459999999999998</v>
      </c>
      <c r="G42" s="6">
        <f ca="1">INDEX(H$8:H$31,B42,1)</f>
        <v>-0.28299999999999997</v>
      </c>
      <c r="H42" s="6">
        <f ca="1">INDEX(I$8:I$31,B42,1)</f>
        <v>-3.1E-2</v>
      </c>
      <c r="I42" s="6">
        <f ca="1">INDEX(J$8:J$31,B42,1)</f>
        <v>-4.5999999999999999E-2</v>
      </c>
      <c r="J42" s="21">
        <f t="shared" ca="1" si="21"/>
        <v>-2.577</v>
      </c>
      <c r="K42" s="21">
        <f t="shared" ca="1" si="21"/>
        <v>-0.32899999999999996</v>
      </c>
      <c r="L42" s="21">
        <f t="shared" ca="1" si="22"/>
        <v>-2.6757</v>
      </c>
      <c r="M42" s="21">
        <f t="shared" ca="1" si="14"/>
        <v>-1.1021000000000001</v>
      </c>
      <c r="N42" s="21">
        <f ca="1">IF($C$2&lt;=$C$3,L42,M42)</f>
        <v>-2.6757</v>
      </c>
      <c r="O42" s="21">
        <f t="shared" ca="1" si="23"/>
        <v>24.271000000000001</v>
      </c>
      <c r="P42" s="21">
        <f t="shared" ca="1" si="24"/>
        <v>12.069299999999998</v>
      </c>
      <c r="Q42" s="21">
        <f t="shared" ca="1" si="25"/>
        <v>17.4207</v>
      </c>
      <c r="R42" s="60"/>
      <c r="S42" s="39"/>
      <c r="T42" s="45">
        <f t="shared" ref="T42:T43" si="57">T41+1</f>
        <v>3</v>
      </c>
      <c r="U42" s="8" t="s">
        <v>9</v>
      </c>
      <c r="V42" s="6">
        <f ca="1">INDEX(W$8:W$31,T42,1)</f>
        <v>20.52</v>
      </c>
      <c r="W42" s="6">
        <f ca="1">INDEX(X$8:X$31,T42,1)</f>
        <v>12.454000000000001</v>
      </c>
      <c r="X42" s="6">
        <f ca="1">INDEX(Y$8:Y$31,T42,1)</f>
        <v>-3.2370000000000001</v>
      </c>
      <c r="Y42" s="6">
        <f ca="1">INDEX(Z$8:Z$31,T42,1)</f>
        <v>-0.36</v>
      </c>
      <c r="Z42" s="6">
        <f ca="1">INDEX(AA$8:AA$31,T42,1)</f>
        <v>-0.04</v>
      </c>
      <c r="AA42" s="6">
        <f ca="1">INDEX(AB$8:AB$31,T42,1)</f>
        <v>-5.8999999999999997E-2</v>
      </c>
      <c r="AB42" s="21">
        <f t="shared" ca="1" si="26"/>
        <v>-3.2770000000000001</v>
      </c>
      <c r="AC42" s="21">
        <f t="shared" ca="1" si="26"/>
        <v>-0.41899999999999998</v>
      </c>
      <c r="AD42" s="21">
        <f t="shared" ca="1" si="27"/>
        <v>-3.4027000000000003</v>
      </c>
      <c r="AE42" s="21">
        <f t="shared" ca="1" si="15"/>
        <v>-1.4020999999999999</v>
      </c>
      <c r="AF42" s="21">
        <f ca="1">IF($C$2&lt;=$C$3,AD42,AE42)</f>
        <v>-3.4027000000000003</v>
      </c>
      <c r="AG42" s="21">
        <f t="shared" ca="1" si="28"/>
        <v>20.52</v>
      </c>
      <c r="AH42" s="21">
        <f t="shared" ca="1" si="29"/>
        <v>9.0513000000000012</v>
      </c>
      <c r="AI42" s="21">
        <f t="shared" ca="1" si="30"/>
        <v>15.8567</v>
      </c>
      <c r="AJ42" s="60"/>
      <c r="AK42" s="39"/>
      <c r="AL42" s="45">
        <f t="shared" ref="AL42:AL43" si="58">AL41+1</f>
        <v>3</v>
      </c>
      <c r="AM42" s="8" t="s">
        <v>9</v>
      </c>
      <c r="AN42" s="6">
        <f ca="1">INDEX(AO$8:AO$31,AL42,1)</f>
        <v>33.430999999999997</v>
      </c>
      <c r="AO42" s="6">
        <f ca="1">INDEX(AP$8:AP$31,AL42,1)</f>
        <v>20.353999999999999</v>
      </c>
      <c r="AP42" s="6">
        <f ca="1">INDEX(AQ$8:AQ$31,AL42,1)</f>
        <v>-5.7850000000000001</v>
      </c>
      <c r="AQ42" s="6">
        <f ca="1">INDEX(AR$8:AR$31,AL42,1)</f>
        <v>-0.65600000000000003</v>
      </c>
      <c r="AR42" s="6">
        <f ca="1">INDEX(AS$8:AS$31,AL42,1)</f>
        <v>-7.4999999999999997E-2</v>
      </c>
      <c r="AS42" s="6">
        <f ca="1">INDEX(AT$8:AT$31,AL42,1)</f>
        <v>-0.11</v>
      </c>
      <c r="AT42" s="21">
        <f t="shared" ca="1" si="31"/>
        <v>-5.86</v>
      </c>
      <c r="AU42" s="21">
        <f t="shared" ca="1" si="31"/>
        <v>-0.76600000000000001</v>
      </c>
      <c r="AV42" s="21">
        <f t="shared" ca="1" si="32"/>
        <v>-6.0898000000000003</v>
      </c>
      <c r="AW42" s="21">
        <f t="shared" ca="1" si="16"/>
        <v>-2.524</v>
      </c>
      <c r="AX42" s="21">
        <f ca="1">IF($C$2&lt;=$C$3,AV42,AW42)</f>
        <v>-6.0898000000000003</v>
      </c>
      <c r="AY42" s="21">
        <f t="shared" ca="1" si="33"/>
        <v>33.430999999999997</v>
      </c>
      <c r="AZ42" s="21">
        <f t="shared" ca="1" si="34"/>
        <v>14.264199999999999</v>
      </c>
      <c r="BA42" s="21">
        <f t="shared" ca="1" si="35"/>
        <v>26.4438</v>
      </c>
      <c r="BB42" s="60"/>
      <c r="BC42" s="39"/>
      <c r="BD42" s="45">
        <f t="shared" ref="BD42:BD43" si="59">BD41+1</f>
        <v>3</v>
      </c>
      <c r="BE42" s="8" t="s">
        <v>9</v>
      </c>
      <c r="BF42" s="6">
        <f ca="1">INDEX(BG$8:BG$31,BD42,1)</f>
        <v>69.927000000000007</v>
      </c>
      <c r="BG42" s="6">
        <f ca="1">INDEX(BH$8:BH$31,BD42,1)</f>
        <v>41.186999999999998</v>
      </c>
      <c r="BH42" s="6">
        <f ca="1">INDEX(BI$8:BI$31,BD42,1)</f>
        <v>-14.535</v>
      </c>
      <c r="BI42" s="6">
        <f ca="1">INDEX(BJ$8:BJ$31,BD42,1)</f>
        <v>-1.6040000000000001</v>
      </c>
      <c r="BJ42" s="6">
        <f ca="1">INDEX(BK$8:BK$31,BD42,1)</f>
        <v>-0.17299999999999999</v>
      </c>
      <c r="BK42" s="6">
        <f ca="1">INDEX(BL$8:BL$31,BD42,1)</f>
        <v>-0.255</v>
      </c>
      <c r="BL42" s="21">
        <f t="shared" ca="1" si="36"/>
        <v>-14.708</v>
      </c>
      <c r="BM42" s="21">
        <f t="shared" ca="1" si="36"/>
        <v>-1.859</v>
      </c>
      <c r="BN42" s="21">
        <f t="shared" ca="1" si="37"/>
        <v>-15.265700000000001</v>
      </c>
      <c r="BO42" s="21">
        <f t="shared" ca="1" si="17"/>
        <v>-6.2713999999999999</v>
      </c>
      <c r="BP42" s="21">
        <f ca="1">IF($C$2&lt;=$C$3,BN42,BO42)</f>
        <v>-15.265700000000001</v>
      </c>
      <c r="BQ42" s="21">
        <f t="shared" ca="1" si="38"/>
        <v>69.927000000000007</v>
      </c>
      <c r="BR42" s="21">
        <f t="shared" ca="1" si="39"/>
        <v>25.921299999999995</v>
      </c>
      <c r="BS42" s="21">
        <f t="shared" ca="1" si="40"/>
        <v>56.4527</v>
      </c>
      <c r="BT42" s="60"/>
      <c r="BU42" s="39"/>
      <c r="BV42" s="45">
        <f t="shared" ref="BV42:BV43" si="60">BV41+1</f>
        <v>3</v>
      </c>
      <c r="BW42" s="8" t="s">
        <v>9</v>
      </c>
      <c r="BX42" s="6">
        <f ca="1">INDEX(BY$8:BY$31,BV42,1)</f>
        <v>93.033000000000001</v>
      </c>
      <c r="BY42" s="6">
        <f ca="1">INDEX(BZ$8:BZ$31,BV42,1)</f>
        <v>54.664999999999999</v>
      </c>
      <c r="BZ42" s="6">
        <f ca="1">INDEX(CA$8:CA$31,BV42,1)</f>
        <v>-18.061</v>
      </c>
      <c r="CA42" s="6">
        <f ca="1">INDEX(CB$8:CB$31,BV42,1)</f>
        <v>-2.016</v>
      </c>
      <c r="CB42" s="6">
        <f ca="1">INDEX(CC$8:CC$31,BV42,1)</f>
        <v>-0.22500000000000001</v>
      </c>
      <c r="CC42" s="6">
        <f ca="1">INDEX(CD$8:CD$31,BV42,1)</f>
        <v>-0.33100000000000002</v>
      </c>
      <c r="CD42" s="21">
        <f t="shared" ca="1" si="41"/>
        <v>-18.286000000000001</v>
      </c>
      <c r="CE42" s="21">
        <f t="shared" ca="1" si="41"/>
        <v>-2.347</v>
      </c>
      <c r="CF42" s="21">
        <f t="shared" ca="1" si="42"/>
        <v>-18.990100000000002</v>
      </c>
      <c r="CG42" s="21">
        <f t="shared" ca="1" si="18"/>
        <v>-7.8328000000000007</v>
      </c>
      <c r="CH42" s="21">
        <f ca="1">IF($C$2&lt;=$C$3,CF42,CG42)</f>
        <v>-18.990100000000002</v>
      </c>
      <c r="CI42" s="21">
        <f t="shared" ca="1" si="43"/>
        <v>93.033000000000001</v>
      </c>
      <c r="CJ42" s="21">
        <f t="shared" ca="1" si="44"/>
        <v>35.674899999999994</v>
      </c>
      <c r="CK42" s="21">
        <f t="shared" ca="1" si="45"/>
        <v>73.655100000000004</v>
      </c>
      <c r="CL42" s="60"/>
      <c r="CM42" s="39"/>
      <c r="CN42" s="45">
        <f t="shared" ref="CN42:CN43" si="61">CN41+1</f>
        <v>3</v>
      </c>
      <c r="CO42" s="8" t="s">
        <v>9</v>
      </c>
      <c r="CP42" s="6">
        <f ca="1">INDEX(CQ$8:CQ$31,CN42,1)</f>
        <v>80.923000000000002</v>
      </c>
      <c r="CQ42" s="6">
        <f ca="1">INDEX(CR$8:CR$31,CN42,1)</f>
        <v>47.44</v>
      </c>
      <c r="CR42" s="6">
        <f ca="1">INDEX(CS$8:CS$31,CN42,1)</f>
        <v>-14.246</v>
      </c>
      <c r="CS42" s="6">
        <f ca="1">INDEX(CT$8:CT$31,CN42,1)</f>
        <v>-1.579</v>
      </c>
      <c r="CT42" s="6">
        <f ca="1">INDEX(CU$8:CU$31,CN42,1)</f>
        <v>-0.17299999999999999</v>
      </c>
      <c r="CU42" s="6">
        <f ca="1">INDEX(CV$8:CV$31,CN42,1)</f>
        <v>-0.254</v>
      </c>
      <c r="CV42" s="21">
        <f t="shared" ca="1" si="46"/>
        <v>-14.419</v>
      </c>
      <c r="CW42" s="21">
        <f t="shared" ca="1" si="46"/>
        <v>-1.833</v>
      </c>
      <c r="CX42" s="21">
        <f t="shared" ca="1" si="47"/>
        <v>-14.9689</v>
      </c>
      <c r="CY42" s="21">
        <f t="shared" ca="1" si="19"/>
        <v>-6.1587000000000005</v>
      </c>
      <c r="CZ42" s="21">
        <f ca="1">IF($C$2&lt;=$C$3,CX42,CY42)</f>
        <v>-14.9689</v>
      </c>
      <c r="DA42" s="21">
        <f t="shared" ca="1" si="48"/>
        <v>80.923000000000002</v>
      </c>
      <c r="DB42" s="21">
        <f t="shared" ca="1" si="49"/>
        <v>32.4711</v>
      </c>
      <c r="DC42" s="21">
        <f t="shared" ca="1" si="50"/>
        <v>62.408899999999996</v>
      </c>
      <c r="DD42" s="60"/>
      <c r="DE42" s="39"/>
      <c r="DF42" s="45">
        <f t="shared" ref="DF42:DF43" si="62">DF41+1</f>
        <v>3</v>
      </c>
      <c r="DG42" s="8" t="s">
        <v>9</v>
      </c>
      <c r="DH42" s="6">
        <f ca="1">INDEX(DI$8:DI$31,DF42,1)</f>
        <v>24.326000000000001</v>
      </c>
      <c r="DI42" s="6">
        <f ca="1">INDEX(DJ$8:DJ$31,DF42,1)</f>
        <v>14.776999999999999</v>
      </c>
      <c r="DJ42" s="6">
        <f ca="1">INDEX(DK$8:DK$31,DF42,1)</f>
        <v>-2.48</v>
      </c>
      <c r="DK42" s="6">
        <f ca="1">INDEX(DL$8:DL$31,DF42,1)</f>
        <v>0.62</v>
      </c>
      <c r="DL42" s="6">
        <f ca="1">INDEX(DM$8:DM$31,DF42,1)</f>
        <v>8.8999999999999996E-2</v>
      </c>
      <c r="DM42" s="6">
        <f ca="1">INDEX(DN$8:DN$31,DF42,1)</f>
        <v>0.13200000000000001</v>
      </c>
      <c r="DN42" s="21">
        <f t="shared" ca="1" si="51"/>
        <v>-2.569</v>
      </c>
      <c r="DO42" s="21">
        <f t="shared" ca="1" si="51"/>
        <v>0.752</v>
      </c>
      <c r="DP42" s="21">
        <f t="shared" ca="1" si="52"/>
        <v>-2.7946</v>
      </c>
      <c r="DQ42" s="21">
        <f t="shared" ca="1" si="20"/>
        <v>1.5226999999999999</v>
      </c>
      <c r="DR42" s="21">
        <f ca="1">IF($C$2&lt;=$C$3,DP42,DQ42)</f>
        <v>-2.7946</v>
      </c>
      <c r="DS42" s="21">
        <f t="shared" ca="1" si="53"/>
        <v>24.326000000000001</v>
      </c>
      <c r="DT42" s="21">
        <f t="shared" ca="1" si="54"/>
        <v>11.982399999999998</v>
      </c>
      <c r="DU42" s="21">
        <f t="shared" ca="1" si="55"/>
        <v>17.5716</v>
      </c>
      <c r="DV42" s="60"/>
    </row>
    <row r="43" spans="1:126">
      <c r="B43" s="45">
        <f t="shared" si="56"/>
        <v>4</v>
      </c>
      <c r="C43" s="8" t="s">
        <v>8</v>
      </c>
      <c r="D43" s="6">
        <f ca="1">INDEX(E$8:E$31,B43,1)</f>
        <v>-25.408000000000001</v>
      </c>
      <c r="E43" s="6">
        <f ca="1">INDEX(F$8:F$31,B43,1)</f>
        <v>-15.429</v>
      </c>
      <c r="F43" s="6">
        <f ca="1">INDEX(G$8:G$31,B43,1)</f>
        <v>-2.5459999999999998</v>
      </c>
      <c r="G43" s="6">
        <f ca="1">INDEX(H$8:H$31,B43,1)</f>
        <v>-0.28299999999999997</v>
      </c>
      <c r="H43" s="6">
        <f ca="1">INDEX(I$8:I$31,B43,1)</f>
        <v>-3.1E-2</v>
      </c>
      <c r="I43" s="6">
        <f ca="1">INDEX(J$8:J$31,B43,1)</f>
        <v>-4.5999999999999999E-2</v>
      </c>
      <c r="J43" s="21">
        <f t="shared" ca="1" si="21"/>
        <v>-2.577</v>
      </c>
      <c r="K43" s="21">
        <f t="shared" ca="1" si="21"/>
        <v>-0.32899999999999996</v>
      </c>
      <c r="L43" s="21">
        <f t="shared" ca="1" si="22"/>
        <v>-2.6757</v>
      </c>
      <c r="M43" s="21">
        <f t="shared" ca="1" si="14"/>
        <v>-1.1021000000000001</v>
      </c>
      <c r="N43" s="21">
        <f ca="1">IF($C$2&lt;=$C$3,L43,M43)</f>
        <v>-2.6757</v>
      </c>
      <c r="O43" s="21">
        <f t="shared" ca="1" si="23"/>
        <v>-25.408000000000001</v>
      </c>
      <c r="P43" s="21">
        <f t="shared" ca="1" si="24"/>
        <v>-18.104700000000001</v>
      </c>
      <c r="Q43" s="21">
        <f t="shared" ca="1" si="25"/>
        <v>-12.753299999999999</v>
      </c>
      <c r="R43" s="60"/>
      <c r="S43" s="39"/>
      <c r="T43" s="45">
        <f t="shared" si="57"/>
        <v>4</v>
      </c>
      <c r="U43" s="8" t="s">
        <v>8</v>
      </c>
      <c r="V43" s="6">
        <f ca="1">INDEX(W$8:W$31,T43,1)</f>
        <v>-19.646000000000001</v>
      </c>
      <c r="W43" s="6">
        <f ca="1">INDEX(X$8:X$31,T43,1)</f>
        <v>-11.942</v>
      </c>
      <c r="X43" s="6">
        <f ca="1">INDEX(Y$8:Y$31,T43,1)</f>
        <v>-3.2370000000000001</v>
      </c>
      <c r="Y43" s="6">
        <f ca="1">INDEX(Z$8:Z$31,T43,1)</f>
        <v>-0.36</v>
      </c>
      <c r="Z43" s="6">
        <f ca="1">INDEX(AA$8:AA$31,T43,1)</f>
        <v>-0.04</v>
      </c>
      <c r="AA43" s="6">
        <f ca="1">INDEX(AB$8:AB$31,T43,1)</f>
        <v>-5.8999999999999997E-2</v>
      </c>
      <c r="AB43" s="21">
        <f t="shared" ca="1" si="26"/>
        <v>-3.2770000000000001</v>
      </c>
      <c r="AC43" s="21">
        <f t="shared" ca="1" si="26"/>
        <v>-0.41899999999999998</v>
      </c>
      <c r="AD43" s="21">
        <f t="shared" ca="1" si="27"/>
        <v>-3.4027000000000003</v>
      </c>
      <c r="AE43" s="21">
        <f t="shared" ca="1" si="15"/>
        <v>-1.4020999999999999</v>
      </c>
      <c r="AF43" s="21">
        <f ca="1">IF($C$2&lt;=$C$3,AD43,AE43)</f>
        <v>-3.4027000000000003</v>
      </c>
      <c r="AG43" s="21">
        <f t="shared" ca="1" si="28"/>
        <v>-19.646000000000001</v>
      </c>
      <c r="AH43" s="21">
        <f t="shared" ca="1" si="29"/>
        <v>-15.3447</v>
      </c>
      <c r="AI43" s="21">
        <f t="shared" ca="1" si="30"/>
        <v>-8.5393000000000008</v>
      </c>
      <c r="AJ43" s="60"/>
      <c r="AK43" s="39"/>
      <c r="AL43" s="45">
        <f t="shared" si="58"/>
        <v>4</v>
      </c>
      <c r="AM43" s="8" t="s">
        <v>8</v>
      </c>
      <c r="AN43" s="6">
        <f ca="1">INDEX(AO$8:AO$31,AL43,1)</f>
        <v>-32.899000000000001</v>
      </c>
      <c r="AO43" s="6">
        <f ca="1">INDEX(AP$8:AP$31,AL43,1)</f>
        <v>-20.026</v>
      </c>
      <c r="AP43" s="6">
        <f ca="1">INDEX(AQ$8:AQ$31,AL43,1)</f>
        <v>-5.7850000000000001</v>
      </c>
      <c r="AQ43" s="6">
        <f ca="1">INDEX(AR$8:AR$31,AL43,1)</f>
        <v>-0.65600000000000003</v>
      </c>
      <c r="AR43" s="6">
        <f ca="1">INDEX(AS$8:AS$31,AL43,1)</f>
        <v>-7.4999999999999997E-2</v>
      </c>
      <c r="AS43" s="6">
        <f ca="1">INDEX(AT$8:AT$31,AL43,1)</f>
        <v>-0.11</v>
      </c>
      <c r="AT43" s="21">
        <f t="shared" ca="1" si="31"/>
        <v>-5.86</v>
      </c>
      <c r="AU43" s="21">
        <f t="shared" ca="1" si="31"/>
        <v>-0.76600000000000001</v>
      </c>
      <c r="AV43" s="21">
        <f t="shared" ca="1" si="32"/>
        <v>-6.0898000000000003</v>
      </c>
      <c r="AW43" s="21">
        <f t="shared" ca="1" si="16"/>
        <v>-2.524</v>
      </c>
      <c r="AX43" s="21">
        <f ca="1">IF($C$2&lt;=$C$3,AV43,AW43)</f>
        <v>-6.0898000000000003</v>
      </c>
      <c r="AY43" s="21">
        <f t="shared" ca="1" si="33"/>
        <v>-32.899000000000001</v>
      </c>
      <c r="AZ43" s="21">
        <f t="shared" ca="1" si="34"/>
        <v>-26.1158</v>
      </c>
      <c r="BA43" s="21">
        <f t="shared" ca="1" si="35"/>
        <v>-13.936199999999999</v>
      </c>
      <c r="BB43" s="60"/>
      <c r="BC43" s="39"/>
      <c r="BD43" s="45">
        <f t="shared" si="59"/>
        <v>4</v>
      </c>
      <c r="BE43" s="8" t="s">
        <v>8</v>
      </c>
      <c r="BF43" s="6">
        <f ca="1">INDEX(BG$8:BG$31,BD43,1)</f>
        <v>-72.472999999999999</v>
      </c>
      <c r="BG43" s="6">
        <f ca="1">INDEX(BH$8:BH$31,BD43,1)</f>
        <v>-42.493000000000002</v>
      </c>
      <c r="BH43" s="6">
        <f ca="1">INDEX(BI$8:BI$31,BD43,1)</f>
        <v>-14.535</v>
      </c>
      <c r="BI43" s="6">
        <f ca="1">INDEX(BJ$8:BJ$31,BD43,1)</f>
        <v>-1.6040000000000001</v>
      </c>
      <c r="BJ43" s="6">
        <f ca="1">INDEX(BK$8:BK$31,BD43,1)</f>
        <v>-0.17299999999999999</v>
      </c>
      <c r="BK43" s="6">
        <f ca="1">INDEX(BL$8:BL$31,BD43,1)</f>
        <v>-0.255</v>
      </c>
      <c r="BL43" s="21">
        <f t="shared" ca="1" si="36"/>
        <v>-14.708</v>
      </c>
      <c r="BM43" s="21">
        <f t="shared" ca="1" si="36"/>
        <v>-1.859</v>
      </c>
      <c r="BN43" s="21">
        <f t="shared" ca="1" si="37"/>
        <v>-15.265700000000001</v>
      </c>
      <c r="BO43" s="21">
        <f t="shared" ca="1" si="17"/>
        <v>-6.2713999999999999</v>
      </c>
      <c r="BP43" s="21">
        <f ca="1">IF($C$2&lt;=$C$3,BN43,BO43)</f>
        <v>-15.265700000000001</v>
      </c>
      <c r="BQ43" s="21">
        <f t="shared" ca="1" si="38"/>
        <v>-72.472999999999999</v>
      </c>
      <c r="BR43" s="21">
        <f t="shared" ca="1" si="39"/>
        <v>-57.758700000000005</v>
      </c>
      <c r="BS43" s="21">
        <f t="shared" ca="1" si="40"/>
        <v>-27.2273</v>
      </c>
      <c r="BT43" s="60"/>
      <c r="BU43" s="39"/>
      <c r="BV43" s="45">
        <f t="shared" si="60"/>
        <v>4</v>
      </c>
      <c r="BW43" s="8" t="s">
        <v>8</v>
      </c>
      <c r="BX43" s="6">
        <f ca="1">INDEX(BY$8:BY$31,BV43,1)</f>
        <v>-93.867000000000004</v>
      </c>
      <c r="BY43" s="6">
        <f ca="1">INDEX(BZ$8:BZ$31,BV43,1)</f>
        <v>-55.164999999999999</v>
      </c>
      <c r="BZ43" s="6">
        <f ca="1">INDEX(CA$8:CA$31,BV43,1)</f>
        <v>-18.061</v>
      </c>
      <c r="CA43" s="6">
        <f ca="1">INDEX(CB$8:CB$31,BV43,1)</f>
        <v>-2.016</v>
      </c>
      <c r="CB43" s="6">
        <f ca="1">INDEX(CC$8:CC$31,BV43,1)</f>
        <v>-0.22500000000000001</v>
      </c>
      <c r="CC43" s="6">
        <f ca="1">INDEX(CD$8:CD$31,BV43,1)</f>
        <v>-0.33100000000000002</v>
      </c>
      <c r="CD43" s="21">
        <f t="shared" ca="1" si="41"/>
        <v>-18.286000000000001</v>
      </c>
      <c r="CE43" s="21">
        <f t="shared" ca="1" si="41"/>
        <v>-2.347</v>
      </c>
      <c r="CF43" s="21">
        <f t="shared" ca="1" si="42"/>
        <v>-18.990100000000002</v>
      </c>
      <c r="CG43" s="21">
        <f t="shared" ca="1" si="18"/>
        <v>-7.8328000000000007</v>
      </c>
      <c r="CH43" s="21">
        <f ca="1">IF($C$2&lt;=$C$3,CF43,CG43)</f>
        <v>-18.990100000000002</v>
      </c>
      <c r="CI43" s="21">
        <f t="shared" ca="1" si="43"/>
        <v>-93.867000000000004</v>
      </c>
      <c r="CJ43" s="21">
        <f t="shared" ca="1" si="44"/>
        <v>-74.155100000000004</v>
      </c>
      <c r="CK43" s="21">
        <f t="shared" ca="1" si="45"/>
        <v>-36.174899999999994</v>
      </c>
      <c r="CL43" s="60"/>
      <c r="CM43" s="39"/>
      <c r="CN43" s="45">
        <f t="shared" si="61"/>
        <v>4</v>
      </c>
      <c r="CO43" s="8" t="s">
        <v>8</v>
      </c>
      <c r="CP43" s="6">
        <f ca="1">INDEX(CQ$8:CQ$31,CN43,1)</f>
        <v>-79.277000000000001</v>
      </c>
      <c r="CQ43" s="6">
        <f ca="1">INDEX(CR$8:CR$31,CN43,1)</f>
        <v>-46.7</v>
      </c>
      <c r="CR43" s="6">
        <f ca="1">INDEX(CS$8:CS$31,CN43,1)</f>
        <v>-14.246</v>
      </c>
      <c r="CS43" s="6">
        <f ca="1">INDEX(CT$8:CT$31,CN43,1)</f>
        <v>-1.579</v>
      </c>
      <c r="CT43" s="6">
        <f ca="1">INDEX(CU$8:CU$31,CN43,1)</f>
        <v>-0.17299999999999999</v>
      </c>
      <c r="CU43" s="6">
        <f ca="1">INDEX(CV$8:CV$31,CN43,1)</f>
        <v>-0.254</v>
      </c>
      <c r="CV43" s="21">
        <f t="shared" ca="1" si="46"/>
        <v>-14.419</v>
      </c>
      <c r="CW43" s="21">
        <f t="shared" ca="1" si="46"/>
        <v>-1.833</v>
      </c>
      <c r="CX43" s="21">
        <f t="shared" ca="1" si="47"/>
        <v>-14.9689</v>
      </c>
      <c r="CY43" s="21">
        <f t="shared" ca="1" si="19"/>
        <v>-6.1587000000000005</v>
      </c>
      <c r="CZ43" s="21">
        <f ca="1">IF($C$2&lt;=$C$3,CX43,CY43)</f>
        <v>-14.9689</v>
      </c>
      <c r="DA43" s="21">
        <f t="shared" ca="1" si="48"/>
        <v>-79.277000000000001</v>
      </c>
      <c r="DB43" s="21">
        <f t="shared" ca="1" si="49"/>
        <v>-61.668900000000001</v>
      </c>
      <c r="DC43" s="21">
        <f t="shared" ca="1" si="50"/>
        <v>-31.731100000000005</v>
      </c>
      <c r="DD43" s="60"/>
      <c r="DE43" s="39"/>
      <c r="DF43" s="45">
        <f t="shared" si="62"/>
        <v>4</v>
      </c>
      <c r="DG43" s="8" t="s">
        <v>8</v>
      </c>
      <c r="DH43" s="6">
        <f ca="1">INDEX(DI$8:DI$31,DF43,1)</f>
        <v>-25.353000000000002</v>
      </c>
      <c r="DI43" s="6">
        <f ca="1">INDEX(DJ$8:DJ$31,DF43,1)</f>
        <v>-15.397</v>
      </c>
      <c r="DJ43" s="6">
        <f ca="1">INDEX(DK$8:DK$31,DF43,1)</f>
        <v>-2.48</v>
      </c>
      <c r="DK43" s="6">
        <f ca="1">INDEX(DL$8:DL$31,DF43,1)</f>
        <v>0.62</v>
      </c>
      <c r="DL43" s="6">
        <f ca="1">INDEX(DM$8:DM$31,DF43,1)</f>
        <v>8.8999999999999996E-2</v>
      </c>
      <c r="DM43" s="6">
        <f ca="1">INDEX(DN$8:DN$31,DF43,1)</f>
        <v>0.13200000000000001</v>
      </c>
      <c r="DN43" s="21">
        <f t="shared" ca="1" si="51"/>
        <v>-2.569</v>
      </c>
      <c r="DO43" s="21">
        <f t="shared" ca="1" si="51"/>
        <v>0.752</v>
      </c>
      <c r="DP43" s="21">
        <f t="shared" ca="1" si="52"/>
        <v>-2.7946</v>
      </c>
      <c r="DQ43" s="21">
        <f t="shared" ca="1" si="20"/>
        <v>1.5226999999999999</v>
      </c>
      <c r="DR43" s="21">
        <f ca="1">IF($C$2&lt;=$C$3,DP43,DQ43)</f>
        <v>-2.7946</v>
      </c>
      <c r="DS43" s="21">
        <f t="shared" ca="1" si="53"/>
        <v>-25.353000000000002</v>
      </c>
      <c r="DT43" s="21">
        <f t="shared" ca="1" si="54"/>
        <v>-18.191600000000001</v>
      </c>
      <c r="DU43" s="21">
        <f t="shared" ca="1" si="55"/>
        <v>-12.602399999999999</v>
      </c>
      <c r="DV43" s="60"/>
    </row>
    <row r="44" spans="1:126">
      <c r="C44" s="8" t="s">
        <v>58</v>
      </c>
      <c r="D44" s="6"/>
      <c r="E44" s="6"/>
      <c r="F44" s="6"/>
      <c r="G44" s="6"/>
      <c r="H44" s="6"/>
      <c r="I44" s="6"/>
      <c r="J44" s="6"/>
      <c r="K44" s="6"/>
      <c r="O44" s="21">
        <f ca="1">MIN(P33,MAX(0,P33/2-(O40-O41)/P34/P33))</f>
        <v>2.2962348275931479</v>
      </c>
      <c r="P44" s="21">
        <f ca="1">MIN(P33,MAX(0,P33/2-(P40-P41)/P35/P33))</f>
        <v>1.8798468880493142</v>
      </c>
      <c r="Q44" s="21">
        <f ca="1">MIN(P33,MAX(0,P33/2-(Q40-Q41)/P35/P33))</f>
        <v>2.7135050043083448</v>
      </c>
      <c r="R44" s="60"/>
      <c r="S44" s="39"/>
      <c r="U44" s="8" t="s">
        <v>58</v>
      </c>
      <c r="V44" s="6"/>
      <c r="W44" s="6"/>
      <c r="X44" s="6"/>
      <c r="Y44" s="6"/>
      <c r="Z44" s="6"/>
      <c r="AA44" s="6"/>
      <c r="AB44" s="6"/>
      <c r="AC44" s="6"/>
      <c r="AG44" s="21">
        <f ca="1">MIN(AH33,MAX(0,AH33/2-(AG40-AG41)/AH34/AH33))</f>
        <v>1.9413533834586465</v>
      </c>
      <c r="AH44" s="21">
        <f ca="1">MIN(AH33,MAX(0,AH33/2-(AH40-AH41)/AH35/AH33))</f>
        <v>1.4099606492867682</v>
      </c>
      <c r="AI44" s="21">
        <f ca="1">MIN(AH33,MAX(0,AH33/2-(AI40-AI41)/AH35/AH33))</f>
        <v>2.4698065256599442</v>
      </c>
      <c r="AJ44" s="60"/>
      <c r="AK44" s="39"/>
      <c r="AM44" s="8" t="s">
        <v>58</v>
      </c>
      <c r="AN44" s="6"/>
      <c r="AO44" s="6"/>
      <c r="AP44" s="6"/>
      <c r="AQ44" s="6"/>
      <c r="AR44" s="6"/>
      <c r="AS44" s="6"/>
      <c r="AT44" s="6"/>
      <c r="AU44" s="6"/>
      <c r="AY44" s="21">
        <f ca="1">MIN(AZ33,MAX(0,AZ33/2-(AY40-AY41)/AZ34/AZ33))</f>
        <v>1.5120307553143373</v>
      </c>
      <c r="AZ44" s="21">
        <f ca="1">MIN(AZ33,MAX(0,AZ33/2-(AZ40-AZ41)/AZ35/AZ33))</f>
        <v>1.0596904408122834</v>
      </c>
      <c r="BA44" s="21">
        <f ca="1">MIN(AZ33,MAX(0,AZ33/2-(BA40-BA41)/AZ35/AZ33))</f>
        <v>1.9646285289747401</v>
      </c>
      <c r="BB44" s="60"/>
      <c r="BC44" s="39"/>
      <c r="BE44" s="8" t="s">
        <v>58</v>
      </c>
      <c r="BF44" s="6"/>
      <c r="BG44" s="6"/>
      <c r="BH44" s="6"/>
      <c r="BI44" s="6"/>
      <c r="BJ44" s="6"/>
      <c r="BK44" s="6"/>
      <c r="BL44" s="6"/>
      <c r="BM44" s="6"/>
      <c r="BQ44" s="21">
        <f ca="1">MIN(BR33,MAX(0,BR33/2-(BQ40-BQ41)/BR34/BR33))</f>
        <v>1.5713904494382023</v>
      </c>
      <c r="BR44" s="21">
        <f ca="1">MIN(BR33,MAX(0,BR33/2-(BR40-BR41)/BR35/BR33))</f>
        <v>0.99124043977055454</v>
      </c>
      <c r="BS44" s="21">
        <f ca="1">MIN(BR33,MAX(0,BR33/2-(BS40-BS41)/BR35/BR33))</f>
        <v>2.158831261950287</v>
      </c>
      <c r="BT44" s="60"/>
      <c r="BU44" s="39"/>
      <c r="BW44" s="8" t="s">
        <v>58</v>
      </c>
      <c r="BX44" s="6"/>
      <c r="BY44" s="6"/>
      <c r="BZ44" s="6"/>
      <c r="CA44" s="6"/>
      <c r="CB44" s="6"/>
      <c r="CC44" s="6"/>
      <c r="CD44" s="6"/>
      <c r="CE44" s="6"/>
      <c r="CI44" s="21">
        <f ca="1">MIN(CJ33,MAX(0,CJ33/2-(CI40-CI41)/CJ34/CJ33))</f>
        <v>2.0906367041198504</v>
      </c>
      <c r="CJ44" s="21">
        <f ca="1">MIN(CJ33,MAX(0,CJ33/2-(CJ40-CJ41)/CJ35/CJ33))</f>
        <v>1.3642857142857145</v>
      </c>
      <c r="CK44" s="21">
        <f ca="1">MIN(CJ33,MAX(0,CJ33/2-(CK40-CK41)/CJ35/CJ33))</f>
        <v>2.8166302467449698</v>
      </c>
      <c r="CL44" s="60"/>
      <c r="CM44" s="39"/>
      <c r="CO44" s="8" t="s">
        <v>58</v>
      </c>
      <c r="CP44" s="6"/>
      <c r="CQ44" s="6"/>
      <c r="CR44" s="6"/>
      <c r="CS44" s="6"/>
      <c r="CT44" s="6"/>
      <c r="CU44" s="6"/>
      <c r="CV44" s="6"/>
      <c r="CW44" s="6"/>
      <c r="DA44" s="21">
        <f ca="1">MIN(DB33,MAX(0,DB33/2-(DA40-DA41)/DB34/DB33))</f>
        <v>1.818501872659176</v>
      </c>
      <c r="DB44" s="21">
        <f ca="1">MIN(DB33,MAX(0,DB33/2-(DB40-DB41)/DB35/DB33))</f>
        <v>1.2416995963458679</v>
      </c>
      <c r="DC44" s="21">
        <f ca="1">MIN(DB33,MAX(0,DB33/2-(DC40-DC41)/DB35/DB33))</f>
        <v>2.3865986828128323</v>
      </c>
      <c r="DD44" s="60"/>
      <c r="DE44" s="39"/>
      <c r="DG44" s="8" t="s">
        <v>58</v>
      </c>
      <c r="DH44" s="6"/>
      <c r="DI44" s="6"/>
      <c r="DJ44" s="6"/>
      <c r="DK44" s="6"/>
      <c r="DL44" s="6"/>
      <c r="DM44" s="6"/>
      <c r="DN44" s="6"/>
      <c r="DO44" s="6"/>
      <c r="DS44" s="21">
        <f ca="1">MIN(DT33,MAX(0,DT33/2-(DS40-DS41)/DT34/DT33))</f>
        <v>2.3014281688439784</v>
      </c>
      <c r="DT44" s="21">
        <f ca="1">MIN(DT33,MAX(0,DT33/2-(DT40-DT41)/DT35/DT33))</f>
        <v>1.8663551401869161</v>
      </c>
      <c r="DU44" s="21">
        <f ca="1">MIN(DT33,MAX(0,DT33/2-(DU40-DU41)/DT35/DT33))</f>
        <v>2.7371379333200769</v>
      </c>
      <c r="DV44" s="60"/>
    </row>
    <row r="45" spans="1:126">
      <c r="C45" s="8" t="s">
        <v>64</v>
      </c>
      <c r="O45" s="21">
        <f ca="1">O40+(P34*P33/2-(O40-O41)/P33)*O44-P34*O44^2/2</f>
        <v>10.841189816542411</v>
      </c>
      <c r="P45" s="21">
        <f ca="1">P40+(P35*P33/2-(P40-P41)/P33)*P44-P35*P44^2/2</f>
        <v>7.5390760752528934</v>
      </c>
      <c r="Q45" s="21">
        <f ca="1">Q40+(P35*P33/2-(Q40-Q41)/P33)*Q44-P35*Q44^2/2</f>
        <v>6.7440812009846418</v>
      </c>
      <c r="R45" s="60"/>
      <c r="S45" s="39"/>
      <c r="U45" s="8" t="s">
        <v>64</v>
      </c>
      <c r="AG45" s="21">
        <f ca="1">AG40+(AH34*AH33/2-(AG40-AG41)/AH33)*AG44-AH34*AG44^2/2</f>
        <v>5.8213878907795795</v>
      </c>
      <c r="AH45" s="21">
        <f ca="1">AH40+(AH35*AH33/2-(AH40-AH41)/AH33)*AH44-AH35*AH44^2/2</f>
        <v>4.4768447944442995</v>
      </c>
      <c r="AI45" s="21">
        <f ca="1">AI40+(AH35*AH33/2-(AI40-AI41)/AH33)*AI44-AH35*AI44^2/2</f>
        <v>4.3934211201577469</v>
      </c>
      <c r="AJ45" s="60"/>
      <c r="AK45" s="39"/>
      <c r="AM45" s="8" t="s">
        <v>64</v>
      </c>
      <c r="AY45" s="21">
        <f ca="1">AY40+(AZ34*AZ33/2-(AY40-AY41)/AZ33)*AY44-AZ34*AY44^2/2</f>
        <v>7.5253500904568007</v>
      </c>
      <c r="AZ45" s="21">
        <f ca="1">AZ40+(AZ35*AZ33/2-(AZ40-AZ41)/AZ33)*AZ44-AZ35*AZ44^2/2</f>
        <v>6.3511119782483103</v>
      </c>
      <c r="BA45" s="21">
        <f ca="1">BA40+(AZ35*AZ33/2-(BA40-BA41)/AZ33)*BA44-AZ35*BA44^2/2</f>
        <v>5.6365201786775678</v>
      </c>
      <c r="BB45" s="60"/>
      <c r="BC45" s="39"/>
      <c r="BE45" s="8" t="s">
        <v>64</v>
      </c>
      <c r="BQ45" s="21">
        <f ca="1">BQ40+(BR34*BR33/2-(BQ40-BQ41)/BR33)*BQ44-BR34*BQ44^2/2</f>
        <v>22.937211767029481</v>
      </c>
      <c r="BR45" s="21">
        <f ca="1">BR40+(BR35*BR33/2-(BR40-BR41)/BR33)*BR44-BR35*BR44^2/2</f>
        <v>13.548840743382531</v>
      </c>
      <c r="BS45" s="21">
        <f ca="1">BS40+(BR35*BR33/2-(BS40-BS41)/BR33)*BS44-BR35*BS44^2/2</f>
        <v>22.190822859778315</v>
      </c>
      <c r="BT45" s="60"/>
      <c r="BU45" s="39"/>
      <c r="BW45" s="8" t="s">
        <v>64</v>
      </c>
      <c r="CI45" s="21">
        <f ca="1">CI40+(CJ34*CJ33/2-(CI40-CI41)/CJ33)*CI44-CJ34*CI44^2/2</f>
        <v>35.2774506866417</v>
      </c>
      <c r="CJ45" s="21">
        <f ca="1">CJ40+(CJ35*CJ33/2-(CJ40-CJ41)/CJ33)*CJ44-CJ35*CJ44^2/2</f>
        <v>27.88097729591837</v>
      </c>
      <c r="CK45" s="21">
        <f ca="1">CK40+(CJ35*CJ33/2-(CK40-CK41)/CJ33)*CK44-CJ35*CK44^2/2</f>
        <v>27.394482755438048</v>
      </c>
      <c r="CL45" s="60"/>
      <c r="CM45" s="39"/>
      <c r="CO45" s="8" t="s">
        <v>64</v>
      </c>
      <c r="DA45" s="21">
        <f ca="1">DA40+(DB34*DB33/2-(DA40-DA41)/DB33)*DA44-DB34*DA44^2/2</f>
        <v>34.494616604244712</v>
      </c>
      <c r="DB45" s="21">
        <f ca="1">DB40+(DB35*DB33/2-(DB40-DB41)/DB33)*DB44-DB35*DB44^2/2</f>
        <v>27.172068879918797</v>
      </c>
      <c r="DC45" s="21">
        <f ca="1">DC40+(DB35*DB33/2-(DC40-DC41)/DB33)*DC44-DB35*DC44^2/2</f>
        <v>21.976481541911582</v>
      </c>
      <c r="DD45" s="60"/>
      <c r="DE45" s="39"/>
      <c r="DG45" s="8" t="s">
        <v>64</v>
      </c>
      <c r="DS45" s="21">
        <f ca="1">DS40+(DT34*DT33/2-(DS40-DS41)/DT33)*DS44-DT34*DS44^2/2</f>
        <v>10.872380992402075</v>
      </c>
      <c r="DT45" s="21">
        <f ca="1">DT40+(DT35*DT33/2-(DT40-DT41)/DT33)*DT44-DT35*DT44^2/2</f>
        <v>7.6986336448598127</v>
      </c>
      <c r="DU45" s="21">
        <f ca="1">DU40+(DT35*DT33/2-(DU40-DU41)/DT33)*DU44-DT35*DU44^2/2</f>
        <v>6.7177762519232509</v>
      </c>
      <c r="DV45" s="60"/>
    </row>
    <row r="46" spans="1:126">
      <c r="R46" s="60"/>
      <c r="S46" s="39"/>
      <c r="AJ46" s="60"/>
      <c r="AK46" s="39"/>
      <c r="BB46" s="60"/>
      <c r="BC46" s="39"/>
      <c r="BT46" s="60"/>
      <c r="BU46" s="39"/>
      <c r="CL46" s="60"/>
      <c r="CM46" s="39"/>
      <c r="DD46" s="60"/>
      <c r="DE46" s="39"/>
      <c r="DV46" s="60"/>
    </row>
    <row r="47" spans="1:126" s="18" customFormat="1">
      <c r="D47" s="20" t="s">
        <v>32</v>
      </c>
      <c r="E47" s="20" t="s">
        <v>33</v>
      </c>
      <c r="F47" s="20" t="s">
        <v>34</v>
      </c>
      <c r="G47" s="20" t="s">
        <v>35</v>
      </c>
      <c r="H47" s="20" t="s">
        <v>36</v>
      </c>
      <c r="I47" s="20" t="s">
        <v>37</v>
      </c>
      <c r="J47" s="20" t="s">
        <v>39</v>
      </c>
      <c r="K47" s="20" t="s">
        <v>40</v>
      </c>
      <c r="L47" s="20" t="s">
        <v>41</v>
      </c>
      <c r="M47" s="20" t="s">
        <v>42</v>
      </c>
      <c r="N47" s="20" t="s">
        <v>53</v>
      </c>
      <c r="O47" s="17" t="s">
        <v>32</v>
      </c>
      <c r="P47" s="20" t="s">
        <v>51</v>
      </c>
      <c r="Q47" s="20" t="s">
        <v>52</v>
      </c>
      <c r="R47" s="61"/>
      <c r="S47" s="58"/>
      <c r="V47" s="20" t="s">
        <v>32</v>
      </c>
      <c r="W47" s="20" t="s">
        <v>33</v>
      </c>
      <c r="X47" s="20" t="s">
        <v>34</v>
      </c>
      <c r="Y47" s="20" t="s">
        <v>35</v>
      </c>
      <c r="Z47" s="20" t="s">
        <v>36</v>
      </c>
      <c r="AA47" s="20" t="s">
        <v>37</v>
      </c>
      <c r="AB47" s="20" t="s">
        <v>39</v>
      </c>
      <c r="AC47" s="20" t="s">
        <v>40</v>
      </c>
      <c r="AD47" s="20" t="s">
        <v>41</v>
      </c>
      <c r="AE47" s="20" t="s">
        <v>42</v>
      </c>
      <c r="AF47" s="20" t="s">
        <v>53</v>
      </c>
      <c r="AG47" s="17" t="s">
        <v>32</v>
      </c>
      <c r="AH47" s="20" t="s">
        <v>51</v>
      </c>
      <c r="AI47" s="20" t="s">
        <v>52</v>
      </c>
      <c r="AJ47" s="61"/>
      <c r="AK47" s="58"/>
      <c r="AN47" s="20" t="s">
        <v>32</v>
      </c>
      <c r="AO47" s="20" t="s">
        <v>33</v>
      </c>
      <c r="AP47" s="20" t="s">
        <v>34</v>
      </c>
      <c r="AQ47" s="20" t="s">
        <v>35</v>
      </c>
      <c r="AR47" s="20" t="s">
        <v>36</v>
      </c>
      <c r="AS47" s="20" t="s">
        <v>37</v>
      </c>
      <c r="AT47" s="20" t="s">
        <v>39</v>
      </c>
      <c r="AU47" s="20" t="s">
        <v>40</v>
      </c>
      <c r="AV47" s="20" t="s">
        <v>41</v>
      </c>
      <c r="AW47" s="20" t="s">
        <v>42</v>
      </c>
      <c r="AX47" s="20" t="s">
        <v>53</v>
      </c>
      <c r="AY47" s="17" t="s">
        <v>32</v>
      </c>
      <c r="AZ47" s="20" t="s">
        <v>51</v>
      </c>
      <c r="BA47" s="20" t="s">
        <v>52</v>
      </c>
      <c r="BB47" s="61"/>
      <c r="BC47" s="58"/>
      <c r="BF47" s="20" t="s">
        <v>32</v>
      </c>
      <c r="BG47" s="20" t="s">
        <v>33</v>
      </c>
      <c r="BH47" s="20" t="s">
        <v>34</v>
      </c>
      <c r="BI47" s="20" t="s">
        <v>35</v>
      </c>
      <c r="BJ47" s="20" t="s">
        <v>36</v>
      </c>
      <c r="BK47" s="20" t="s">
        <v>37</v>
      </c>
      <c r="BL47" s="20" t="s">
        <v>39</v>
      </c>
      <c r="BM47" s="20" t="s">
        <v>40</v>
      </c>
      <c r="BN47" s="20" t="s">
        <v>41</v>
      </c>
      <c r="BO47" s="20" t="s">
        <v>42</v>
      </c>
      <c r="BP47" s="20" t="s">
        <v>53</v>
      </c>
      <c r="BQ47" s="17" t="s">
        <v>32</v>
      </c>
      <c r="BR47" s="20" t="s">
        <v>51</v>
      </c>
      <c r="BS47" s="20" t="s">
        <v>52</v>
      </c>
      <c r="BT47" s="61"/>
      <c r="BU47" s="58"/>
      <c r="BX47" s="20" t="s">
        <v>32</v>
      </c>
      <c r="BY47" s="20" t="s">
        <v>33</v>
      </c>
      <c r="BZ47" s="20" t="s">
        <v>34</v>
      </c>
      <c r="CA47" s="20" t="s">
        <v>35</v>
      </c>
      <c r="CB47" s="20" t="s">
        <v>36</v>
      </c>
      <c r="CC47" s="20" t="s">
        <v>37</v>
      </c>
      <c r="CD47" s="20" t="s">
        <v>39</v>
      </c>
      <c r="CE47" s="20" t="s">
        <v>40</v>
      </c>
      <c r="CF47" s="20" t="s">
        <v>41</v>
      </c>
      <c r="CG47" s="20" t="s">
        <v>42</v>
      </c>
      <c r="CH47" s="20" t="s">
        <v>53</v>
      </c>
      <c r="CI47" s="17" t="s">
        <v>32</v>
      </c>
      <c r="CJ47" s="20" t="s">
        <v>51</v>
      </c>
      <c r="CK47" s="20" t="s">
        <v>52</v>
      </c>
      <c r="CL47" s="61"/>
      <c r="CM47" s="58"/>
      <c r="CP47" s="20" t="s">
        <v>32</v>
      </c>
      <c r="CQ47" s="20" t="s">
        <v>33</v>
      </c>
      <c r="CR47" s="20" t="s">
        <v>34</v>
      </c>
      <c r="CS47" s="20" t="s">
        <v>35</v>
      </c>
      <c r="CT47" s="20" t="s">
        <v>36</v>
      </c>
      <c r="CU47" s="20" t="s">
        <v>37</v>
      </c>
      <c r="CV47" s="20" t="s">
        <v>39</v>
      </c>
      <c r="CW47" s="20" t="s">
        <v>40</v>
      </c>
      <c r="CX47" s="20" t="s">
        <v>41</v>
      </c>
      <c r="CY47" s="20" t="s">
        <v>42</v>
      </c>
      <c r="CZ47" s="20" t="s">
        <v>53</v>
      </c>
      <c r="DA47" s="17" t="s">
        <v>32</v>
      </c>
      <c r="DB47" s="20" t="s">
        <v>51</v>
      </c>
      <c r="DC47" s="20" t="s">
        <v>52</v>
      </c>
      <c r="DD47" s="61"/>
      <c r="DE47" s="58"/>
      <c r="DH47" s="20" t="s">
        <v>32</v>
      </c>
      <c r="DI47" s="20" t="s">
        <v>33</v>
      </c>
      <c r="DJ47" s="20" t="s">
        <v>34</v>
      </c>
      <c r="DK47" s="20" t="s">
        <v>35</v>
      </c>
      <c r="DL47" s="20" t="s">
        <v>36</v>
      </c>
      <c r="DM47" s="20" t="s">
        <v>37</v>
      </c>
      <c r="DN47" s="20" t="s">
        <v>39</v>
      </c>
      <c r="DO47" s="20" t="s">
        <v>40</v>
      </c>
      <c r="DP47" s="20" t="s">
        <v>41</v>
      </c>
      <c r="DQ47" s="20" t="s">
        <v>42</v>
      </c>
      <c r="DR47" s="20" t="s">
        <v>53</v>
      </c>
      <c r="DS47" s="17" t="s">
        <v>32</v>
      </c>
      <c r="DT47" s="20" t="s">
        <v>51</v>
      </c>
      <c r="DU47" s="20" t="s">
        <v>52</v>
      </c>
      <c r="DV47" s="61"/>
    </row>
    <row r="48" spans="1:126" s="18" customFormat="1">
      <c r="A48" s="19" t="s">
        <v>38</v>
      </c>
      <c r="C48" s="8" t="s">
        <v>11</v>
      </c>
      <c r="D48" s="21">
        <f ca="1">D40+D42*F36/100-P34*F36^2/20000</f>
        <v>-13.503262499999998</v>
      </c>
      <c r="E48" s="21">
        <f ca="1">E40+E42*F36/100-P35*F36^2/20000</f>
        <v>-8.208475</v>
      </c>
      <c r="F48" s="21">
        <f ca="1">F40-(F40-F41)/P33*F36/100</f>
        <v>5.8431382978723398</v>
      </c>
      <c r="G48" s="21">
        <f ca="1">G40-(G40-G41)/P33*F36/100</f>
        <v>0.64952127659574466</v>
      </c>
      <c r="H48" s="21">
        <f ca="1">H40-(H40-H41)/P33*F36/100</f>
        <v>7.2276595744680844E-2</v>
      </c>
      <c r="I48" s="21">
        <f ca="1">I40-(I40-I41)/P33*F36/100</f>
        <v>0.10607446808510639</v>
      </c>
      <c r="J48" s="21">
        <f ca="1">(ABS(F48)+ABS(H48))*SIGN(F48)</f>
        <v>5.9154148936170206</v>
      </c>
      <c r="K48" s="21">
        <f ca="1">(ABS(G48)+ABS(I48))*SIGN(G48)</f>
        <v>0.755595744680851</v>
      </c>
      <c r="L48" s="21">
        <f ca="1">(ABS(J48)+0.3*ABS(K48))*SIGN(J48)</f>
        <v>6.1420936170212759</v>
      </c>
      <c r="M48" s="21">
        <f t="shared" ref="M48:M51" ca="1" si="63">(ABS(K48)+0.3*ABS(J48))*SIGN(K48)</f>
        <v>2.5302202127659572</v>
      </c>
      <c r="N48" s="21">
        <f ca="1">IF($C$2&lt;=$C$3,L48,M48)</f>
        <v>6.1420936170212759</v>
      </c>
      <c r="O48" s="21">
        <f ca="1">D48</f>
        <v>-13.503262499999998</v>
      </c>
      <c r="P48" s="21">
        <f ca="1">E48+N48</f>
        <v>-2.0663813829787241</v>
      </c>
      <c r="Q48" s="21">
        <f ca="1">E48-N48</f>
        <v>-14.350568617021276</v>
      </c>
      <c r="R48" s="61"/>
      <c r="S48" s="12" t="s">
        <v>38</v>
      </c>
      <c r="U48" s="8" t="s">
        <v>11</v>
      </c>
      <c r="V48" s="21">
        <f ca="1">V40+V42*X36/100-AH34*X36^2/20000</f>
        <v>-11.137912499999999</v>
      </c>
      <c r="W48" s="21">
        <f ca="1">W40+W42*X36/100-AH35*X36^2/20000</f>
        <v>-6.7501249999999997</v>
      </c>
      <c r="X48" s="21">
        <f ca="1">X40-(X40-X41)/AH33*X36/100</f>
        <v>5.8324736842105258</v>
      </c>
      <c r="Y48" s="21">
        <f ca="1">Y40-(Y40-Y41)/AH33*X36/100</f>
        <v>0.64903947368421044</v>
      </c>
      <c r="Z48" s="21">
        <f ca="1">Z40-(Z40-Z41)/AH33*X36/100</f>
        <v>7.2039473684210528E-2</v>
      </c>
      <c r="AA48" s="21">
        <f ca="1">AA40-(AA40-AA41)/AH33*X36/100</f>
        <v>0.10619736842105264</v>
      </c>
      <c r="AB48" s="21">
        <f ca="1">(ABS(X48)+ABS(Z48))*SIGN(X48)</f>
        <v>5.9045131578947361</v>
      </c>
      <c r="AC48" s="21">
        <f ca="1">(ABS(Y48)+ABS(AA48))*SIGN(Y48)</f>
        <v>0.7552368421052631</v>
      </c>
      <c r="AD48" s="21">
        <f ca="1">(ABS(AB48)+0.3*ABS(AC48))*SIGN(AB48)</f>
        <v>6.131084210526315</v>
      </c>
      <c r="AE48" s="21">
        <f t="shared" ref="AE48:AE51" ca="1" si="64">(ABS(AC48)+0.3*ABS(AB48))*SIGN(AC48)</f>
        <v>2.5265907894736839</v>
      </c>
      <c r="AF48" s="21">
        <f ca="1">IF($C$2&lt;=$C$3,AD48,AE48)</f>
        <v>6.131084210526315</v>
      </c>
      <c r="AG48" s="21">
        <f ca="1">V48</f>
        <v>-11.137912499999999</v>
      </c>
      <c r="AH48" s="21">
        <f ca="1">W48+AF48</f>
        <v>-0.61904078947368468</v>
      </c>
      <c r="AI48" s="21">
        <f ca="1">W48-AF48</f>
        <v>-12.881209210526315</v>
      </c>
      <c r="AJ48" s="61"/>
      <c r="AK48" s="12" t="s">
        <v>38</v>
      </c>
      <c r="AM48" s="8" t="s">
        <v>11</v>
      </c>
      <c r="AN48" s="21">
        <f ca="1">AN40+AN42*AP36/100-AZ34*AP36^2/20000</f>
        <v>-12.9830875</v>
      </c>
      <c r="AO48" s="21">
        <f ca="1">AO40+AO42*AP36/100-AZ35*AP36^2/20000</f>
        <v>-7.8713249999999988</v>
      </c>
      <c r="AP48" s="21">
        <f ca="1">AP40-(AP40-AP41)/AZ33*AP36/100</f>
        <v>8.2221999999999991</v>
      </c>
      <c r="AQ48" s="21">
        <f ca="1">AQ40-(AQ40-AQ41)/AZ33*AP36/100</f>
        <v>0.92859999999999987</v>
      </c>
      <c r="AR48" s="21">
        <f ca="1">AR40-(AR40-AR41)/AZ33*AP36/100</f>
        <v>0.10575000000000001</v>
      </c>
      <c r="AS48" s="21">
        <f ca="1">AS40-(AS40-AS41)/AZ33*AP36/100</f>
        <v>0.15544999999999998</v>
      </c>
      <c r="AT48" s="21">
        <f ca="1">(ABS(AP48)+ABS(AR48))*SIGN(AP48)</f>
        <v>8.3279499999999995</v>
      </c>
      <c r="AU48" s="21">
        <f ca="1">(ABS(AQ48)+ABS(AS48))*SIGN(AQ48)</f>
        <v>1.08405</v>
      </c>
      <c r="AV48" s="21">
        <f ca="1">(ABS(AT48)+0.3*ABS(AU48))*SIGN(AT48)</f>
        <v>8.6531649999999996</v>
      </c>
      <c r="AW48" s="21">
        <f t="shared" ref="AW48:AW51" ca="1" si="65">(ABS(AU48)+0.3*ABS(AT48))*SIGN(AU48)</f>
        <v>3.5824349999999998</v>
      </c>
      <c r="AX48" s="21">
        <f ca="1">IF($C$2&lt;=$C$3,AV48,AW48)</f>
        <v>8.6531649999999996</v>
      </c>
      <c r="AY48" s="21">
        <f ca="1">AN48</f>
        <v>-12.9830875</v>
      </c>
      <c r="AZ48" s="21">
        <f ca="1">AO48+AX48</f>
        <v>0.78184000000000076</v>
      </c>
      <c r="BA48" s="21">
        <f ca="1">AO48-AX48</f>
        <v>-16.52449</v>
      </c>
      <c r="BB48" s="61"/>
      <c r="BC48" s="12" t="s">
        <v>38</v>
      </c>
      <c r="BE48" s="8" t="s">
        <v>11</v>
      </c>
      <c r="BF48" s="21">
        <f ca="1">BF40+BF42*BH36/100-BR34*BH36^2/20000</f>
        <v>-22.015574999999995</v>
      </c>
      <c r="BG48" s="21">
        <f ca="1">BG40+BG42*BH36/100-BR35*BH36^2/20000</f>
        <v>-13.138137499999999</v>
      </c>
      <c r="BH48" s="21">
        <f ca="1">BH40-(BH40-BH41)/BR33*BH36/100</f>
        <v>16.598703125</v>
      </c>
      <c r="BI48" s="21">
        <f ca="1">BI40-(BI40-BI41)/BR33*BH36/100</f>
        <v>1.8332968749999998</v>
      </c>
      <c r="BJ48" s="21">
        <f ca="1">BJ40-(BJ40-BJ41)/BR33*BH36/100</f>
        <v>0.19803124999999999</v>
      </c>
      <c r="BK48" s="21">
        <f ca="1">BK40-(BK40-BK41)/BR33*BH36/100</f>
        <v>0.29079687500000001</v>
      </c>
      <c r="BL48" s="21">
        <f ca="1">(ABS(BH48)+ABS(BJ48))*SIGN(BH48)</f>
        <v>16.796734375</v>
      </c>
      <c r="BM48" s="21">
        <f ca="1">(ABS(BI48)+ABS(BK48))*SIGN(BI48)</f>
        <v>2.1240937499999997</v>
      </c>
      <c r="BN48" s="21">
        <f ca="1">(ABS(BL48)+0.3*ABS(BM48))*SIGN(BL48)</f>
        <v>17.4339625</v>
      </c>
      <c r="BO48" s="21">
        <f t="shared" ref="BO48:BO51" ca="1" si="66">(ABS(BM48)+0.3*ABS(BL48))*SIGN(BM48)</f>
        <v>7.1631140625</v>
      </c>
      <c r="BP48" s="21">
        <f ca="1">IF($C$2&lt;=$C$3,BN48,BO48)</f>
        <v>17.4339625</v>
      </c>
      <c r="BQ48" s="21">
        <f ca="1">BF48</f>
        <v>-22.015574999999995</v>
      </c>
      <c r="BR48" s="21">
        <f ca="1">BG48+BP48</f>
        <v>4.2958250000000007</v>
      </c>
      <c r="BS48" s="21">
        <f ca="1">BG48-BP48</f>
        <v>-30.572099999999999</v>
      </c>
      <c r="BT48" s="61"/>
      <c r="BU48" s="12" t="s">
        <v>38</v>
      </c>
      <c r="BW48" s="8" t="s">
        <v>11</v>
      </c>
      <c r="BX48" s="21">
        <f ca="1">BX40+BX42*BZ36/100-CJ34*BZ36^2/20000</f>
        <v>-32.136074999999998</v>
      </c>
      <c r="BY48" s="21">
        <f ca="1">BY40+BY42*BZ36/100-CJ35*BZ36^2/20000</f>
        <v>-18.863937500000006</v>
      </c>
      <c r="BZ48" s="21">
        <f ca="1">BZ40-(BZ40-BZ41)/CJ33*BZ36/100</f>
        <v>31.664749999999998</v>
      </c>
      <c r="CA48" s="21">
        <f ca="1">CA40-(CA40-CA41)/CJ33*BZ36/100</f>
        <v>3.5345</v>
      </c>
      <c r="CB48" s="21">
        <f ca="1">CB40-(CB40-CB41)/CJ33*BZ36/100</f>
        <v>0.39433333333333331</v>
      </c>
      <c r="CC48" s="21">
        <f ca="1">CC40-(CC40-CC41)/CJ33*BZ36/100</f>
        <v>0.58024999999999993</v>
      </c>
      <c r="CD48" s="21">
        <f ca="1">(ABS(BZ48)+ABS(CB48))*SIGN(BZ48)</f>
        <v>32.059083333333334</v>
      </c>
      <c r="CE48" s="21">
        <f ca="1">(ABS(CA48)+ABS(CC48))*SIGN(CA48)</f>
        <v>4.1147499999999999</v>
      </c>
      <c r="CF48" s="21">
        <f ca="1">(ABS(CD48)+0.3*ABS(CE48))*SIGN(CD48)</f>
        <v>33.293508333333335</v>
      </c>
      <c r="CG48" s="21">
        <f t="shared" ref="CG48:CG51" ca="1" si="67">(ABS(CE48)+0.3*ABS(CD48))*SIGN(CE48)</f>
        <v>13.732475000000001</v>
      </c>
      <c r="CH48" s="21">
        <f ca="1">IF($C$2&lt;=$C$3,CF48,CG48)</f>
        <v>33.293508333333335</v>
      </c>
      <c r="CI48" s="21">
        <f ca="1">BX48</f>
        <v>-32.136074999999998</v>
      </c>
      <c r="CJ48" s="21">
        <f ca="1">BY48+CH48</f>
        <v>14.429570833333329</v>
      </c>
      <c r="CK48" s="21">
        <f ca="1">BY48-CH48</f>
        <v>-52.157445833333341</v>
      </c>
      <c r="CL48" s="61"/>
      <c r="CM48" s="12" t="s">
        <v>38</v>
      </c>
      <c r="CO48" s="8" t="s">
        <v>11</v>
      </c>
      <c r="CP48" s="21">
        <f ca="1">CP40+CP42*CR36/100-DB34*CR36^2/20000</f>
        <v>-13.487575</v>
      </c>
      <c r="CQ48" s="21">
        <f ca="1">CQ40+CQ42*CR36/100-DB35*CR36^2/20000</f>
        <v>-7.7396875000000014</v>
      </c>
      <c r="CR48" s="21">
        <f ca="1">CR40-(CR40-CR41)/DB33*CR36/100</f>
        <v>23.336472222222223</v>
      </c>
      <c r="CS48" s="21">
        <f ca="1">CS40-(CS40-CS41)/DB33*CR36/100</f>
        <v>2.5813888888888892</v>
      </c>
      <c r="CT48" s="21">
        <f ca="1">CT40-(CT40-CT41)/DB33*CR36/100</f>
        <v>0.28062500000000001</v>
      </c>
      <c r="CU48" s="21">
        <f ca="1">CU40-(CU40-CU41)/DB33*CR36/100</f>
        <v>0.41313888888888889</v>
      </c>
      <c r="CV48" s="21">
        <f ca="1">(ABS(CR48)+ABS(CT48))*SIGN(CR48)</f>
        <v>23.617097222222224</v>
      </c>
      <c r="CW48" s="21">
        <f ca="1">(ABS(CS48)+ABS(CU48))*SIGN(CS48)</f>
        <v>2.9945277777777779</v>
      </c>
      <c r="CX48" s="21">
        <f ca="1">(ABS(CV48)+0.3*ABS(CW48))*SIGN(CV48)</f>
        <v>24.515455555555558</v>
      </c>
      <c r="CY48" s="21">
        <f t="shared" ref="CY48:CY51" ca="1" si="68">(ABS(CW48)+0.3*ABS(CV48))*SIGN(CW48)</f>
        <v>10.079656944444444</v>
      </c>
      <c r="CZ48" s="21">
        <f ca="1">IF($C$2&lt;=$C$3,CX48,CY48)</f>
        <v>24.515455555555558</v>
      </c>
      <c r="DA48" s="21">
        <f ca="1">CP48</f>
        <v>-13.487575</v>
      </c>
      <c r="DB48" s="21">
        <f ca="1">CQ48+CZ48</f>
        <v>16.775768055555556</v>
      </c>
      <c r="DC48" s="21">
        <f ca="1">CQ48-CZ48</f>
        <v>-32.255143055555557</v>
      </c>
      <c r="DD48" s="61"/>
      <c r="DE48" s="12" t="s">
        <v>38</v>
      </c>
      <c r="DG48" s="8" t="s">
        <v>11</v>
      </c>
      <c r="DH48" s="21">
        <f ca="1">DH40+DH42*DJ36/100-DT34*DJ36^2/20000</f>
        <v>-13.590012500000002</v>
      </c>
      <c r="DI48" s="21">
        <f ca="1">DI40+DI42*DJ36/100-DT35*DJ36^2/20000</f>
        <v>-8.2626749999999998</v>
      </c>
      <c r="DJ48" s="21">
        <f ca="1">DJ40-(DJ40-DJ41)/DT33*DJ36/100</f>
        <v>5.7729680851063829</v>
      </c>
      <c r="DK48" s="21">
        <f ca="1">DK40-(DK40-DK41)/DT33*DJ36/100</f>
        <v>-1.4419361702127658</v>
      </c>
      <c r="DL48" s="21">
        <f ca="1">DL40-(DL40-DL41)/DT33*DJ36/100</f>
        <v>-0.20759574468085107</v>
      </c>
      <c r="DM48" s="21">
        <f ca="1">DM40-(DM40-DM41)/DT33*DJ36/100</f>
        <v>-0.30624468085106382</v>
      </c>
      <c r="DN48" s="21">
        <f ca="1">(ABS(DJ48)+ABS(DL48))*SIGN(DJ48)</f>
        <v>5.9805638297872337</v>
      </c>
      <c r="DO48" s="21">
        <f ca="1">(ABS(DK48)+ABS(DM48))*SIGN(DK48)</f>
        <v>-1.7481808510638297</v>
      </c>
      <c r="DP48" s="21">
        <f ca="1">(ABS(DN48)+0.3*ABS(DO48))*SIGN(DN48)</f>
        <v>6.5050180851063821</v>
      </c>
      <c r="DQ48" s="21">
        <f t="shared" ref="DQ48:DQ51" ca="1" si="69">(ABS(DO48)+0.3*ABS(DN48))*SIGN(DO48)</f>
        <v>-3.5423499999999999</v>
      </c>
      <c r="DR48" s="21">
        <f ca="1">IF($C$2&lt;=$C$3,DP48,DQ48)</f>
        <v>6.5050180851063821</v>
      </c>
      <c r="DS48" s="21">
        <f ca="1">DH48</f>
        <v>-13.590012500000002</v>
      </c>
      <c r="DT48" s="21">
        <f ca="1">DI48+DR48</f>
        <v>-1.7576569148936176</v>
      </c>
      <c r="DU48" s="21">
        <f ca="1">DI48-DR48</f>
        <v>-14.767693085106382</v>
      </c>
      <c r="DV48" s="61"/>
    </row>
    <row r="49" spans="1:126" s="18" customFormat="1">
      <c r="C49" s="8" t="s">
        <v>10</v>
      </c>
      <c r="D49" s="21">
        <f ca="1">D41-D43*F37/100-P34*F37^2/20000</f>
        <v>-16.003712500000002</v>
      </c>
      <c r="E49" s="21">
        <f ca="1">E41-E43*F37/100-P35*F37^2/20000</f>
        <v>-9.7148749999999993</v>
      </c>
      <c r="F49" s="21">
        <f ca="1">F41-(F41-F40)/P33*F37/100</f>
        <v>-5.3581382978723404</v>
      </c>
      <c r="G49" s="21">
        <f ca="1">G41-(G41-G40)/P33*F37/100</f>
        <v>-0.59652127659574472</v>
      </c>
      <c r="H49" s="21">
        <f ca="1">H41-(H41-H40)/P33*F37/100</f>
        <v>-6.6276595744680838E-2</v>
      </c>
      <c r="I49" s="21">
        <f ca="1">I41-(I41-I40)/P33*F37/100</f>
        <v>-9.7074468085106377E-2</v>
      </c>
      <c r="J49" s="21">
        <f t="shared" ref="J49:K51" ca="1" si="70">(ABS(F49)+ABS(H49))*SIGN(F49)</f>
        <v>-5.4244148936170209</v>
      </c>
      <c r="K49" s="21">
        <f t="shared" ca="1" si="70"/>
        <v>-0.69359574468085106</v>
      </c>
      <c r="L49" s="21">
        <f t="shared" ref="L49:L51" ca="1" si="71">(ABS(J49)+0.3*ABS(K49))*SIGN(J49)</f>
        <v>-5.632493617021276</v>
      </c>
      <c r="M49" s="21">
        <f t="shared" ca="1" si="63"/>
        <v>-2.3209202127659574</v>
      </c>
      <c r="N49" s="21">
        <f ca="1">IF($C$2&lt;=$C$3,L49,M49)</f>
        <v>-5.632493617021276</v>
      </c>
      <c r="O49" s="21">
        <f t="shared" ref="O49:O51" ca="1" si="72">D49</f>
        <v>-16.003712500000002</v>
      </c>
      <c r="P49" s="21">
        <f t="shared" ref="P49:P51" ca="1" si="73">E49+N49</f>
        <v>-15.347368617021274</v>
      </c>
      <c r="Q49" s="21">
        <f t="shared" ref="Q49:Q51" ca="1" si="74">E49-N49</f>
        <v>-4.0823813829787232</v>
      </c>
      <c r="R49" s="61"/>
      <c r="S49" s="58"/>
      <c r="U49" s="8" t="s">
        <v>10</v>
      </c>
      <c r="V49" s="21">
        <f ca="1">V41-V43*X37/100-AH34*X37^2/20000</f>
        <v>-9.608012500000001</v>
      </c>
      <c r="W49" s="21">
        <f ca="1">W41-W43*X37/100-AH35*X37^2/20000</f>
        <v>-5.8539250000000012</v>
      </c>
      <c r="X49" s="21">
        <f ca="1">X41-(X41-X40)/AH33*X37/100</f>
        <v>-5.4964736842105264</v>
      </c>
      <c r="Y49" s="21">
        <f ca="1">Y41-(Y41-Y40)/AH33*X37/100</f>
        <v>-0.61003947368421052</v>
      </c>
      <c r="Z49" s="21">
        <f ca="1">Z41-(Z41-Z40)/AH33*X37/100</f>
        <v>-6.7039473684210524E-2</v>
      </c>
      <c r="AA49" s="21">
        <f ca="1">AA41-(AA41-AA40)/AH33*X37/100</f>
        <v>-9.9197368421052631E-2</v>
      </c>
      <c r="AB49" s="21">
        <f t="shared" ref="AB49:AC51" ca="1" si="75">(ABS(X49)+ABS(Z49))*SIGN(X49)</f>
        <v>-5.5635131578947368</v>
      </c>
      <c r="AC49" s="21">
        <f t="shared" ca="1" si="75"/>
        <v>-0.70923684210526317</v>
      </c>
      <c r="AD49" s="21">
        <f t="shared" ref="AD49:AD51" ca="1" si="76">(ABS(AB49)+0.3*ABS(AC49))*SIGN(AB49)</f>
        <v>-5.7762842105263159</v>
      </c>
      <c r="AE49" s="21">
        <f t="shared" ca="1" si="64"/>
        <v>-2.378290789473684</v>
      </c>
      <c r="AF49" s="21">
        <f ca="1">IF($C$2&lt;=$C$3,AD49,AE49)</f>
        <v>-5.7762842105263159</v>
      </c>
      <c r="AG49" s="21">
        <f t="shared" ref="AG49:AG51" ca="1" si="77">V49</f>
        <v>-9.608012500000001</v>
      </c>
      <c r="AH49" s="21">
        <f t="shared" ref="AH49:AH51" ca="1" si="78">W49+AF49</f>
        <v>-11.630209210526317</v>
      </c>
      <c r="AI49" s="21">
        <f t="shared" ref="AI49:AI51" ca="1" si="79">W49-AF49</f>
        <v>-7.7640789473685246E-2</v>
      </c>
      <c r="AJ49" s="61"/>
      <c r="AK49" s="58"/>
      <c r="AM49" s="8" t="s">
        <v>10</v>
      </c>
      <c r="AN49" s="21">
        <f ca="1">AN41-AN43*AP37/100-AZ34*AP37^2/20000</f>
        <v>-12.2648875</v>
      </c>
      <c r="AO49" s="21">
        <f ca="1">AO41-AO43*AP37/100-AZ35*AP37^2/20000</f>
        <v>-7.4295249999999999</v>
      </c>
      <c r="AP49" s="21">
        <f ca="1">AP41-(AP41-AP40)/AZ33*AP37/100</f>
        <v>-7.3982000000000001</v>
      </c>
      <c r="AQ49" s="21">
        <f ca="1">AQ41-(AQ41-AQ40)/AZ33*AP37/100</f>
        <v>-0.8425999999999999</v>
      </c>
      <c r="AR49" s="21">
        <f ca="1">AR41-(AR41-AR40)/AZ33*AP37/100</f>
        <v>-9.6750000000000003E-2</v>
      </c>
      <c r="AS49" s="21">
        <f ca="1">AS41-(AS41-AS40)/AZ33*AP37/100</f>
        <v>-0.14244999999999999</v>
      </c>
      <c r="AT49" s="21">
        <f t="shared" ref="AT49:AU51" ca="1" si="80">(ABS(AP49)+ABS(AR49))*SIGN(AP49)</f>
        <v>-7.4949500000000002</v>
      </c>
      <c r="AU49" s="21">
        <f t="shared" ca="1" si="80"/>
        <v>-0.98504999999999987</v>
      </c>
      <c r="AV49" s="21">
        <f t="shared" ref="AV49:AV51" ca="1" si="81">(ABS(AT49)+0.3*ABS(AU49))*SIGN(AT49)</f>
        <v>-7.7904650000000002</v>
      </c>
      <c r="AW49" s="21">
        <f t="shared" ca="1" si="65"/>
        <v>-3.2335349999999998</v>
      </c>
      <c r="AX49" s="21">
        <f ca="1">IF($C$2&lt;=$C$3,AV49,AW49)</f>
        <v>-7.7904650000000002</v>
      </c>
      <c r="AY49" s="21">
        <f t="shared" ref="AY49:AY51" ca="1" si="82">AN49</f>
        <v>-12.2648875</v>
      </c>
      <c r="AZ49" s="21">
        <f t="shared" ref="AZ49:AZ51" ca="1" si="83">AO49+AX49</f>
        <v>-15.219989999999999</v>
      </c>
      <c r="BA49" s="21">
        <f t="shared" ref="BA49:BA51" ca="1" si="84">AO49-AX49</f>
        <v>0.36094000000000026</v>
      </c>
      <c r="BB49" s="61"/>
      <c r="BC49" s="58"/>
      <c r="BE49" s="8" t="s">
        <v>10</v>
      </c>
      <c r="BF49" s="21">
        <f ca="1">BF41-BF43*BH37/100-BR34*BH37^2/20000</f>
        <v>-13.438075000000005</v>
      </c>
      <c r="BG49" s="21">
        <f ca="1">BG41-BG43*BH37/100-BR35*BH37^2/20000</f>
        <v>-7.8401375</v>
      </c>
      <c r="BH49" s="21">
        <f ca="1">BH41-(BH41-BH40)/BR33*BH37/100</f>
        <v>-22.646640625000003</v>
      </c>
      <c r="BI49" s="21">
        <f ca="1">BI41-(BI41-BI40)/BR33*BH37/100</f>
        <v>-2.499359375</v>
      </c>
      <c r="BJ49" s="21">
        <f ca="1">BJ41-(BJ41-BJ40)/BR33*BH37/100</f>
        <v>-0.26940625000000001</v>
      </c>
      <c r="BK49" s="21">
        <f ca="1">BK41-(BK41-BK40)/BR33*BH37/100</f>
        <v>-0.39685937500000001</v>
      </c>
      <c r="BL49" s="21">
        <f t="shared" ref="BL49:BM51" ca="1" si="85">(ABS(BH49)+ABS(BJ49))*SIGN(BH49)</f>
        <v>-22.916046875000003</v>
      </c>
      <c r="BM49" s="21">
        <f t="shared" ca="1" si="85"/>
        <v>-2.8962187500000001</v>
      </c>
      <c r="BN49" s="21">
        <f t="shared" ref="BN49:BN51" ca="1" si="86">(ABS(BL49)+0.3*ABS(BM49))*SIGN(BL49)</f>
        <v>-23.784912500000004</v>
      </c>
      <c r="BO49" s="21">
        <f t="shared" ca="1" si="66"/>
        <v>-9.7710328124999997</v>
      </c>
      <c r="BP49" s="21">
        <f ca="1">IF($C$2&lt;=$C$3,BN49,BO49)</f>
        <v>-23.784912500000004</v>
      </c>
      <c r="BQ49" s="21">
        <f t="shared" ref="BQ49:BQ51" ca="1" si="87">BF49</f>
        <v>-13.438075000000005</v>
      </c>
      <c r="BR49" s="21">
        <f t="shared" ref="BR49:BR51" ca="1" si="88">BG49+BP49</f>
        <v>-31.625050000000005</v>
      </c>
      <c r="BS49" s="21">
        <f t="shared" ref="BS49:BS51" ca="1" si="89">BG49-BP49</f>
        <v>15.944775000000003</v>
      </c>
      <c r="BT49" s="61"/>
      <c r="BU49" s="58"/>
      <c r="BW49" s="8" t="s">
        <v>10</v>
      </c>
      <c r="BX49" s="21">
        <f ca="1">BX41-BX43*BZ37/100-CJ34*BZ37^2/20000</f>
        <v>-33.594175</v>
      </c>
      <c r="BY49" s="21">
        <f ca="1">BY41-BY43*BZ37/100-CJ35*BZ37^2/20000</f>
        <v>-19.7369375</v>
      </c>
      <c r="BZ49" s="21">
        <f ca="1">BZ41-(BZ41-BZ40)/CJ33*BZ37/100</f>
        <v>-31.547750000000001</v>
      </c>
      <c r="CA49" s="21">
        <f ca="1">CA41-(CA41-CA40)/CJ33*BZ37/100</f>
        <v>-3.5204999999999997</v>
      </c>
      <c r="CB49" s="21">
        <f ca="1">CB41-(CB41-CB40)/CJ33*BZ37/100</f>
        <v>-0.39233333333333331</v>
      </c>
      <c r="CC49" s="21">
        <f ca="1">CC41-(CC41-CC40)/CJ33*BZ37/100</f>
        <v>-0.57724999999999993</v>
      </c>
      <c r="CD49" s="21">
        <f t="shared" ref="CD49:CE51" ca="1" si="90">(ABS(BZ49)+ABS(CB49))*SIGN(BZ49)</f>
        <v>-31.940083333333334</v>
      </c>
      <c r="CE49" s="21">
        <f t="shared" ca="1" si="90"/>
        <v>-4.0977499999999996</v>
      </c>
      <c r="CF49" s="21">
        <f t="shared" ref="CF49:CF51" ca="1" si="91">(ABS(CD49)+0.3*ABS(CE49))*SIGN(CD49)</f>
        <v>-33.169408333333337</v>
      </c>
      <c r="CG49" s="21">
        <f t="shared" ca="1" si="67"/>
        <v>-13.679774999999999</v>
      </c>
      <c r="CH49" s="21">
        <f ca="1">IF($C$2&lt;=$C$3,CF49,CG49)</f>
        <v>-33.169408333333337</v>
      </c>
      <c r="CI49" s="21">
        <f t="shared" ref="CI49:CI51" ca="1" si="92">BX49</f>
        <v>-33.594175</v>
      </c>
      <c r="CJ49" s="21">
        <f t="shared" ref="CJ49:CJ51" ca="1" si="93">BY49+CH49</f>
        <v>-52.906345833333333</v>
      </c>
      <c r="CK49" s="21">
        <f t="shared" ref="CK49:CK51" ca="1" si="94">BY49-CH49</f>
        <v>13.432470833333337</v>
      </c>
      <c r="CL49" s="61"/>
      <c r="CM49" s="58"/>
      <c r="CO49" s="8" t="s">
        <v>10</v>
      </c>
      <c r="CP49" s="21">
        <f ca="1">CP41-CP43*CR37/100-DB34*CR37^2/20000</f>
        <v>-24.730074999999999</v>
      </c>
      <c r="CQ49" s="21">
        <f ca="1">CQ41-CQ43*CR37/100-DB35*CR37^2/20000</f>
        <v>-14.699187500000001</v>
      </c>
      <c r="CR49" s="21">
        <f ca="1">CR41-(CR41-CR40)/DB33*CR37/100</f>
        <v>-20.829916666666666</v>
      </c>
      <c r="CS49" s="21">
        <f ca="1">CS41-(CS41-CS40)/DB33*CR37/100</f>
        <v>-2.3131666666666666</v>
      </c>
      <c r="CT49" s="21">
        <f ca="1">CT41-(CT41-CT40)/DB33*CR37/100</f>
        <v>-0.25412500000000005</v>
      </c>
      <c r="CU49" s="21">
        <f ca="1">CU41-(CU41-CU40)/DB33*CR37/100</f>
        <v>-0.37391666666666667</v>
      </c>
      <c r="CV49" s="21">
        <f t="shared" ref="CV49:CW51" ca="1" si="95">(ABS(CR49)+ABS(CT49))*SIGN(CR49)</f>
        <v>-21.084041666666664</v>
      </c>
      <c r="CW49" s="21">
        <f t="shared" ca="1" si="95"/>
        <v>-2.6870833333333333</v>
      </c>
      <c r="CX49" s="21">
        <f t="shared" ref="CX49:CX51" ca="1" si="96">(ABS(CV49)+0.3*ABS(CW49))*SIGN(CV49)</f>
        <v>-21.890166666666666</v>
      </c>
      <c r="CY49" s="21">
        <f t="shared" ca="1" si="68"/>
        <v>-9.012295833333333</v>
      </c>
      <c r="CZ49" s="21">
        <f ca="1">IF($C$2&lt;=$C$3,CX49,CY49)</f>
        <v>-21.890166666666666</v>
      </c>
      <c r="DA49" s="21">
        <f t="shared" ref="DA49:DA51" ca="1" si="97">CP49</f>
        <v>-24.730074999999999</v>
      </c>
      <c r="DB49" s="21">
        <f t="shared" ref="DB49:DB51" ca="1" si="98">CQ49+CZ49</f>
        <v>-36.589354166666666</v>
      </c>
      <c r="DC49" s="21">
        <f t="shared" ref="DC49:DC51" ca="1" si="99">CQ49-CZ49</f>
        <v>7.1909791666666649</v>
      </c>
      <c r="DD49" s="61"/>
      <c r="DE49" s="58"/>
      <c r="DG49" s="8" t="s">
        <v>10</v>
      </c>
      <c r="DH49" s="21">
        <f ca="1">DH41-DH43*DJ37/100-DT34*DJ37^2/20000</f>
        <v>-15.848962500000003</v>
      </c>
      <c r="DI49" s="21">
        <f ca="1">DI41-DI43*DJ37/100-DT35*DJ37^2/20000</f>
        <v>-9.6256749999999993</v>
      </c>
      <c r="DJ49" s="21">
        <f ca="1">DJ41-(DJ41-DJ40)/DT33*DJ37/100</f>
        <v>-5.1399680851063829</v>
      </c>
      <c r="DK49" s="21">
        <f ca="1">DK41-(DK41-DK40)/DT33*DJ37/100</f>
        <v>1.2879361702127659</v>
      </c>
      <c r="DL49" s="21">
        <f ca="1">DL41-(DL41-DL40)/DT33*DJ37/100</f>
        <v>0.18559574468085108</v>
      </c>
      <c r="DM49" s="21">
        <f ca="1">DM41-(DM41-DM40)/DT33*DJ37/100</f>
        <v>0.27324468085106379</v>
      </c>
      <c r="DN49" s="21">
        <f t="shared" ref="DN49:DO51" ca="1" si="100">(ABS(DJ49)+ABS(DL49))*SIGN(DJ49)</f>
        <v>-5.3255638297872343</v>
      </c>
      <c r="DO49" s="21">
        <f t="shared" ca="1" si="100"/>
        <v>1.5611808510638296</v>
      </c>
      <c r="DP49" s="21">
        <f t="shared" ref="DP49:DP51" ca="1" si="101">(ABS(DN49)+0.3*ABS(DO49))*SIGN(DN49)</f>
        <v>-5.793918085106383</v>
      </c>
      <c r="DQ49" s="21">
        <f t="shared" ca="1" si="69"/>
        <v>3.1588500000000002</v>
      </c>
      <c r="DR49" s="21">
        <f ca="1">IF($C$2&lt;=$C$3,DP49,DQ49)</f>
        <v>-5.793918085106383</v>
      </c>
      <c r="DS49" s="21">
        <f t="shared" ref="DS49:DS51" ca="1" si="102">DH49</f>
        <v>-15.848962500000003</v>
      </c>
      <c r="DT49" s="21">
        <f t="shared" ref="DT49:DT51" ca="1" si="103">DI49+DR49</f>
        <v>-15.419593085106381</v>
      </c>
      <c r="DU49" s="21">
        <f t="shared" ref="DU49:DU51" ca="1" si="104">DI49-DR49</f>
        <v>-3.8317569148936164</v>
      </c>
      <c r="DV49" s="61"/>
    </row>
    <row r="50" spans="1:126" s="18" customFormat="1">
      <c r="C50" s="8" t="s">
        <v>9</v>
      </c>
      <c r="D50" s="21">
        <f ca="1">D42-P34*F36/100</f>
        <v>22.685500000000001</v>
      </c>
      <c r="E50" s="21">
        <f ca="1">E42-P35*F36/100</f>
        <v>13.782</v>
      </c>
      <c r="F50" s="21">
        <f t="shared" ref="F50:I51" ca="1" si="105">F42</f>
        <v>-2.5459999999999998</v>
      </c>
      <c r="G50" s="21">
        <f t="shared" ca="1" si="105"/>
        <v>-0.28299999999999997</v>
      </c>
      <c r="H50" s="21">
        <f t="shared" ca="1" si="105"/>
        <v>-3.1E-2</v>
      </c>
      <c r="I50" s="21">
        <f t="shared" ca="1" si="105"/>
        <v>-4.5999999999999999E-2</v>
      </c>
      <c r="J50" s="21">
        <f t="shared" ca="1" si="70"/>
        <v>-2.577</v>
      </c>
      <c r="K50" s="21">
        <f t="shared" ca="1" si="70"/>
        <v>-0.32899999999999996</v>
      </c>
      <c r="L50" s="21">
        <f t="shared" ca="1" si="71"/>
        <v>-2.6757</v>
      </c>
      <c r="M50" s="21">
        <f t="shared" ca="1" si="63"/>
        <v>-1.1021000000000001</v>
      </c>
      <c r="N50" s="21">
        <f ca="1">IF($C$2&lt;=$C$3,L50,M50)</f>
        <v>-2.6757</v>
      </c>
      <c r="O50" s="21">
        <f t="shared" ca="1" si="72"/>
        <v>22.685500000000001</v>
      </c>
      <c r="P50" s="21">
        <f t="shared" ca="1" si="73"/>
        <v>11.106300000000001</v>
      </c>
      <c r="Q50" s="21">
        <f t="shared" ca="1" si="74"/>
        <v>16.457699999999999</v>
      </c>
      <c r="R50" s="61"/>
      <c r="S50" s="58"/>
      <c r="U50" s="8" t="s">
        <v>9</v>
      </c>
      <c r="V50" s="21">
        <f ca="1">V42-AH34*X36/100</f>
        <v>18.9345</v>
      </c>
      <c r="W50" s="21">
        <f ca="1">W42-AH35*X36/100</f>
        <v>11.491000000000001</v>
      </c>
      <c r="X50" s="21">
        <f t="shared" ref="X50:AA51" ca="1" si="106">X42</f>
        <v>-3.2370000000000001</v>
      </c>
      <c r="Y50" s="21">
        <f t="shared" ca="1" si="106"/>
        <v>-0.36</v>
      </c>
      <c r="Z50" s="21">
        <f t="shared" ca="1" si="106"/>
        <v>-0.04</v>
      </c>
      <c r="AA50" s="21">
        <f t="shared" ca="1" si="106"/>
        <v>-5.8999999999999997E-2</v>
      </c>
      <c r="AB50" s="21">
        <f t="shared" ca="1" si="75"/>
        <v>-3.2770000000000001</v>
      </c>
      <c r="AC50" s="21">
        <f t="shared" ca="1" si="75"/>
        <v>-0.41899999999999998</v>
      </c>
      <c r="AD50" s="21">
        <f t="shared" ca="1" si="76"/>
        <v>-3.4027000000000003</v>
      </c>
      <c r="AE50" s="21">
        <f t="shared" ca="1" si="64"/>
        <v>-1.4020999999999999</v>
      </c>
      <c r="AF50" s="21">
        <f ca="1">IF($C$2&lt;=$C$3,AD50,AE50)</f>
        <v>-3.4027000000000003</v>
      </c>
      <c r="AG50" s="21">
        <f t="shared" ca="1" si="77"/>
        <v>18.9345</v>
      </c>
      <c r="AH50" s="21">
        <f t="shared" ca="1" si="78"/>
        <v>8.0883000000000003</v>
      </c>
      <c r="AI50" s="21">
        <f t="shared" ca="1" si="79"/>
        <v>14.893700000000003</v>
      </c>
      <c r="AJ50" s="61"/>
      <c r="AK50" s="58"/>
      <c r="AM50" s="8" t="s">
        <v>9</v>
      </c>
      <c r="AN50" s="21">
        <f ca="1">AN42-AZ34*AP36/100</f>
        <v>30.1145</v>
      </c>
      <c r="AO50" s="21">
        <f ca="1">AO42-AZ35*AP36/100</f>
        <v>18.335000000000001</v>
      </c>
      <c r="AP50" s="21">
        <f t="shared" ref="AP50:AS51" ca="1" si="107">AP42</f>
        <v>-5.7850000000000001</v>
      </c>
      <c r="AQ50" s="21">
        <f t="shared" ca="1" si="107"/>
        <v>-0.65600000000000003</v>
      </c>
      <c r="AR50" s="21">
        <f t="shared" ca="1" si="107"/>
        <v>-7.4999999999999997E-2</v>
      </c>
      <c r="AS50" s="21">
        <f t="shared" ca="1" si="107"/>
        <v>-0.11</v>
      </c>
      <c r="AT50" s="21">
        <f t="shared" ca="1" si="80"/>
        <v>-5.86</v>
      </c>
      <c r="AU50" s="21">
        <f t="shared" ca="1" si="80"/>
        <v>-0.76600000000000001</v>
      </c>
      <c r="AV50" s="21">
        <f t="shared" ca="1" si="81"/>
        <v>-6.0898000000000003</v>
      </c>
      <c r="AW50" s="21">
        <f t="shared" ca="1" si="65"/>
        <v>-2.524</v>
      </c>
      <c r="AX50" s="21">
        <f ca="1">IF($C$2&lt;=$C$3,AV50,AW50)</f>
        <v>-6.0898000000000003</v>
      </c>
      <c r="AY50" s="21">
        <f t="shared" ca="1" si="82"/>
        <v>30.1145</v>
      </c>
      <c r="AZ50" s="21">
        <f t="shared" ca="1" si="83"/>
        <v>12.245200000000001</v>
      </c>
      <c r="BA50" s="21">
        <f t="shared" ca="1" si="84"/>
        <v>24.424800000000001</v>
      </c>
      <c r="BB50" s="61"/>
      <c r="BC50" s="58"/>
      <c r="BE50" s="8" t="s">
        <v>9</v>
      </c>
      <c r="BF50" s="21">
        <f ca="1">BF42-BR34*BH36/100</f>
        <v>63.25200000000001</v>
      </c>
      <c r="BG50" s="21">
        <f ca="1">BG42-BR35*BH36/100</f>
        <v>37.264499999999998</v>
      </c>
      <c r="BH50" s="21">
        <f t="shared" ref="BH50:BK51" ca="1" si="108">BH42</f>
        <v>-14.535</v>
      </c>
      <c r="BI50" s="21">
        <f t="shared" ca="1" si="108"/>
        <v>-1.6040000000000001</v>
      </c>
      <c r="BJ50" s="21">
        <f t="shared" ca="1" si="108"/>
        <v>-0.17299999999999999</v>
      </c>
      <c r="BK50" s="21">
        <f t="shared" ca="1" si="108"/>
        <v>-0.255</v>
      </c>
      <c r="BL50" s="21">
        <f t="shared" ca="1" si="85"/>
        <v>-14.708</v>
      </c>
      <c r="BM50" s="21">
        <f t="shared" ca="1" si="85"/>
        <v>-1.859</v>
      </c>
      <c r="BN50" s="21">
        <f t="shared" ca="1" si="86"/>
        <v>-15.265700000000001</v>
      </c>
      <c r="BO50" s="21">
        <f t="shared" ca="1" si="66"/>
        <v>-6.2713999999999999</v>
      </c>
      <c r="BP50" s="21">
        <f ca="1">IF($C$2&lt;=$C$3,BN50,BO50)</f>
        <v>-15.265700000000001</v>
      </c>
      <c r="BQ50" s="21">
        <f t="shared" ca="1" si="87"/>
        <v>63.25200000000001</v>
      </c>
      <c r="BR50" s="21">
        <f t="shared" ca="1" si="88"/>
        <v>21.998799999999996</v>
      </c>
      <c r="BS50" s="21">
        <f t="shared" ca="1" si="89"/>
        <v>52.530200000000001</v>
      </c>
      <c r="BT50" s="61"/>
      <c r="BU50" s="58"/>
      <c r="BW50" s="8" t="s">
        <v>9</v>
      </c>
      <c r="BX50" s="21">
        <f ca="1">BX42-CJ34*BZ36/100</f>
        <v>77.457999999999998</v>
      </c>
      <c r="BY50" s="21">
        <f ca="1">BY42-CJ35*BZ36/100</f>
        <v>45.512500000000003</v>
      </c>
      <c r="BZ50" s="21">
        <f t="shared" ref="BZ50:CC51" ca="1" si="109">BZ42</f>
        <v>-18.061</v>
      </c>
      <c r="CA50" s="21">
        <f t="shared" ca="1" si="109"/>
        <v>-2.016</v>
      </c>
      <c r="CB50" s="21">
        <f t="shared" ca="1" si="109"/>
        <v>-0.22500000000000001</v>
      </c>
      <c r="CC50" s="21">
        <f t="shared" ca="1" si="109"/>
        <v>-0.33100000000000002</v>
      </c>
      <c r="CD50" s="21">
        <f t="shared" ca="1" si="90"/>
        <v>-18.286000000000001</v>
      </c>
      <c r="CE50" s="21">
        <f t="shared" ca="1" si="90"/>
        <v>-2.347</v>
      </c>
      <c r="CF50" s="21">
        <f t="shared" ca="1" si="91"/>
        <v>-18.990100000000002</v>
      </c>
      <c r="CG50" s="21">
        <f t="shared" ca="1" si="67"/>
        <v>-7.8328000000000007</v>
      </c>
      <c r="CH50" s="21">
        <f ca="1">IF($C$2&lt;=$C$3,CF50,CG50)</f>
        <v>-18.990100000000002</v>
      </c>
      <c r="CI50" s="21">
        <f t="shared" ca="1" si="92"/>
        <v>77.457999999999998</v>
      </c>
      <c r="CJ50" s="21">
        <f t="shared" ca="1" si="93"/>
        <v>26.522400000000001</v>
      </c>
      <c r="CK50" s="21">
        <f t="shared" ca="1" si="94"/>
        <v>64.502600000000001</v>
      </c>
      <c r="CL50" s="61"/>
      <c r="CM50" s="58"/>
      <c r="CO50" s="8" t="s">
        <v>9</v>
      </c>
      <c r="CP50" s="21">
        <f ca="1">CP42-DB34*CR36/100</f>
        <v>65.347999999999999</v>
      </c>
      <c r="CQ50" s="21">
        <f ca="1">CQ42-DB35*CR36/100</f>
        <v>38.287499999999994</v>
      </c>
      <c r="CR50" s="21">
        <f t="shared" ref="CR50:CU51" ca="1" si="110">CR42</f>
        <v>-14.246</v>
      </c>
      <c r="CS50" s="21">
        <f t="shared" ca="1" si="110"/>
        <v>-1.579</v>
      </c>
      <c r="CT50" s="21">
        <f t="shared" ca="1" si="110"/>
        <v>-0.17299999999999999</v>
      </c>
      <c r="CU50" s="21">
        <f t="shared" ca="1" si="110"/>
        <v>-0.254</v>
      </c>
      <c r="CV50" s="21">
        <f t="shared" ca="1" si="95"/>
        <v>-14.419</v>
      </c>
      <c r="CW50" s="21">
        <f t="shared" ca="1" si="95"/>
        <v>-1.833</v>
      </c>
      <c r="CX50" s="21">
        <f t="shared" ca="1" si="96"/>
        <v>-14.9689</v>
      </c>
      <c r="CY50" s="21">
        <f t="shared" ca="1" si="68"/>
        <v>-6.1587000000000005</v>
      </c>
      <c r="CZ50" s="21">
        <f ca="1">IF($C$2&lt;=$C$3,CX50,CY50)</f>
        <v>-14.9689</v>
      </c>
      <c r="DA50" s="21">
        <f t="shared" ca="1" si="97"/>
        <v>65.347999999999999</v>
      </c>
      <c r="DB50" s="21">
        <f t="shared" ca="1" si="98"/>
        <v>23.318599999999996</v>
      </c>
      <c r="DC50" s="21">
        <f t="shared" ca="1" si="99"/>
        <v>53.256399999999992</v>
      </c>
      <c r="DD50" s="61"/>
      <c r="DE50" s="58"/>
      <c r="DG50" s="8" t="s">
        <v>9</v>
      </c>
      <c r="DH50" s="21">
        <f ca="1">DH42-DT34*DJ36/100</f>
        <v>22.740500000000001</v>
      </c>
      <c r="DI50" s="21">
        <f ca="1">DI42-DT35*DJ36/100</f>
        <v>13.814</v>
      </c>
      <c r="DJ50" s="21">
        <f t="shared" ref="DJ50:DM51" ca="1" si="111">DJ42</f>
        <v>-2.48</v>
      </c>
      <c r="DK50" s="21">
        <f t="shared" ca="1" si="111"/>
        <v>0.62</v>
      </c>
      <c r="DL50" s="21">
        <f t="shared" ca="1" si="111"/>
        <v>8.8999999999999996E-2</v>
      </c>
      <c r="DM50" s="21">
        <f t="shared" ca="1" si="111"/>
        <v>0.13200000000000001</v>
      </c>
      <c r="DN50" s="21">
        <f t="shared" ca="1" si="100"/>
        <v>-2.569</v>
      </c>
      <c r="DO50" s="21">
        <f t="shared" ca="1" si="100"/>
        <v>0.752</v>
      </c>
      <c r="DP50" s="21">
        <f t="shared" ca="1" si="101"/>
        <v>-2.7946</v>
      </c>
      <c r="DQ50" s="21">
        <f t="shared" ca="1" si="69"/>
        <v>1.5226999999999999</v>
      </c>
      <c r="DR50" s="21">
        <f ca="1">IF($C$2&lt;=$C$3,DP50,DQ50)</f>
        <v>-2.7946</v>
      </c>
      <c r="DS50" s="21">
        <f t="shared" ca="1" si="102"/>
        <v>22.740500000000001</v>
      </c>
      <c r="DT50" s="21">
        <f t="shared" ca="1" si="103"/>
        <v>11.019400000000001</v>
      </c>
      <c r="DU50" s="21">
        <f t="shared" ca="1" si="104"/>
        <v>16.608599999999999</v>
      </c>
      <c r="DV50" s="61"/>
    </row>
    <row r="51" spans="1:126" s="18" customFormat="1">
      <c r="C51" s="8" t="s">
        <v>8</v>
      </c>
      <c r="D51" s="21">
        <f ca="1">D43+P34*F37/100</f>
        <v>-23.822500000000002</v>
      </c>
      <c r="E51" s="21">
        <f ca="1">E43+P35*F37/100</f>
        <v>-14.466000000000001</v>
      </c>
      <c r="F51" s="21">
        <f t="shared" ca="1" si="105"/>
        <v>-2.5459999999999998</v>
      </c>
      <c r="G51" s="21">
        <f t="shared" ca="1" si="105"/>
        <v>-0.28299999999999997</v>
      </c>
      <c r="H51" s="21">
        <f t="shared" ca="1" si="105"/>
        <v>-3.1E-2</v>
      </c>
      <c r="I51" s="21">
        <f t="shared" ca="1" si="105"/>
        <v>-4.5999999999999999E-2</v>
      </c>
      <c r="J51" s="21">
        <f t="shared" ca="1" si="70"/>
        <v>-2.577</v>
      </c>
      <c r="K51" s="21">
        <f t="shared" ca="1" si="70"/>
        <v>-0.32899999999999996</v>
      </c>
      <c r="L51" s="21">
        <f t="shared" ca="1" si="71"/>
        <v>-2.6757</v>
      </c>
      <c r="M51" s="21">
        <f t="shared" ca="1" si="63"/>
        <v>-1.1021000000000001</v>
      </c>
      <c r="N51" s="21">
        <f ca="1">IF($C$2&lt;=$C$3,L51,M51)</f>
        <v>-2.6757</v>
      </c>
      <c r="O51" s="21">
        <f t="shared" ca="1" si="72"/>
        <v>-23.822500000000002</v>
      </c>
      <c r="P51" s="21">
        <f t="shared" ca="1" si="73"/>
        <v>-17.1417</v>
      </c>
      <c r="Q51" s="21">
        <f t="shared" ca="1" si="74"/>
        <v>-11.790300000000002</v>
      </c>
      <c r="R51" s="61"/>
      <c r="S51" s="58"/>
      <c r="U51" s="8" t="s">
        <v>8</v>
      </c>
      <c r="V51" s="21">
        <f ca="1">V43+AH34*X37/100</f>
        <v>-18.060500000000001</v>
      </c>
      <c r="W51" s="21">
        <f ca="1">W43+AH35*X37/100</f>
        <v>-10.979000000000001</v>
      </c>
      <c r="X51" s="21">
        <f t="shared" ca="1" si="106"/>
        <v>-3.2370000000000001</v>
      </c>
      <c r="Y51" s="21">
        <f t="shared" ca="1" si="106"/>
        <v>-0.36</v>
      </c>
      <c r="Z51" s="21">
        <f t="shared" ca="1" si="106"/>
        <v>-0.04</v>
      </c>
      <c r="AA51" s="21">
        <f t="shared" ca="1" si="106"/>
        <v>-5.8999999999999997E-2</v>
      </c>
      <c r="AB51" s="21">
        <f t="shared" ca="1" si="75"/>
        <v>-3.2770000000000001</v>
      </c>
      <c r="AC51" s="21">
        <f t="shared" ca="1" si="75"/>
        <v>-0.41899999999999998</v>
      </c>
      <c r="AD51" s="21">
        <f t="shared" ca="1" si="76"/>
        <v>-3.4027000000000003</v>
      </c>
      <c r="AE51" s="21">
        <f t="shared" ca="1" si="64"/>
        <v>-1.4020999999999999</v>
      </c>
      <c r="AF51" s="21">
        <f ca="1">IF($C$2&lt;=$C$3,AD51,AE51)</f>
        <v>-3.4027000000000003</v>
      </c>
      <c r="AG51" s="21">
        <f t="shared" ca="1" si="77"/>
        <v>-18.060500000000001</v>
      </c>
      <c r="AH51" s="21">
        <f t="shared" ca="1" si="78"/>
        <v>-14.381700000000002</v>
      </c>
      <c r="AI51" s="21">
        <f t="shared" ca="1" si="79"/>
        <v>-7.5763000000000007</v>
      </c>
      <c r="AJ51" s="61"/>
      <c r="AK51" s="58"/>
      <c r="AM51" s="8" t="s">
        <v>8</v>
      </c>
      <c r="AN51" s="21">
        <f ca="1">AN43+AZ34*AP37/100</f>
        <v>-29.582500000000003</v>
      </c>
      <c r="AO51" s="21">
        <f ca="1">AO43+AZ35*AP37/100</f>
        <v>-18.006999999999998</v>
      </c>
      <c r="AP51" s="21">
        <f t="shared" ca="1" si="107"/>
        <v>-5.7850000000000001</v>
      </c>
      <c r="AQ51" s="21">
        <f t="shared" ca="1" si="107"/>
        <v>-0.65600000000000003</v>
      </c>
      <c r="AR51" s="21">
        <f t="shared" ca="1" si="107"/>
        <v>-7.4999999999999997E-2</v>
      </c>
      <c r="AS51" s="21">
        <f t="shared" ca="1" si="107"/>
        <v>-0.11</v>
      </c>
      <c r="AT51" s="21">
        <f t="shared" ca="1" si="80"/>
        <v>-5.86</v>
      </c>
      <c r="AU51" s="21">
        <f t="shared" ca="1" si="80"/>
        <v>-0.76600000000000001</v>
      </c>
      <c r="AV51" s="21">
        <f t="shared" ca="1" si="81"/>
        <v>-6.0898000000000003</v>
      </c>
      <c r="AW51" s="21">
        <f t="shared" ca="1" si="65"/>
        <v>-2.524</v>
      </c>
      <c r="AX51" s="21">
        <f ca="1">IF($C$2&lt;=$C$3,AV51,AW51)</f>
        <v>-6.0898000000000003</v>
      </c>
      <c r="AY51" s="21">
        <f t="shared" ca="1" si="82"/>
        <v>-29.582500000000003</v>
      </c>
      <c r="AZ51" s="21">
        <f t="shared" ca="1" si="83"/>
        <v>-24.096799999999998</v>
      </c>
      <c r="BA51" s="21">
        <f t="shared" ca="1" si="84"/>
        <v>-11.917199999999998</v>
      </c>
      <c r="BB51" s="61"/>
      <c r="BC51" s="58"/>
      <c r="BE51" s="8" t="s">
        <v>8</v>
      </c>
      <c r="BF51" s="21">
        <f ca="1">BF43+BR34*BH37/100</f>
        <v>-56.897999999999996</v>
      </c>
      <c r="BG51" s="21">
        <f ca="1">BG43+BR35*BH37/100</f>
        <v>-33.340500000000006</v>
      </c>
      <c r="BH51" s="21">
        <f t="shared" ca="1" si="108"/>
        <v>-14.535</v>
      </c>
      <c r="BI51" s="21">
        <f t="shared" ca="1" si="108"/>
        <v>-1.6040000000000001</v>
      </c>
      <c r="BJ51" s="21">
        <f t="shared" ca="1" si="108"/>
        <v>-0.17299999999999999</v>
      </c>
      <c r="BK51" s="21">
        <f t="shared" ca="1" si="108"/>
        <v>-0.255</v>
      </c>
      <c r="BL51" s="21">
        <f t="shared" ca="1" si="85"/>
        <v>-14.708</v>
      </c>
      <c r="BM51" s="21">
        <f t="shared" ca="1" si="85"/>
        <v>-1.859</v>
      </c>
      <c r="BN51" s="21">
        <f t="shared" ca="1" si="86"/>
        <v>-15.265700000000001</v>
      </c>
      <c r="BO51" s="21">
        <f t="shared" ca="1" si="66"/>
        <v>-6.2713999999999999</v>
      </c>
      <c r="BP51" s="21">
        <f ca="1">IF($C$2&lt;=$C$3,BN51,BO51)</f>
        <v>-15.265700000000001</v>
      </c>
      <c r="BQ51" s="21">
        <f t="shared" ca="1" si="87"/>
        <v>-56.897999999999996</v>
      </c>
      <c r="BR51" s="21">
        <f t="shared" ca="1" si="88"/>
        <v>-48.606200000000008</v>
      </c>
      <c r="BS51" s="21">
        <f t="shared" ca="1" si="89"/>
        <v>-18.074800000000003</v>
      </c>
      <c r="BT51" s="61"/>
      <c r="BU51" s="58"/>
      <c r="BW51" s="8" t="s">
        <v>8</v>
      </c>
      <c r="BX51" s="21">
        <f ca="1">BX43+CJ34*BZ37/100</f>
        <v>-78.292000000000002</v>
      </c>
      <c r="BY51" s="21">
        <f ca="1">BY43+CJ35*BZ37/100</f>
        <v>-46.012500000000003</v>
      </c>
      <c r="BZ51" s="21">
        <f t="shared" ca="1" si="109"/>
        <v>-18.061</v>
      </c>
      <c r="CA51" s="21">
        <f t="shared" ca="1" si="109"/>
        <v>-2.016</v>
      </c>
      <c r="CB51" s="21">
        <f t="shared" ca="1" si="109"/>
        <v>-0.22500000000000001</v>
      </c>
      <c r="CC51" s="21">
        <f t="shared" ca="1" si="109"/>
        <v>-0.33100000000000002</v>
      </c>
      <c r="CD51" s="21">
        <f t="shared" ca="1" si="90"/>
        <v>-18.286000000000001</v>
      </c>
      <c r="CE51" s="21">
        <f t="shared" ca="1" si="90"/>
        <v>-2.347</v>
      </c>
      <c r="CF51" s="21">
        <f t="shared" ca="1" si="91"/>
        <v>-18.990100000000002</v>
      </c>
      <c r="CG51" s="21">
        <f t="shared" ca="1" si="67"/>
        <v>-7.8328000000000007</v>
      </c>
      <c r="CH51" s="21">
        <f ca="1">IF($C$2&lt;=$C$3,CF51,CG51)</f>
        <v>-18.990100000000002</v>
      </c>
      <c r="CI51" s="21">
        <f t="shared" ca="1" si="92"/>
        <v>-78.292000000000002</v>
      </c>
      <c r="CJ51" s="21">
        <f t="shared" ca="1" si="93"/>
        <v>-65.002600000000001</v>
      </c>
      <c r="CK51" s="21">
        <f t="shared" ca="1" si="94"/>
        <v>-27.022400000000001</v>
      </c>
      <c r="CL51" s="61"/>
      <c r="CM51" s="58"/>
      <c r="CO51" s="8" t="s">
        <v>8</v>
      </c>
      <c r="CP51" s="21">
        <f ca="1">CP43+DB34*CR37/100</f>
        <v>-72.602000000000004</v>
      </c>
      <c r="CQ51" s="21">
        <f ca="1">CQ43+DB35*CR37/100</f>
        <v>-42.777500000000003</v>
      </c>
      <c r="CR51" s="21">
        <f t="shared" ca="1" si="110"/>
        <v>-14.246</v>
      </c>
      <c r="CS51" s="21">
        <f t="shared" ca="1" si="110"/>
        <v>-1.579</v>
      </c>
      <c r="CT51" s="21">
        <f t="shared" ca="1" si="110"/>
        <v>-0.17299999999999999</v>
      </c>
      <c r="CU51" s="21">
        <f t="shared" ca="1" si="110"/>
        <v>-0.254</v>
      </c>
      <c r="CV51" s="21">
        <f t="shared" ca="1" si="95"/>
        <v>-14.419</v>
      </c>
      <c r="CW51" s="21">
        <f t="shared" ca="1" si="95"/>
        <v>-1.833</v>
      </c>
      <c r="CX51" s="21">
        <f t="shared" ca="1" si="96"/>
        <v>-14.9689</v>
      </c>
      <c r="CY51" s="21">
        <f t="shared" ca="1" si="68"/>
        <v>-6.1587000000000005</v>
      </c>
      <c r="CZ51" s="21">
        <f ca="1">IF($C$2&lt;=$C$3,CX51,CY51)</f>
        <v>-14.9689</v>
      </c>
      <c r="DA51" s="21">
        <f t="shared" ca="1" si="97"/>
        <v>-72.602000000000004</v>
      </c>
      <c r="DB51" s="21">
        <f t="shared" ca="1" si="98"/>
        <v>-57.746400000000001</v>
      </c>
      <c r="DC51" s="21">
        <f t="shared" ca="1" si="99"/>
        <v>-27.808600000000006</v>
      </c>
      <c r="DD51" s="61"/>
      <c r="DE51" s="58"/>
      <c r="DG51" s="8" t="s">
        <v>8</v>
      </c>
      <c r="DH51" s="21">
        <f ca="1">DH43+DT34*DJ37/100</f>
        <v>-23.767500000000002</v>
      </c>
      <c r="DI51" s="21">
        <f ca="1">DI43+DT35*DJ37/100</f>
        <v>-14.434000000000001</v>
      </c>
      <c r="DJ51" s="21">
        <f t="shared" ca="1" si="111"/>
        <v>-2.48</v>
      </c>
      <c r="DK51" s="21">
        <f t="shared" ca="1" si="111"/>
        <v>0.62</v>
      </c>
      <c r="DL51" s="21">
        <f t="shared" ca="1" si="111"/>
        <v>8.8999999999999996E-2</v>
      </c>
      <c r="DM51" s="21">
        <f t="shared" ca="1" si="111"/>
        <v>0.13200000000000001</v>
      </c>
      <c r="DN51" s="21">
        <f t="shared" ca="1" si="100"/>
        <v>-2.569</v>
      </c>
      <c r="DO51" s="21">
        <f t="shared" ca="1" si="100"/>
        <v>0.752</v>
      </c>
      <c r="DP51" s="21">
        <f t="shared" ca="1" si="101"/>
        <v>-2.7946</v>
      </c>
      <c r="DQ51" s="21">
        <f t="shared" ca="1" si="69"/>
        <v>1.5226999999999999</v>
      </c>
      <c r="DR51" s="21">
        <f ca="1">IF($C$2&lt;=$C$3,DP51,DQ51)</f>
        <v>-2.7946</v>
      </c>
      <c r="DS51" s="21">
        <f t="shared" ca="1" si="102"/>
        <v>-23.767500000000002</v>
      </c>
      <c r="DT51" s="21">
        <f t="shared" ca="1" si="103"/>
        <v>-17.2286</v>
      </c>
      <c r="DU51" s="21">
        <f t="shared" ca="1" si="104"/>
        <v>-11.639400000000002</v>
      </c>
      <c r="DV51" s="61"/>
    </row>
    <row r="52" spans="1:126" s="18" customFormat="1">
      <c r="C52" s="8" t="s">
        <v>58</v>
      </c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>
        <f ca="1">MIN(P33-F37/100,MAX(F36/100,O44))</f>
        <v>2.2962348275931479</v>
      </c>
      <c r="P52" s="21">
        <f ca="1">MIN(P33-F37/100,MAX(F36/100,P44))</f>
        <v>1.8798468880493142</v>
      </c>
      <c r="Q52" s="21">
        <f ca="1">MIN(P33-F37/100,MAX(F36/100,Q44))</f>
        <v>2.7135050043083448</v>
      </c>
      <c r="R52" s="61"/>
      <c r="S52" s="58"/>
      <c r="U52" s="8" t="s">
        <v>58</v>
      </c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>
        <f ca="1">MIN(AH33-X37/100,MAX(X36/100,AG44))</f>
        <v>1.9413533834586465</v>
      </c>
      <c r="AH52" s="21">
        <f ca="1">MIN(AH33-X37/100,MAX(X36/100,AH44))</f>
        <v>1.4099606492867682</v>
      </c>
      <c r="AI52" s="21">
        <f ca="1">MIN(AH33-X37/100,MAX(X36/100,AI44))</f>
        <v>2.4698065256599442</v>
      </c>
      <c r="AJ52" s="61"/>
      <c r="AK52" s="58"/>
      <c r="AM52" s="8" t="s">
        <v>58</v>
      </c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>
        <f ca="1">MIN(AZ33-AP37/100,MAX(AP36/100,AY44))</f>
        <v>1.5120307553143373</v>
      </c>
      <c r="AZ52" s="21">
        <f ca="1">MIN(AZ33-AP37/100,MAX(AP36/100,AZ44))</f>
        <v>1.0596904408122834</v>
      </c>
      <c r="BA52" s="21">
        <f ca="1">MIN(AZ33-AP37/100,MAX(AP36/100,BA44))</f>
        <v>1.9646285289747401</v>
      </c>
      <c r="BB52" s="61"/>
      <c r="BC52" s="58"/>
      <c r="BE52" s="8" t="s">
        <v>58</v>
      </c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>
        <f ca="1">MIN(BR33-BH37/100,MAX(BH36/100,BQ44))</f>
        <v>1.5713904494382023</v>
      </c>
      <c r="BR52" s="21">
        <f ca="1">MIN(BR33-BH37/100,MAX(BH36/100,BR44))</f>
        <v>0.99124043977055454</v>
      </c>
      <c r="BS52" s="21">
        <f ca="1">MIN(BR33-BH37/100,MAX(BH36/100,BS44))</f>
        <v>2.158831261950287</v>
      </c>
      <c r="BT52" s="61"/>
      <c r="BU52" s="58"/>
      <c r="BW52" s="8" t="s">
        <v>58</v>
      </c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>
        <f ca="1">MIN(CJ33-BZ37/100,MAX(BZ36/100,CI44))</f>
        <v>2.0906367041198504</v>
      </c>
      <c r="CJ52" s="21">
        <f ca="1">MIN(CJ33-BZ37/100,MAX(BZ36/100,CJ44))</f>
        <v>1.3642857142857145</v>
      </c>
      <c r="CK52" s="21">
        <f ca="1">MIN(CJ33-BZ37/100,MAX(BZ36/100,CK44))</f>
        <v>2.8166302467449698</v>
      </c>
      <c r="CL52" s="61"/>
      <c r="CM52" s="58"/>
      <c r="CO52" s="8" t="s">
        <v>58</v>
      </c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>
        <f ca="1">MIN(DB33-CR37/100,MAX(CR36/100,DA44))</f>
        <v>1.818501872659176</v>
      </c>
      <c r="DB52" s="21">
        <f ca="1">MIN(DB33-CR37/100,MAX(CR36/100,DB44))</f>
        <v>1.2416995963458679</v>
      </c>
      <c r="DC52" s="21">
        <f ca="1">MIN(DB33-CR37/100,MAX(CR36/100,DC44))</f>
        <v>2.3865986828128323</v>
      </c>
      <c r="DD52" s="61"/>
      <c r="DE52" s="58"/>
      <c r="DG52" s="8" t="s">
        <v>58</v>
      </c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>
        <f ca="1">MIN(DT33-DJ37/100,MAX(DJ36/100,DS44))</f>
        <v>2.3014281688439784</v>
      </c>
      <c r="DT52" s="21">
        <f ca="1">MIN(DT33-DJ37/100,MAX(DJ36/100,DT44))</f>
        <v>1.8663551401869161</v>
      </c>
      <c r="DU52" s="21">
        <f ca="1">MIN(DT33-DJ37/100,MAX(DJ36/100,DU44))</f>
        <v>2.7371379333200769</v>
      </c>
      <c r="DV52" s="61"/>
    </row>
    <row r="53" spans="1:126" s="18" customFormat="1">
      <c r="C53" s="8" t="s">
        <v>59</v>
      </c>
      <c r="O53" s="21">
        <f ca="1">O40+(P34*P33/2-(O40-O41)/P33)*O52-P34*O52^2/2</f>
        <v>10.841189816542411</v>
      </c>
      <c r="P53" s="21">
        <f ca="1">P40+(P35*P33/2-(P40-P41)/P33)*P52-P35*P52^2/2</f>
        <v>7.5390760752528934</v>
      </c>
      <c r="Q53" s="21">
        <f ca="1">Q40+(P35*P33/2-(Q40-Q41)/P33)*Q52-P35*Q52^2/2</f>
        <v>6.7440812009846418</v>
      </c>
      <c r="R53" s="61"/>
      <c r="S53" s="58"/>
      <c r="U53" s="8" t="s">
        <v>59</v>
      </c>
      <c r="AG53" s="21">
        <f ca="1">AG40+(AH34*AH33/2-(AG40-AG41)/AH33)*AG52-AH34*AG52^2/2</f>
        <v>5.8213878907795795</v>
      </c>
      <c r="AH53" s="21">
        <f ca="1">AH40+(AH35*AH33/2-(AH40-AH41)/AH33)*AH52-AH35*AH52^2/2</f>
        <v>4.4768447944442995</v>
      </c>
      <c r="AI53" s="21">
        <f ca="1">AI40+(AH35*AH33/2-(AI40-AI41)/AH33)*AI52-AH35*AI52^2/2</f>
        <v>4.3934211201577469</v>
      </c>
      <c r="AJ53" s="61"/>
      <c r="AK53" s="58"/>
      <c r="AM53" s="8" t="s">
        <v>59</v>
      </c>
      <c r="AY53" s="21">
        <f ca="1">AY40+(AZ34*AZ33/2-(AY40-AY41)/AZ33)*AY52-AZ34*AY52^2/2</f>
        <v>7.5253500904568007</v>
      </c>
      <c r="AZ53" s="21">
        <f ca="1">AZ40+(AZ35*AZ33/2-(AZ40-AZ41)/AZ33)*AZ52-AZ35*AZ52^2/2</f>
        <v>6.3511119782483103</v>
      </c>
      <c r="BA53" s="21">
        <f ca="1">BA40+(AZ35*AZ33/2-(BA40-BA41)/AZ33)*BA52-AZ35*BA52^2/2</f>
        <v>5.6365201786775678</v>
      </c>
      <c r="BB53" s="61"/>
      <c r="BC53" s="58"/>
      <c r="BE53" s="8" t="s">
        <v>59</v>
      </c>
      <c r="BQ53" s="21">
        <f ca="1">BQ40+(BR34*BR33/2-(BQ40-BQ41)/BR33)*BQ52-BR34*BQ52^2/2</f>
        <v>22.937211767029481</v>
      </c>
      <c r="BR53" s="21">
        <f ca="1">BR40+(BR35*BR33/2-(BR40-BR41)/BR33)*BR52-BR35*BR52^2/2</f>
        <v>13.548840743382531</v>
      </c>
      <c r="BS53" s="21">
        <f ca="1">BS40+(BR35*BR33/2-(BS40-BS41)/BR33)*BS52-BR35*BS52^2/2</f>
        <v>22.190822859778315</v>
      </c>
      <c r="BT53" s="61"/>
      <c r="BU53" s="58"/>
      <c r="BW53" s="8" t="s">
        <v>59</v>
      </c>
      <c r="CI53" s="21">
        <f ca="1">CI40+(CJ34*CJ33/2-(CI40-CI41)/CJ33)*CI52-CJ34*CI52^2/2</f>
        <v>35.2774506866417</v>
      </c>
      <c r="CJ53" s="21">
        <f ca="1">CJ40+(CJ35*CJ33/2-(CJ40-CJ41)/CJ33)*CJ52-CJ35*CJ52^2/2</f>
        <v>27.88097729591837</v>
      </c>
      <c r="CK53" s="21">
        <f ca="1">CK40+(CJ35*CJ33/2-(CK40-CK41)/CJ33)*CK52-CJ35*CK52^2/2</f>
        <v>27.394482755438048</v>
      </c>
      <c r="CL53" s="61"/>
      <c r="CM53" s="58"/>
      <c r="CO53" s="8" t="s">
        <v>59</v>
      </c>
      <c r="DA53" s="21">
        <f ca="1">DA40+(DB34*DB33/2-(DA40-DA41)/DB33)*DA52-DB34*DA52^2/2</f>
        <v>34.494616604244712</v>
      </c>
      <c r="DB53" s="21">
        <f ca="1">DB40+(DB35*DB33/2-(DB40-DB41)/DB33)*DB52-DB35*DB52^2/2</f>
        <v>27.172068879918797</v>
      </c>
      <c r="DC53" s="21">
        <f ca="1">DC40+(DB35*DB33/2-(DC40-DC41)/DB33)*DC52-DB35*DC52^2/2</f>
        <v>21.976481541911582</v>
      </c>
      <c r="DD53" s="61"/>
      <c r="DE53" s="58"/>
      <c r="DG53" s="8" t="s">
        <v>59</v>
      </c>
      <c r="DS53" s="21">
        <f ca="1">DS40+(DT34*DT33/2-(DS40-DS41)/DT33)*DS52-DT34*DS52^2/2</f>
        <v>10.872380992402075</v>
      </c>
      <c r="DT53" s="21">
        <f ca="1">DT40+(DT35*DT33/2-(DT40-DT41)/DT33)*DT52-DT35*DT52^2/2</f>
        <v>7.6986336448598127</v>
      </c>
      <c r="DU53" s="21">
        <f ca="1">DU40+(DT35*DT33/2-(DU40-DU41)/DT33)*DU52-DT35*DU52^2/2</f>
        <v>6.7177762519232509</v>
      </c>
      <c r="DV53" s="61"/>
    </row>
    <row r="54" spans="1:126" s="18" customFormat="1">
      <c r="A54" s="19" t="s">
        <v>38</v>
      </c>
      <c r="I54" s="41" t="s">
        <v>84</v>
      </c>
      <c r="J54" s="41"/>
      <c r="K54" s="41" t="s">
        <v>85</v>
      </c>
      <c r="L54" s="41"/>
      <c r="M54" s="41" t="s">
        <v>86</v>
      </c>
      <c r="N54" s="41"/>
      <c r="R54" s="61"/>
      <c r="S54" s="12" t="s">
        <v>38</v>
      </c>
      <c r="AA54" s="41" t="s">
        <v>84</v>
      </c>
      <c r="AB54" s="41"/>
      <c r="AC54" s="41" t="s">
        <v>85</v>
      </c>
      <c r="AD54" s="41"/>
      <c r="AE54" s="41" t="s">
        <v>86</v>
      </c>
      <c r="AF54" s="41"/>
      <c r="AJ54" s="61"/>
      <c r="AK54" s="12" t="s">
        <v>38</v>
      </c>
      <c r="AS54" s="41" t="s">
        <v>84</v>
      </c>
      <c r="AT54" s="41"/>
      <c r="AU54" s="41" t="s">
        <v>85</v>
      </c>
      <c r="AV54" s="41"/>
      <c r="AW54" s="41" t="s">
        <v>86</v>
      </c>
      <c r="AX54" s="41"/>
      <c r="BB54" s="61"/>
      <c r="BC54" s="12" t="s">
        <v>38</v>
      </c>
      <c r="BK54" s="41" t="s">
        <v>84</v>
      </c>
      <c r="BL54" s="41"/>
      <c r="BM54" s="41" t="s">
        <v>85</v>
      </c>
      <c r="BN54" s="41"/>
      <c r="BO54" s="41" t="s">
        <v>86</v>
      </c>
      <c r="BP54" s="41"/>
      <c r="BT54" s="61"/>
      <c r="BU54" s="12" t="s">
        <v>38</v>
      </c>
      <c r="CC54" s="41" t="s">
        <v>84</v>
      </c>
      <c r="CD54" s="41"/>
      <c r="CE54" s="41" t="s">
        <v>85</v>
      </c>
      <c r="CF54" s="41"/>
      <c r="CG54" s="41" t="s">
        <v>86</v>
      </c>
      <c r="CH54" s="41"/>
      <c r="CL54" s="61"/>
      <c r="CM54" s="12" t="s">
        <v>38</v>
      </c>
      <c r="CU54" s="41" t="s">
        <v>84</v>
      </c>
      <c r="CV54" s="41"/>
      <c r="CW54" s="41" t="s">
        <v>85</v>
      </c>
      <c r="CX54" s="41"/>
      <c r="CY54" s="41" t="s">
        <v>86</v>
      </c>
      <c r="CZ54" s="41"/>
      <c r="DD54" s="61"/>
      <c r="DE54" s="12" t="s">
        <v>38</v>
      </c>
      <c r="DM54" s="41" t="s">
        <v>84</v>
      </c>
      <c r="DN54" s="41"/>
      <c r="DO54" s="41" t="s">
        <v>85</v>
      </c>
      <c r="DP54" s="41"/>
      <c r="DQ54" s="41" t="s">
        <v>86</v>
      </c>
      <c r="DR54" s="41"/>
      <c r="DV54" s="61"/>
    </row>
    <row r="55" spans="1:126" s="18" customFormat="1">
      <c r="A55" s="8" t="s">
        <v>44</v>
      </c>
      <c r="D55" s="20" t="s">
        <v>32</v>
      </c>
      <c r="E55" s="20" t="s">
        <v>51</v>
      </c>
      <c r="F55" s="20" t="s">
        <v>52</v>
      </c>
      <c r="G55" s="20" t="s">
        <v>91</v>
      </c>
      <c r="H55" s="20" t="s">
        <v>92</v>
      </c>
      <c r="I55" s="20" t="s">
        <v>62</v>
      </c>
      <c r="J55" s="20" t="s">
        <v>63</v>
      </c>
      <c r="K55" s="20" t="s">
        <v>62</v>
      </c>
      <c r="L55" s="20" t="s">
        <v>63</v>
      </c>
      <c r="M55" s="65" t="s">
        <v>87</v>
      </c>
      <c r="N55" s="65" t="s">
        <v>88</v>
      </c>
      <c r="O55" s="20"/>
      <c r="P55" s="65" t="s">
        <v>93</v>
      </c>
      <c r="Q55" s="65" t="s">
        <v>93</v>
      </c>
      <c r="R55" s="62"/>
      <c r="S55" s="57" t="s">
        <v>44</v>
      </c>
      <c r="V55" s="20" t="s">
        <v>32</v>
      </c>
      <c r="W55" s="20" t="s">
        <v>51</v>
      </c>
      <c r="X55" s="20" t="s">
        <v>52</v>
      </c>
      <c r="Y55" s="20" t="s">
        <v>91</v>
      </c>
      <c r="Z55" s="20" t="s">
        <v>92</v>
      </c>
      <c r="AA55" s="20" t="s">
        <v>62</v>
      </c>
      <c r="AB55" s="20" t="s">
        <v>63</v>
      </c>
      <c r="AC55" s="20" t="s">
        <v>62</v>
      </c>
      <c r="AD55" s="20" t="s">
        <v>63</v>
      </c>
      <c r="AE55" s="65" t="s">
        <v>87</v>
      </c>
      <c r="AF55" s="65" t="s">
        <v>88</v>
      </c>
      <c r="AG55" s="20"/>
      <c r="AH55" s="20"/>
      <c r="AI55" s="65" t="s">
        <v>93</v>
      </c>
      <c r="AJ55" s="62"/>
      <c r="AK55" s="57" t="s">
        <v>44</v>
      </c>
      <c r="AN55" s="20" t="s">
        <v>32</v>
      </c>
      <c r="AO55" s="20" t="s">
        <v>51</v>
      </c>
      <c r="AP55" s="20" t="s">
        <v>52</v>
      </c>
      <c r="AQ55" s="20" t="s">
        <v>91</v>
      </c>
      <c r="AR55" s="20" t="s">
        <v>92</v>
      </c>
      <c r="AS55" s="20" t="s">
        <v>62</v>
      </c>
      <c r="AT55" s="20" t="s">
        <v>63</v>
      </c>
      <c r="AU55" s="20" t="s">
        <v>62</v>
      </c>
      <c r="AV55" s="20" t="s">
        <v>63</v>
      </c>
      <c r="AW55" s="65" t="s">
        <v>87</v>
      </c>
      <c r="AX55" s="65" t="s">
        <v>88</v>
      </c>
      <c r="AY55" s="20"/>
      <c r="AZ55" s="20"/>
      <c r="BA55" s="65" t="s">
        <v>93</v>
      </c>
      <c r="BB55" s="62"/>
      <c r="BC55" s="57" t="s">
        <v>44</v>
      </c>
      <c r="BF55" s="20" t="s">
        <v>32</v>
      </c>
      <c r="BG55" s="20" t="s">
        <v>51</v>
      </c>
      <c r="BH55" s="20" t="s">
        <v>52</v>
      </c>
      <c r="BI55" s="20" t="s">
        <v>91</v>
      </c>
      <c r="BJ55" s="20" t="s">
        <v>92</v>
      </c>
      <c r="BK55" s="20" t="s">
        <v>62</v>
      </c>
      <c r="BL55" s="20" t="s">
        <v>63</v>
      </c>
      <c r="BM55" s="20" t="s">
        <v>62</v>
      </c>
      <c r="BN55" s="20" t="s">
        <v>63</v>
      </c>
      <c r="BO55" s="65" t="s">
        <v>87</v>
      </c>
      <c r="BP55" s="65" t="s">
        <v>88</v>
      </c>
      <c r="BQ55" s="20"/>
      <c r="BR55" s="20"/>
      <c r="BS55" s="65" t="s">
        <v>93</v>
      </c>
      <c r="BT55" s="62"/>
      <c r="BU55" s="57" t="s">
        <v>44</v>
      </c>
      <c r="BX55" s="20" t="s">
        <v>32</v>
      </c>
      <c r="BY55" s="20" t="s">
        <v>51</v>
      </c>
      <c r="BZ55" s="20" t="s">
        <v>52</v>
      </c>
      <c r="CA55" s="20" t="s">
        <v>91</v>
      </c>
      <c r="CB55" s="20" t="s">
        <v>92</v>
      </c>
      <c r="CC55" s="20" t="s">
        <v>62</v>
      </c>
      <c r="CD55" s="20" t="s">
        <v>63</v>
      </c>
      <c r="CE55" s="20" t="s">
        <v>62</v>
      </c>
      <c r="CF55" s="20" t="s">
        <v>63</v>
      </c>
      <c r="CG55" s="65" t="s">
        <v>87</v>
      </c>
      <c r="CH55" s="65" t="s">
        <v>88</v>
      </c>
      <c r="CI55" s="20"/>
      <c r="CJ55" s="20"/>
      <c r="CK55" s="65" t="s">
        <v>93</v>
      </c>
      <c r="CL55" s="62"/>
      <c r="CM55" s="57" t="s">
        <v>44</v>
      </c>
      <c r="CP55" s="20" t="s">
        <v>32</v>
      </c>
      <c r="CQ55" s="20" t="s">
        <v>51</v>
      </c>
      <c r="CR55" s="20" t="s">
        <v>52</v>
      </c>
      <c r="CS55" s="20" t="s">
        <v>91</v>
      </c>
      <c r="CT55" s="20" t="s">
        <v>92</v>
      </c>
      <c r="CU55" s="20" t="s">
        <v>62</v>
      </c>
      <c r="CV55" s="20" t="s">
        <v>63</v>
      </c>
      <c r="CW55" s="20" t="s">
        <v>62</v>
      </c>
      <c r="CX55" s="20" t="s">
        <v>63</v>
      </c>
      <c r="CY55" s="65" t="s">
        <v>87</v>
      </c>
      <c r="CZ55" s="65" t="s">
        <v>88</v>
      </c>
      <c r="DA55" s="20"/>
      <c r="DB55" s="20"/>
      <c r="DC55" s="65" t="s">
        <v>93</v>
      </c>
      <c r="DD55" s="62"/>
      <c r="DE55" s="57" t="s">
        <v>44</v>
      </c>
      <c r="DH55" s="20" t="s">
        <v>32</v>
      </c>
      <c r="DI55" s="20" t="s">
        <v>51</v>
      </c>
      <c r="DJ55" s="20" t="s">
        <v>52</v>
      </c>
      <c r="DK55" s="20" t="s">
        <v>91</v>
      </c>
      <c r="DL55" s="20" t="s">
        <v>92</v>
      </c>
      <c r="DM55" s="20" t="s">
        <v>62</v>
      </c>
      <c r="DN55" s="20" t="s">
        <v>63</v>
      </c>
      <c r="DO55" s="20" t="s">
        <v>62</v>
      </c>
      <c r="DP55" s="20" t="s">
        <v>63</v>
      </c>
      <c r="DQ55" s="65" t="s">
        <v>87</v>
      </c>
      <c r="DR55" s="65" t="s">
        <v>88</v>
      </c>
      <c r="DS55" s="20"/>
      <c r="DT55" s="20"/>
      <c r="DU55" s="65" t="s">
        <v>93</v>
      </c>
      <c r="DV55" s="62"/>
    </row>
    <row r="56" spans="1:126">
      <c r="A56" s="8" t="str">
        <f ca="1">B33</f>
        <v>14-15</v>
      </c>
      <c r="C56" s="8" t="s">
        <v>11</v>
      </c>
      <c r="D56" s="26">
        <f ca="1">O48</f>
        <v>-13.503262499999998</v>
      </c>
      <c r="E56" s="26">
        <f t="shared" ref="E56:F57" ca="1" si="112">P48</f>
        <v>-2.0663813829787241</v>
      </c>
      <c r="F56" s="26">
        <f t="shared" ca="1" si="112"/>
        <v>-14.350568617021276</v>
      </c>
      <c r="G56" s="26">
        <f ca="1">MIN(D56:F56)</f>
        <v>-14.350568617021276</v>
      </c>
      <c r="H56" s="26">
        <f ca="1">MAX(D56:F56,0)</f>
        <v>0</v>
      </c>
      <c r="I56" s="28">
        <f ca="1">MAX(0,-G56/0.9/(F34-F35)/$N$3*1000)</f>
        <v>2.2638071206549335</v>
      </c>
      <c r="J56" s="28">
        <f ca="1">MAX(0,H56/0.9/(F34-F35)/$N$3*1000)</f>
        <v>0</v>
      </c>
      <c r="K56" s="42">
        <v>4.62</v>
      </c>
      <c r="L56" s="42">
        <v>3.08</v>
      </c>
      <c r="M56" s="43">
        <f>IF(B34="-","",K56*0.9*(F34-$N$4)*$N$3/1000)</f>
        <v>29.28678260869566</v>
      </c>
      <c r="N56" s="43">
        <f>IF(B34="-","",L56*0.9*(F34-$N$4)*$N$3/1000)</f>
        <v>19.524521739130435</v>
      </c>
      <c r="O56" s="26"/>
      <c r="P56" s="26" t="str">
        <f ca="1">CONCATENATE("nodo ",B$5)</f>
        <v>nodo 14</v>
      </c>
      <c r="Q56" s="26" t="str">
        <f ca="1">CONCATENATE("nodo ",C$5)</f>
        <v>nodo 15</v>
      </c>
      <c r="R56" s="63"/>
      <c r="S56" s="57" t="str">
        <f ca="1">T33</f>
        <v>15-16</v>
      </c>
      <c r="U56" s="8" t="s">
        <v>11</v>
      </c>
      <c r="V56" s="26">
        <f ca="1">AG48</f>
        <v>-11.137912499999999</v>
      </c>
      <c r="W56" s="26">
        <f t="shared" ref="W56:X57" ca="1" si="113">AH48</f>
        <v>-0.61904078947368468</v>
      </c>
      <c r="X56" s="26">
        <f t="shared" ca="1" si="113"/>
        <v>-12.881209210526315</v>
      </c>
      <c r="Y56" s="26">
        <f ca="1">MIN(V56:X56)</f>
        <v>-12.881209210526315</v>
      </c>
      <c r="Z56" s="26">
        <f ca="1">MAX(V56:X56,0)</f>
        <v>0</v>
      </c>
      <c r="AA56" s="28">
        <f ca="1">MAX(0,-Y56/0.9/(X34-X35)/$N$3*1000)</f>
        <v>2.0320151703848093</v>
      </c>
      <c r="AB56" s="28">
        <f ca="1">MAX(0,Z56/0.9/(X34-X35)/$N$3*1000)</f>
        <v>0</v>
      </c>
      <c r="AC56" s="42">
        <v>4.62</v>
      </c>
      <c r="AD56" s="42">
        <v>3.08</v>
      </c>
      <c r="AE56" s="43">
        <f ca="1">IF(T33="-",0,AC56*0.9*(X34-$N$4)*$N$3/1000)</f>
        <v>29.28678260869566</v>
      </c>
      <c r="AF56" s="43">
        <f ca="1">IF(T33="-",0,AD56*0.9*(X34-$N$4)*$N$3/1000)</f>
        <v>19.524521739130435</v>
      </c>
      <c r="AG56" s="26"/>
      <c r="AH56" s="26"/>
      <c r="AI56" s="26" t="str">
        <f ca="1">CONCATENATE("nodo ",U$5)</f>
        <v>nodo 16</v>
      </c>
      <c r="AJ56" s="63"/>
      <c r="AK56" s="57" t="str">
        <f ca="1">AL33</f>
        <v>16-17</v>
      </c>
      <c r="AM56" s="8" t="s">
        <v>11</v>
      </c>
      <c r="AN56" s="26">
        <f ca="1">AY48</f>
        <v>-12.9830875</v>
      </c>
      <c r="AO56" s="26">
        <f t="shared" ref="AO56:AP57" ca="1" si="114">AZ48</f>
        <v>0.78184000000000076</v>
      </c>
      <c r="AP56" s="26">
        <f t="shared" ca="1" si="114"/>
        <v>-16.52449</v>
      </c>
      <c r="AQ56" s="26">
        <f ca="1">MIN(AN56:AP56)</f>
        <v>-16.52449</v>
      </c>
      <c r="AR56" s="26">
        <f ca="1">MAX(AN56:AP56,0)</f>
        <v>0.78184000000000076</v>
      </c>
      <c r="AS56" s="28">
        <f ca="1">MAX(0,-AQ56/0.9/(AP34-AP35)/$N$3*1000)</f>
        <v>2.6067439643347048</v>
      </c>
      <c r="AT56" s="28">
        <f ca="1">MAX(0,AR56/0.9/(AP34-AP35)/$N$3*1000)</f>
        <v>0.1233355281207134</v>
      </c>
      <c r="AU56" s="42">
        <v>6.22</v>
      </c>
      <c r="AV56" s="42">
        <v>3.08</v>
      </c>
      <c r="AW56" s="43">
        <f ca="1">IF(AL33="-",0,AU56*0.9*(AP34-$N$4)*$N$3/1000)</f>
        <v>39.429391304347831</v>
      </c>
      <c r="AX56" s="43">
        <f ca="1">IF(AL33="-",0,AV56*0.9*(AP34-$N$4)*$N$3/1000)</f>
        <v>19.524521739130435</v>
      </c>
      <c r="AY56" s="26"/>
      <c r="AZ56" s="26"/>
      <c r="BA56" s="26" t="str">
        <f ca="1">CONCATENATE("nodo ",AM$5)</f>
        <v>nodo 17</v>
      </c>
      <c r="BB56" s="63"/>
      <c r="BC56" s="57" t="str">
        <f ca="1">BD33</f>
        <v>17-18</v>
      </c>
      <c r="BE56" s="8" t="s">
        <v>11</v>
      </c>
      <c r="BF56" s="26">
        <f ca="1">BQ48</f>
        <v>-22.015574999999995</v>
      </c>
      <c r="BG56" s="26">
        <f t="shared" ref="BG56:BH57" ca="1" si="115">BR48</f>
        <v>4.2958250000000007</v>
      </c>
      <c r="BH56" s="26">
        <f t="shared" ca="1" si="115"/>
        <v>-30.572099999999999</v>
      </c>
      <c r="BI56" s="26">
        <f ca="1">MIN(BF56:BH56)</f>
        <v>-30.572099999999999</v>
      </c>
      <c r="BJ56" s="26">
        <f ca="1">MAX(BF56:BH56,0)</f>
        <v>4.2958250000000007</v>
      </c>
      <c r="BK56" s="28">
        <f ca="1">MAX(0,-BI56/0.9/(BH34-BH35)/$N$3*1000)</f>
        <v>1.8871666666666667</v>
      </c>
      <c r="BL56" s="28">
        <f ca="1">MAX(0,BJ56/0.9/(BH34-BH35)/$N$3*1000)</f>
        <v>0.26517438271604943</v>
      </c>
      <c r="BM56" s="42">
        <v>4.62</v>
      </c>
      <c r="BN56" s="42">
        <v>4.62</v>
      </c>
      <c r="BO56" s="43">
        <f ca="1">IF(BD33="-",0,BM56*0.9*(BH34-$N$4)*$N$3/1000)</f>
        <v>74.844000000000008</v>
      </c>
      <c r="BP56" s="43">
        <f ca="1">IF(BD33="-",0,BN56*0.9*(BH34-$N$4)*$N$3/1000)</f>
        <v>74.844000000000008</v>
      </c>
      <c r="BQ56" s="26"/>
      <c r="BR56" s="26"/>
      <c r="BS56" s="26" t="str">
        <f ca="1">CONCATENATE("nodo ",BE$5)</f>
        <v>nodo 18</v>
      </c>
      <c r="BT56" s="63"/>
      <c r="BU56" s="57" t="str">
        <f ca="1">BV33</f>
        <v>18-19</v>
      </c>
      <c r="BW56" s="8" t="s">
        <v>11</v>
      </c>
      <c r="BX56" s="26">
        <f ca="1">CI48</f>
        <v>-32.136074999999998</v>
      </c>
      <c r="BY56" s="26">
        <f t="shared" ref="BY56:BZ57" ca="1" si="116">CJ48</f>
        <v>14.429570833333329</v>
      </c>
      <c r="BZ56" s="26">
        <f t="shared" ca="1" si="116"/>
        <v>-52.157445833333341</v>
      </c>
      <c r="CA56" s="26">
        <f ca="1">MIN(BX56:BZ56)</f>
        <v>-52.157445833333341</v>
      </c>
      <c r="CB56" s="26">
        <f ca="1">MAX(BX56:BZ56,0)</f>
        <v>14.429570833333329</v>
      </c>
      <c r="CC56" s="28">
        <f ca="1">MAX(0,-CA56/0.9/(BZ34-BZ35)/$N$3*1000)</f>
        <v>3.2195954218106997</v>
      </c>
      <c r="CD56" s="28">
        <f ca="1">MAX(0,CB56/0.9/(BZ34-BZ35)/$N$3*1000)</f>
        <v>0.89071424897119322</v>
      </c>
      <c r="CE56" s="42">
        <v>6.16</v>
      </c>
      <c r="CF56" s="42">
        <v>4.62</v>
      </c>
      <c r="CG56" s="43">
        <f ca="1">IF(BV33="-",0,CE56*0.9*(BZ34-$N$4)*$N$3/1000)</f>
        <v>99.792000000000016</v>
      </c>
      <c r="CH56" s="43">
        <f ca="1">IF(BV33="-",0,CF56*0.9*(BZ34-$N$4)*$N$3/1000)</f>
        <v>74.844000000000008</v>
      </c>
      <c r="CI56" s="26"/>
      <c r="CJ56" s="26"/>
      <c r="CK56" s="26" t="str">
        <f ca="1">CONCATENATE("nodo ",BW$5)</f>
        <v>nodo 19</v>
      </c>
      <c r="CL56" s="63"/>
      <c r="CM56" s="57" t="str">
        <f ca="1">CN33</f>
        <v>19-20</v>
      </c>
      <c r="CO56" s="8" t="s">
        <v>11</v>
      </c>
      <c r="CP56" s="26">
        <f ca="1">DA48</f>
        <v>-13.487575</v>
      </c>
      <c r="CQ56" s="26">
        <f t="shared" ref="CQ56:CR57" ca="1" si="117">DB48</f>
        <v>16.775768055555556</v>
      </c>
      <c r="CR56" s="26">
        <f t="shared" ca="1" si="117"/>
        <v>-32.255143055555557</v>
      </c>
      <c r="CS56" s="26">
        <f ca="1">MIN(CP56:CR56)</f>
        <v>-32.255143055555557</v>
      </c>
      <c r="CT56" s="26">
        <f ca="1">MAX(CP56:CR56,0)</f>
        <v>16.775768055555556</v>
      </c>
      <c r="CU56" s="28">
        <f ca="1">MAX(0,-CS56/0.9/(CR34-CR35)/$N$3*1000)</f>
        <v>1.9910582133058981</v>
      </c>
      <c r="CV56" s="28">
        <f ca="1">MAX(0,CT56/0.9/(CR34-CR35)/$N$3*1000)</f>
        <v>1.0355412379972566</v>
      </c>
      <c r="CW56" s="42">
        <v>6.16</v>
      </c>
      <c r="CX56" s="42">
        <v>4.62</v>
      </c>
      <c r="CY56" s="43">
        <f ca="1">IF(CN33="-",0,CW56*0.9*(CR34-$N$4)*$N$3/1000)</f>
        <v>99.792000000000016</v>
      </c>
      <c r="CZ56" s="43">
        <f ca="1">IF(CN33="-",0,CX56*0.9*(CR34-$N$4)*$N$3/1000)</f>
        <v>74.844000000000008</v>
      </c>
      <c r="DA56" s="26"/>
      <c r="DB56" s="26"/>
      <c r="DC56" s="26" t="str">
        <f ca="1">CONCATENATE("nodo ",CO$5)</f>
        <v>nodo 20</v>
      </c>
      <c r="DD56" s="63"/>
      <c r="DE56" s="57" t="str">
        <f ca="1">DF33</f>
        <v>-</v>
      </c>
      <c r="DG56" s="8" t="s">
        <v>11</v>
      </c>
      <c r="DH56" s="26">
        <f ca="1">DS48</f>
        <v>-13.590012500000002</v>
      </c>
      <c r="DI56" s="26">
        <f t="shared" ref="DI56:DJ57" ca="1" si="118">DT48</f>
        <v>-1.7576569148936176</v>
      </c>
      <c r="DJ56" s="26">
        <f t="shared" ca="1" si="118"/>
        <v>-14.767693085106382</v>
      </c>
      <c r="DK56" s="26">
        <f ca="1">MIN(DH56:DJ56)</f>
        <v>-14.767693085106382</v>
      </c>
      <c r="DL56" s="26">
        <f ca="1">MAX(DH56:DJ56,0)</f>
        <v>0</v>
      </c>
      <c r="DM56" s="28">
        <f ca="1">MAX(0,-DK56/0.9/(DJ34-DJ35)/$N$3*1000)</f>
        <v>2.3296086485421585</v>
      </c>
      <c r="DN56" s="28">
        <f ca="1">MAX(0,DL56/0.9/(DJ34-DJ35)/$N$3*1000)</f>
        <v>0</v>
      </c>
      <c r="DO56" s="42">
        <v>6</v>
      </c>
      <c r="DP56" s="42">
        <v>6</v>
      </c>
      <c r="DQ56" s="43">
        <f ca="1">IF(DF33="-",0,DO56*0.9*(DJ34-$N$4)*$N$3/1000)</f>
        <v>0</v>
      </c>
      <c r="DR56" s="43">
        <f ca="1">IF(DF33="-",0,DP56*0.9*(DJ34-$N$4)*$N$3/1000)</f>
        <v>0</v>
      </c>
      <c r="DS56" s="26"/>
      <c r="DT56" s="26"/>
      <c r="DU56" s="26" t="str">
        <f ca="1">CONCATENATE("nodo ",DG$5)</f>
        <v xml:space="preserve">nodo </v>
      </c>
      <c r="DV56" s="63"/>
    </row>
    <row r="57" spans="1:126">
      <c r="A57" s="19" t="s">
        <v>23</v>
      </c>
      <c r="C57" s="8" t="s">
        <v>10</v>
      </c>
      <c r="D57" s="26">
        <f ca="1">O49</f>
        <v>-16.003712500000002</v>
      </c>
      <c r="E57" s="26">
        <f t="shared" ca="1" si="112"/>
        <v>-15.347368617021274</v>
      </c>
      <c r="F57" s="26">
        <f ca="1">Q49</f>
        <v>-4.0823813829787232</v>
      </c>
      <c r="G57" s="26">
        <f ca="1">MIN(D57:F57)</f>
        <v>-16.003712500000002</v>
      </c>
      <c r="H57" s="26">
        <f ca="1">MAX(D57:F57,0)</f>
        <v>0</v>
      </c>
      <c r="I57" s="28">
        <f ca="1">MAX(0,-G57/0.9/(F34-F35)/$N$3*1000)</f>
        <v>2.5245911351165979</v>
      </c>
      <c r="J57" s="28">
        <f ca="1">MAX(0,H57/0.9/(F34-F35)/$N$3*1000)</f>
        <v>0</v>
      </c>
      <c r="K57" s="42">
        <v>4.62</v>
      </c>
      <c r="L57" s="42">
        <v>3.08</v>
      </c>
      <c r="M57" s="43">
        <f>IF(B34="-","",K57*0.9*(F34-$N$4)*$N$3/1000)</f>
        <v>29.28678260869566</v>
      </c>
      <c r="N57" s="43">
        <f>IF(B34="-","",L57*0.9*(F34-$N$4)*$N$3/1000)</f>
        <v>19.524521739130435</v>
      </c>
      <c r="O57" s="26"/>
      <c r="P57" s="43">
        <f>MAX(M56,N56)</f>
        <v>29.28678260869566</v>
      </c>
      <c r="Q57" s="43">
        <f ca="1">MAX(M57+AF56,AE56+N57)</f>
        <v>48.811304347826095</v>
      </c>
      <c r="R57" s="63"/>
      <c r="S57" s="12" t="s">
        <v>23</v>
      </c>
      <c r="U57" s="8" t="s">
        <v>10</v>
      </c>
      <c r="V57" s="26">
        <f ca="1">AG49</f>
        <v>-9.608012500000001</v>
      </c>
      <c r="W57" s="26">
        <f t="shared" ca="1" si="113"/>
        <v>-11.630209210526317</v>
      </c>
      <c r="X57" s="26">
        <f ca="1">AI49</f>
        <v>-7.7640789473685246E-2</v>
      </c>
      <c r="Y57" s="26">
        <f ca="1">MIN(V57:X57)</f>
        <v>-11.630209210526317</v>
      </c>
      <c r="Z57" s="26">
        <f ca="1">MAX(V57:X57,0)</f>
        <v>0</v>
      </c>
      <c r="AA57" s="28">
        <f ca="1">MAX(0,-Y57/0.9/(X34-X35)/$N$3*1000)</f>
        <v>1.8346694913724639</v>
      </c>
      <c r="AB57" s="28">
        <f ca="1">MAX(0,Z57/0.9/(X34-X35)/$N$3*1000)</f>
        <v>0</v>
      </c>
      <c r="AC57" s="42">
        <v>6.22</v>
      </c>
      <c r="AD57" s="42">
        <v>3.08</v>
      </c>
      <c r="AE57" s="43">
        <f ca="1">IF(T33="-",0,AC57*0.9*(X34-$N$4)*$N$3/1000)</f>
        <v>39.429391304347831</v>
      </c>
      <c r="AF57" s="43">
        <f ca="1">IF(T33="-",0,AD57*0.9*(X34-$N$4)*$N$3/1000)</f>
        <v>19.524521739130435</v>
      </c>
      <c r="AG57" s="26"/>
      <c r="AH57" s="26"/>
      <c r="AI57" s="43">
        <f ca="1">MAX(AE57+AX56,AW56+AF57)</f>
        <v>58.953913043478266</v>
      </c>
      <c r="AJ57" s="63"/>
      <c r="AK57" s="12" t="s">
        <v>23</v>
      </c>
      <c r="AM57" s="8" t="s">
        <v>10</v>
      </c>
      <c r="AN57" s="26">
        <f ca="1">AY49</f>
        <v>-12.2648875</v>
      </c>
      <c r="AO57" s="26">
        <f t="shared" ca="1" si="114"/>
        <v>-15.219989999999999</v>
      </c>
      <c r="AP57" s="26">
        <f ca="1">BA49</f>
        <v>0.36094000000000026</v>
      </c>
      <c r="AQ57" s="26">
        <f ca="1">MIN(AN57:AP57)</f>
        <v>-15.219989999999999</v>
      </c>
      <c r="AR57" s="26">
        <f ca="1">MAX(AN57:AP57,0)</f>
        <v>0.36094000000000026</v>
      </c>
      <c r="AS57" s="28">
        <f ca="1">MAX(0,-AQ57/0.9/(AP34-AP35)/$N$3*1000)</f>
        <v>2.4009586419753077</v>
      </c>
      <c r="AT57" s="28">
        <f ca="1">MAX(0,AR57/0.9/(AP34-AP35)/$N$3*1000)</f>
        <v>5.6938408779149553E-2</v>
      </c>
      <c r="AU57" s="42">
        <v>4.62</v>
      </c>
      <c r="AV57" s="42">
        <v>3.08</v>
      </c>
      <c r="AW57" s="43">
        <f ca="1">IF(AL33="-",0,AU57*0.9*(AP34-$N$4)*$N$3/1000)</f>
        <v>29.28678260869566</v>
      </c>
      <c r="AX57" s="43">
        <f ca="1">IF(AL33="-",0,AV57*0.9*(AP34-$N$4)*$N$3/1000)</f>
        <v>19.524521739130435</v>
      </c>
      <c r="AY57" s="26"/>
      <c r="AZ57" s="26"/>
      <c r="BA57" s="43">
        <f ca="1">MAX(AW57+BP56,BO56+AX57)</f>
        <v>104.13078260869567</v>
      </c>
      <c r="BB57" s="63"/>
      <c r="BC57" s="12" t="s">
        <v>23</v>
      </c>
      <c r="BE57" s="8" t="s">
        <v>10</v>
      </c>
      <c r="BF57" s="26">
        <f ca="1">BQ49</f>
        <v>-13.438075000000005</v>
      </c>
      <c r="BG57" s="26">
        <f t="shared" ca="1" si="115"/>
        <v>-31.625050000000005</v>
      </c>
      <c r="BH57" s="26">
        <f ca="1">BS49</f>
        <v>15.944775000000003</v>
      </c>
      <c r="BI57" s="26">
        <f ca="1">MIN(BF57:BH57)</f>
        <v>-31.625050000000005</v>
      </c>
      <c r="BJ57" s="26">
        <f ca="1">MAX(BF57:BH57,0)</f>
        <v>15.944775000000003</v>
      </c>
      <c r="BK57" s="28">
        <f ca="1">MAX(0,-BI57/0.9/(BH34-BH35)/$N$3*1000)</f>
        <v>1.9521635802469137</v>
      </c>
      <c r="BL57" s="28">
        <f ca="1">MAX(0,BJ57/0.9/(BH34-BH35)/$N$3*1000)</f>
        <v>0.98424537037037052</v>
      </c>
      <c r="BM57" s="42">
        <v>6.16</v>
      </c>
      <c r="BN57" s="42">
        <v>4.62</v>
      </c>
      <c r="BO57" s="43">
        <f ca="1">IF(BD33="-",0,BM57*0.9*(BH34-$N$4)*$N$3/1000)</f>
        <v>99.792000000000016</v>
      </c>
      <c r="BP57" s="43">
        <f ca="1">IF(BD33="-",0,BN57*0.9*(BH34-$N$4)*$N$3/1000)</f>
        <v>74.844000000000008</v>
      </c>
      <c r="BQ57" s="26"/>
      <c r="BR57" s="26"/>
      <c r="BS57" s="43">
        <f ca="1">MAX(BO57+CH56,CG56+BP57)</f>
        <v>174.63600000000002</v>
      </c>
      <c r="BT57" s="63"/>
      <c r="BU57" s="12" t="s">
        <v>23</v>
      </c>
      <c r="BW57" s="8" t="s">
        <v>10</v>
      </c>
      <c r="BX57" s="26">
        <f ca="1">CI49</f>
        <v>-33.594175</v>
      </c>
      <c r="BY57" s="26">
        <f t="shared" ca="1" si="116"/>
        <v>-52.906345833333333</v>
      </c>
      <c r="BZ57" s="26">
        <f ca="1">CK49</f>
        <v>13.432470833333337</v>
      </c>
      <c r="CA57" s="26">
        <f ca="1">MIN(BX57:BZ57)</f>
        <v>-52.906345833333333</v>
      </c>
      <c r="CB57" s="26">
        <f ca="1">MAX(BX57:BZ57,0)</f>
        <v>13.432470833333337</v>
      </c>
      <c r="CC57" s="28">
        <f ca="1">MAX(0,-CA57/0.9/(BZ34-BZ35)/$N$3*1000)</f>
        <v>3.2658238168724276</v>
      </c>
      <c r="CD57" s="28">
        <f ca="1">MAX(0,CB57/0.9/(BZ34-BZ35)/$N$3*1000)</f>
        <v>0.82916486625514418</v>
      </c>
      <c r="CE57" s="42">
        <v>6.16</v>
      </c>
      <c r="CF57" s="42">
        <v>4.62</v>
      </c>
      <c r="CG57" s="43">
        <f ca="1">IF(BV33="-",0,CE57*0.9*(BZ34-$N$4)*$N$3/1000)</f>
        <v>99.792000000000016</v>
      </c>
      <c r="CH57" s="43">
        <f ca="1">IF(BV33="-",0,CF57*0.9*(BZ34-$N$4)*$N$3/1000)</f>
        <v>74.844000000000008</v>
      </c>
      <c r="CI57" s="26"/>
      <c r="CJ57" s="26"/>
      <c r="CK57" s="43">
        <f ca="1">MAX(CG57+CZ56,CY56+CH57)</f>
        <v>174.63600000000002</v>
      </c>
      <c r="CL57" s="63"/>
      <c r="CM57" s="12" t="s">
        <v>23</v>
      </c>
      <c r="CO57" s="8" t="s">
        <v>10</v>
      </c>
      <c r="CP57" s="26">
        <f ca="1">DA49</f>
        <v>-24.730074999999999</v>
      </c>
      <c r="CQ57" s="26">
        <f t="shared" ca="1" si="117"/>
        <v>-36.589354166666666</v>
      </c>
      <c r="CR57" s="26">
        <f ca="1">DC49</f>
        <v>7.1909791666666649</v>
      </c>
      <c r="CS57" s="26">
        <f ca="1">MIN(CP57:CR57)</f>
        <v>-36.589354166666666</v>
      </c>
      <c r="CT57" s="26">
        <f ca="1">MAX(CP57:CR57,0)</f>
        <v>7.1909791666666649</v>
      </c>
      <c r="CU57" s="28">
        <f ca="1">MAX(0,-CS57/0.9/(CR34-CR35)/$N$3*1000)</f>
        <v>2.2586021090534976</v>
      </c>
      <c r="CV57" s="28">
        <f ca="1">MAX(0,CT57/0.9/(CR34-CR35)/$N$3*1000)</f>
        <v>0.44388760288065832</v>
      </c>
      <c r="CW57" s="42">
        <v>6.16</v>
      </c>
      <c r="CX57" s="42">
        <v>4.62</v>
      </c>
      <c r="CY57" s="43">
        <f ca="1">IF(CN33="-",0,CW57*0.9*(CR34-$N$4)*$N$3/1000)</f>
        <v>99.792000000000016</v>
      </c>
      <c r="CZ57" s="43">
        <f ca="1">IF(CN33="-",0,CX57*0.9*(CR34-$N$4)*$N$3/1000)</f>
        <v>74.844000000000008</v>
      </c>
      <c r="DA57" s="26"/>
      <c r="DB57" s="26"/>
      <c r="DC57" s="43">
        <f ca="1">MAX(CY57+DR56,DQ56+CZ57)</f>
        <v>99.792000000000016</v>
      </c>
      <c r="DD57" s="63"/>
      <c r="DE57" s="12" t="s">
        <v>23</v>
      </c>
      <c r="DG57" s="8" t="s">
        <v>10</v>
      </c>
      <c r="DH57" s="26">
        <f ca="1">DS49</f>
        <v>-15.848962500000003</v>
      </c>
      <c r="DI57" s="26">
        <f t="shared" ca="1" si="118"/>
        <v>-15.419593085106381</v>
      </c>
      <c r="DJ57" s="26">
        <f ca="1">DU49</f>
        <v>-3.8317569148936164</v>
      </c>
      <c r="DK57" s="26">
        <f ca="1">MIN(DH57:DJ57)</f>
        <v>-15.848962500000003</v>
      </c>
      <c r="DL57" s="26">
        <f ca="1">MAX(DH57:DJ57,0)</f>
        <v>0</v>
      </c>
      <c r="DM57" s="28">
        <f ca="1">MAX(0,-DK57/0.9/(DJ34-DJ35)/$N$3*1000)</f>
        <v>2.5001792695473251</v>
      </c>
      <c r="DN57" s="28">
        <f ca="1">MAX(0,DL57/0.9/(DJ34-DJ35)/$N$3*1000)</f>
        <v>0</v>
      </c>
      <c r="DO57" s="42">
        <v>6</v>
      </c>
      <c r="DP57" s="42">
        <v>6</v>
      </c>
      <c r="DQ57" s="43">
        <f ca="1">IF(DF33="-",0,DO57*0.9*(DJ34-$N$4)*$N$3/1000)</f>
        <v>0</v>
      </c>
      <c r="DR57" s="43">
        <f ca="1">IF(DF33="-",0,DP57*0.9*(DJ34-$N$4)*$N$3/1000)</f>
        <v>0</v>
      </c>
      <c r="DS57" s="26"/>
      <c r="DT57" s="26"/>
      <c r="DU57" s="43">
        <f ca="1">MAX(DQ57+EJ56,EI56+DR57)</f>
        <v>0</v>
      </c>
      <c r="DV57" s="63"/>
    </row>
    <row r="58" spans="1:126">
      <c r="A58" s="8">
        <f>B34</f>
        <v>5</v>
      </c>
      <c r="C58" s="8" t="s">
        <v>64</v>
      </c>
      <c r="D58" s="26">
        <f ca="1">O53</f>
        <v>10.841189816542411</v>
      </c>
      <c r="E58" s="26">
        <f t="shared" ref="E58:F58" ca="1" si="119">P53</f>
        <v>7.5390760752528934</v>
      </c>
      <c r="F58" s="26">
        <f t="shared" ca="1" si="119"/>
        <v>6.7440812009846418</v>
      </c>
      <c r="G58" s="53" t="str">
        <f ca="1">IF(H58=MAX(H56:H57),"estremo","campata")</f>
        <v>campata</v>
      </c>
      <c r="H58" s="26">
        <f ca="1">MAX(D58:F58)</f>
        <v>10.841189816542411</v>
      </c>
      <c r="I58" s="27"/>
      <c r="J58" s="28">
        <f ca="1">MAX(0,H58/0.9/(F34-F35)/$N$3*1000)</f>
        <v>1.7102014113887203</v>
      </c>
      <c r="K58" s="26"/>
      <c r="L58" s="18"/>
      <c r="M58" s="26"/>
      <c r="N58" s="26"/>
      <c r="O58" s="26"/>
      <c r="P58" s="26"/>
      <c r="Q58" s="26"/>
      <c r="R58" s="63"/>
      <c r="S58" s="57">
        <f>T34</f>
        <v>5</v>
      </c>
      <c r="U58" s="8" t="s">
        <v>64</v>
      </c>
      <c r="V58" s="26">
        <f ca="1">AG53</f>
        <v>5.8213878907795795</v>
      </c>
      <c r="W58" s="26">
        <f t="shared" ref="W58:X58" ca="1" si="120">AH53</f>
        <v>4.4768447944442995</v>
      </c>
      <c r="X58" s="26">
        <f t="shared" ca="1" si="120"/>
        <v>4.3934211201577469</v>
      </c>
      <c r="Y58" s="53" t="str">
        <f ca="1">IF(Z58=MAX(Z56:Z57),"estremo","campata")</f>
        <v>campata</v>
      </c>
      <c r="Z58" s="26">
        <f ca="1">MAX(V58:X58)</f>
        <v>5.8213878907795795</v>
      </c>
      <c r="AA58" s="27"/>
      <c r="AB58" s="28">
        <f ca="1">MAX(0,Z58/0.9/(X34-X35)/$N$3*1000)</f>
        <v>0.91832593613120939</v>
      </c>
      <c r="AC58" s="26"/>
      <c r="AD58" s="18"/>
      <c r="AE58" s="26"/>
      <c r="AF58" s="26"/>
      <c r="AG58" s="26"/>
      <c r="AH58" s="26"/>
      <c r="AI58" s="26"/>
      <c r="AJ58" s="63"/>
      <c r="AK58" s="57">
        <f>AL34</f>
        <v>5</v>
      </c>
      <c r="AM58" s="8" t="s">
        <v>64</v>
      </c>
      <c r="AN58" s="26">
        <f ca="1">AY53</f>
        <v>7.5253500904568007</v>
      </c>
      <c r="AO58" s="26">
        <f t="shared" ref="AO58:AP58" ca="1" si="121">AZ53</f>
        <v>6.3511119782483103</v>
      </c>
      <c r="AP58" s="26">
        <f t="shared" ca="1" si="121"/>
        <v>5.6365201786775678</v>
      </c>
      <c r="AQ58" s="53" t="str">
        <f ca="1">IF(AR58=MAX(AR56:AR57),"estremo","campata")</f>
        <v>campata</v>
      </c>
      <c r="AR58" s="26">
        <f ca="1">MAX(AN58:AP58)</f>
        <v>7.5253500904568007</v>
      </c>
      <c r="AS58" s="27"/>
      <c r="AT58" s="28">
        <f ca="1">MAX(0,AR58/0.9/(AP34-AP35)/$N$3*1000)</f>
        <v>1.1871265574794676</v>
      </c>
      <c r="AU58" s="26"/>
      <c r="AV58" s="18"/>
      <c r="AW58" s="26"/>
      <c r="AX58" s="26"/>
      <c r="AY58" s="26"/>
      <c r="AZ58" s="26"/>
      <c r="BA58" s="26"/>
      <c r="BB58" s="63"/>
      <c r="BC58" s="57">
        <f>BD34</f>
        <v>5</v>
      </c>
      <c r="BE58" s="8" t="s">
        <v>64</v>
      </c>
      <c r="BF58" s="26">
        <f ca="1">BQ53</f>
        <v>22.937211767029481</v>
      </c>
      <c r="BG58" s="26">
        <f t="shared" ref="BG58:BH58" ca="1" si="122">BR53</f>
        <v>13.548840743382531</v>
      </c>
      <c r="BH58" s="26">
        <f t="shared" ca="1" si="122"/>
        <v>22.190822859778315</v>
      </c>
      <c r="BI58" s="53" t="str">
        <f ca="1">IF(BJ58=MAX(BJ56:BJ57),"estremo","campata")</f>
        <v>campata</v>
      </c>
      <c r="BJ58" s="26">
        <f ca="1">MAX(BF58:BH58)</f>
        <v>22.937211767029481</v>
      </c>
      <c r="BK58" s="27"/>
      <c r="BL58" s="28">
        <f ca="1">MAX(0,BJ58/0.9/(BH34-BH35)/$N$3*1000)</f>
        <v>1.415877269569721</v>
      </c>
      <c r="BM58" s="26"/>
      <c r="BN58" s="18"/>
      <c r="BO58" s="26"/>
      <c r="BP58" s="26"/>
      <c r="BQ58" s="26"/>
      <c r="BR58" s="26"/>
      <c r="BS58" s="26"/>
      <c r="BT58" s="63"/>
      <c r="BU58" s="57">
        <f>BV34</f>
        <v>5</v>
      </c>
      <c r="BW58" s="8" t="s">
        <v>64</v>
      </c>
      <c r="BX58" s="26">
        <f ca="1">CI53</f>
        <v>35.2774506866417</v>
      </c>
      <c r="BY58" s="26">
        <f t="shared" ref="BY58:BZ58" ca="1" si="123">CJ53</f>
        <v>27.88097729591837</v>
      </c>
      <c r="BZ58" s="26">
        <f t="shared" ca="1" si="123"/>
        <v>27.394482755438048</v>
      </c>
      <c r="CA58" s="53" t="str">
        <f ca="1">IF(CB58=MAX(CB56:CB57),"estremo","campata")</f>
        <v>campata</v>
      </c>
      <c r="CB58" s="26">
        <f ca="1">MAX(BX58:BZ58)</f>
        <v>35.2774506866417</v>
      </c>
      <c r="CC58" s="27"/>
      <c r="CD58" s="28">
        <f ca="1">MAX(0,CB58/0.9/(BZ34-BZ35)/$N$3*1000)</f>
        <v>2.1776204127556604</v>
      </c>
      <c r="CE58" s="26"/>
      <c r="CF58" s="18"/>
      <c r="CG58" s="26"/>
      <c r="CH58" s="26"/>
      <c r="CI58" s="26"/>
      <c r="CJ58" s="26"/>
      <c r="CK58" s="26"/>
      <c r="CL58" s="63"/>
      <c r="CM58" s="57">
        <f>CN34</f>
        <v>5</v>
      </c>
      <c r="CO58" s="8" t="s">
        <v>64</v>
      </c>
      <c r="CP58" s="26">
        <f ca="1">DA53</f>
        <v>34.494616604244712</v>
      </c>
      <c r="CQ58" s="26">
        <f t="shared" ref="CQ58:CR58" ca="1" si="124">DB53</f>
        <v>27.172068879918797</v>
      </c>
      <c r="CR58" s="26">
        <f t="shared" ca="1" si="124"/>
        <v>21.976481541911582</v>
      </c>
      <c r="CS58" s="53" t="str">
        <f ca="1">IF(CT58=MAX(CT56:CT57),"estremo","campata")</f>
        <v>campata</v>
      </c>
      <c r="CT58" s="26">
        <f ca="1">MAX(CP58:CR58)</f>
        <v>34.494616604244712</v>
      </c>
      <c r="CU58" s="27"/>
      <c r="CV58" s="28">
        <f ca="1">MAX(0,CT58/0.9/(CR34-CR35)/$N$3*1000)</f>
        <v>2.1292973212496737</v>
      </c>
      <c r="CW58" s="26"/>
      <c r="CX58" s="18"/>
      <c r="CY58" s="26"/>
      <c r="CZ58" s="26"/>
      <c r="DA58" s="26"/>
      <c r="DB58" s="26"/>
      <c r="DC58" s="26"/>
      <c r="DD58" s="63"/>
      <c r="DE58" s="57">
        <f>DF34</f>
        <v>5</v>
      </c>
      <c r="DG58" s="8" t="s">
        <v>64</v>
      </c>
      <c r="DH58" s="26">
        <f ca="1">DS53</f>
        <v>10.872380992402075</v>
      </c>
      <c r="DI58" s="26">
        <f t="shared" ref="DI58:DJ58" ca="1" si="125">DT53</f>
        <v>7.6986336448598127</v>
      </c>
      <c r="DJ58" s="26">
        <f t="shared" ca="1" si="125"/>
        <v>6.7177762519232509</v>
      </c>
      <c r="DK58" s="53" t="str">
        <f ca="1">IF(DL58=MAX(DL56:DL57),"estremo","campata")</f>
        <v>campata</v>
      </c>
      <c r="DL58" s="26">
        <f ca="1">MAX(DH58:DJ58)</f>
        <v>10.872380992402075</v>
      </c>
      <c r="DM58" s="27"/>
      <c r="DN58" s="28">
        <f ca="1">MAX(0,DL58/0.9/(DJ34-DJ35)/$N$3*1000)</f>
        <v>1.7151218300771449</v>
      </c>
      <c r="DO58" s="26"/>
      <c r="DP58" s="18"/>
      <c r="DQ58" s="26"/>
      <c r="DR58" s="26"/>
      <c r="DS58" s="26"/>
      <c r="DT58" s="26"/>
      <c r="DU58" s="26"/>
      <c r="DV58" s="63"/>
    </row>
    <row r="59" spans="1:126">
      <c r="A59" s="54"/>
      <c r="B59" s="54"/>
      <c r="C59" s="54"/>
      <c r="D59" s="54"/>
      <c r="E59" s="54"/>
      <c r="F59" s="54"/>
      <c r="G59" s="54"/>
      <c r="H59" s="54"/>
      <c r="I59" s="54" t="s">
        <v>83</v>
      </c>
      <c r="J59" s="54"/>
      <c r="K59" s="54"/>
      <c r="L59" s="54"/>
      <c r="M59" s="54"/>
      <c r="N59" s="54"/>
      <c r="O59" s="54"/>
      <c r="P59" s="54"/>
      <c r="Q59" s="54"/>
      <c r="R59" s="55"/>
      <c r="S59" s="54"/>
      <c r="T59" s="54"/>
      <c r="U59" s="54"/>
      <c r="V59" s="54"/>
      <c r="W59" s="54"/>
      <c r="X59" s="54"/>
      <c r="Y59" s="54"/>
      <c r="Z59" s="54"/>
      <c r="AA59" s="54" t="s">
        <v>83</v>
      </c>
      <c r="AB59" s="54"/>
      <c r="AC59" s="54"/>
      <c r="AD59" s="54"/>
      <c r="AE59" s="54"/>
      <c r="AF59" s="54"/>
      <c r="AG59" s="54"/>
      <c r="AH59" s="54"/>
      <c r="AI59" s="54"/>
      <c r="AJ59" s="55"/>
      <c r="AK59" s="54"/>
      <c r="AL59" s="54"/>
      <c r="AM59" s="54"/>
      <c r="AN59" s="54"/>
      <c r="AO59" s="54"/>
      <c r="AP59" s="54"/>
      <c r="AQ59" s="54"/>
      <c r="AR59" s="54"/>
      <c r="AS59" s="54" t="s">
        <v>83</v>
      </c>
      <c r="AT59" s="54"/>
      <c r="AU59" s="54"/>
      <c r="AV59" s="54"/>
      <c r="AW59" s="54"/>
      <c r="AX59" s="54"/>
      <c r="AY59" s="54"/>
      <c r="AZ59" s="54"/>
      <c r="BA59" s="54"/>
      <c r="BB59" s="55"/>
      <c r="BC59" s="54"/>
      <c r="BD59" s="54"/>
      <c r="BE59" s="54"/>
      <c r="BF59" s="54"/>
      <c r="BG59" s="54"/>
      <c r="BH59" s="54"/>
      <c r="BI59" s="54"/>
      <c r="BJ59" s="54"/>
      <c r="BK59" s="54" t="s">
        <v>83</v>
      </c>
      <c r="BL59" s="54"/>
      <c r="BM59" s="54"/>
      <c r="BN59" s="54"/>
      <c r="BO59" s="54"/>
      <c r="BP59" s="54"/>
      <c r="BQ59" s="54"/>
      <c r="BR59" s="54"/>
      <c r="BS59" s="54"/>
      <c r="BT59" s="55"/>
      <c r="BU59" s="54"/>
      <c r="BV59" s="54"/>
      <c r="BW59" s="54"/>
      <c r="BX59" s="54"/>
      <c r="BY59" s="54"/>
      <c r="BZ59" s="54"/>
      <c r="CA59" s="54"/>
      <c r="CB59" s="54"/>
      <c r="CC59" s="54" t="s">
        <v>83</v>
      </c>
      <c r="CD59" s="54"/>
      <c r="CE59" s="54"/>
      <c r="CF59" s="54"/>
      <c r="CG59" s="54"/>
      <c r="CH59" s="54"/>
      <c r="CI59" s="54"/>
      <c r="CJ59" s="54"/>
      <c r="CK59" s="54"/>
      <c r="CL59" s="55"/>
      <c r="CM59" s="54"/>
      <c r="CN59" s="54"/>
      <c r="CO59" s="54"/>
      <c r="CP59" s="54"/>
      <c r="CQ59" s="54"/>
      <c r="CR59" s="54"/>
      <c r="CS59" s="54"/>
      <c r="CT59" s="54"/>
      <c r="CU59" s="54" t="s">
        <v>83</v>
      </c>
      <c r="CV59" s="54"/>
      <c r="CW59" s="54"/>
      <c r="CX59" s="54"/>
      <c r="CY59" s="54"/>
      <c r="CZ59" s="54"/>
      <c r="DA59" s="54"/>
      <c r="DB59" s="54"/>
      <c r="DC59" s="54"/>
      <c r="DD59" s="55"/>
      <c r="DE59" s="54"/>
      <c r="DF59" s="54"/>
      <c r="DG59" s="54"/>
      <c r="DH59" s="54"/>
      <c r="DI59" s="54"/>
      <c r="DJ59" s="54"/>
      <c r="DK59" s="54"/>
      <c r="DL59" s="54"/>
      <c r="DM59" s="54" t="s">
        <v>83</v>
      </c>
      <c r="DN59" s="54"/>
      <c r="DO59" s="54"/>
      <c r="DP59" s="54"/>
      <c r="DQ59" s="54"/>
      <c r="DR59" s="54"/>
      <c r="DS59" s="54"/>
      <c r="DT59" s="54"/>
      <c r="DU59" s="54"/>
      <c r="DV59" s="55"/>
    </row>
    <row r="60" spans="1:126">
      <c r="R60" s="60"/>
      <c r="AJ60" s="60"/>
      <c r="BB60" s="60"/>
      <c r="BT60" s="60"/>
      <c r="CL60" s="60"/>
      <c r="DD60" s="60"/>
      <c r="DV60" s="60"/>
    </row>
    <row r="61" spans="1:126">
      <c r="A61" s="2" t="s">
        <v>44</v>
      </c>
      <c r="B61" s="16" t="str">
        <f ca="1">A$8</f>
        <v>14-15</v>
      </c>
      <c r="D61" s="2" t="s">
        <v>24</v>
      </c>
      <c r="E61" s="8" t="s">
        <v>56</v>
      </c>
      <c r="F61" s="9">
        <v>60</v>
      </c>
      <c r="G61" s="2" t="s">
        <v>25</v>
      </c>
      <c r="H61" s="2" t="s">
        <v>26</v>
      </c>
      <c r="N61" s="2" t="s">
        <v>54</v>
      </c>
      <c r="O61" s="8"/>
      <c r="P61" s="37">
        <f ca="1">ROUND(ABS(IF($C$2&lt;=$C$3,(F68-F69)/F70,(G68-G69)/G70)),2)</f>
        <v>4.7</v>
      </c>
      <c r="Q61" s="2" t="s">
        <v>25</v>
      </c>
      <c r="R61" s="60"/>
      <c r="S61" s="2" t="s">
        <v>44</v>
      </c>
      <c r="T61" s="16" t="str">
        <f ca="1">S$8</f>
        <v>15-16</v>
      </c>
      <c r="V61" s="2" t="s">
        <v>24</v>
      </c>
      <c r="W61" s="8" t="s">
        <v>56</v>
      </c>
      <c r="X61" s="9">
        <v>60</v>
      </c>
      <c r="Y61" s="2" t="s">
        <v>25</v>
      </c>
      <c r="Z61" s="2" t="s">
        <v>26</v>
      </c>
      <c r="AF61" s="2" t="s">
        <v>54</v>
      </c>
      <c r="AG61" s="8"/>
      <c r="AH61" s="37">
        <f ca="1">ROUND(ABS(IF($C$2&lt;=$C$3,(X68-X69)/X70,(Y68-Y69)/Y70)),2)</f>
        <v>3.8</v>
      </c>
      <c r="AI61" s="2" t="s">
        <v>25</v>
      </c>
      <c r="AJ61" s="60"/>
      <c r="AK61" s="2" t="s">
        <v>44</v>
      </c>
      <c r="AL61" s="16" t="str">
        <f ca="1">AK$8</f>
        <v>16-17</v>
      </c>
      <c r="AN61" s="2" t="s">
        <v>24</v>
      </c>
      <c r="AO61" s="8" t="s">
        <v>56</v>
      </c>
      <c r="AP61" s="9">
        <v>60</v>
      </c>
      <c r="AQ61" s="2" t="s">
        <v>25</v>
      </c>
      <c r="AR61" s="2" t="s">
        <v>26</v>
      </c>
      <c r="AX61" s="2" t="s">
        <v>54</v>
      </c>
      <c r="AY61" s="8"/>
      <c r="AZ61" s="37">
        <f ca="1">ROUND(ABS(IF($C$2&lt;=$C$3,(AP68-AP69)/AP70,(AQ68-AQ69)/AQ70)),2)</f>
        <v>3</v>
      </c>
      <c r="BA61" s="2" t="s">
        <v>25</v>
      </c>
      <c r="BB61" s="60"/>
      <c r="BC61" s="2" t="s">
        <v>44</v>
      </c>
      <c r="BD61" s="16" t="str">
        <f ca="1">BC$8</f>
        <v>17-18</v>
      </c>
      <c r="BF61" s="2" t="s">
        <v>24</v>
      </c>
      <c r="BG61" s="8" t="s">
        <v>56</v>
      </c>
      <c r="BH61" s="9">
        <v>30</v>
      </c>
      <c r="BI61" s="2" t="s">
        <v>25</v>
      </c>
      <c r="BJ61" s="2" t="s">
        <v>26</v>
      </c>
      <c r="BP61" s="2" t="s">
        <v>54</v>
      </c>
      <c r="BQ61" s="8"/>
      <c r="BR61" s="37">
        <f ca="1">ROUND(ABS(IF($C$2&lt;=$C$3,(BH68-BH69)/BH70,(BI68-BI69)/BI70)),2)</f>
        <v>3.2</v>
      </c>
      <c r="BS61" s="2" t="s">
        <v>25</v>
      </c>
      <c r="BT61" s="60"/>
      <c r="BU61" s="2" t="s">
        <v>44</v>
      </c>
      <c r="BV61" s="16" t="str">
        <f ca="1">BU$8</f>
        <v>18-19</v>
      </c>
      <c r="BX61" s="2" t="s">
        <v>24</v>
      </c>
      <c r="BY61" s="8" t="s">
        <v>56</v>
      </c>
      <c r="BZ61" s="9">
        <v>30</v>
      </c>
      <c r="CA61" s="2" t="s">
        <v>25</v>
      </c>
      <c r="CB61" s="2" t="s">
        <v>26</v>
      </c>
      <c r="CH61" s="2" t="s">
        <v>54</v>
      </c>
      <c r="CI61" s="8"/>
      <c r="CJ61" s="37">
        <f ca="1">ROUND(ABS(IF($C$2&lt;=$C$3,(BZ68-BZ69)/BZ70,(CA68-CA69)/CA70)),2)</f>
        <v>4.2</v>
      </c>
      <c r="CK61" s="2" t="s">
        <v>25</v>
      </c>
      <c r="CL61" s="60"/>
      <c r="CM61" s="2" t="s">
        <v>44</v>
      </c>
      <c r="CN61" s="16" t="str">
        <f ca="1">CM$8</f>
        <v>19-20</v>
      </c>
      <c r="CP61" s="2" t="s">
        <v>24</v>
      </c>
      <c r="CQ61" s="8" t="s">
        <v>56</v>
      </c>
      <c r="CR61" s="9">
        <v>30</v>
      </c>
      <c r="CS61" s="2" t="s">
        <v>25</v>
      </c>
      <c r="CT61" s="2" t="s">
        <v>26</v>
      </c>
      <c r="CZ61" s="2" t="s">
        <v>54</v>
      </c>
      <c r="DA61" s="8"/>
      <c r="DB61" s="37">
        <f ca="1">ROUND(ABS(IF($C$2&lt;=$C$3,(CR68-CR69)/CR70,(CS68-CS69)/CS70)),2)</f>
        <v>3.6</v>
      </c>
      <c r="DC61" s="2" t="s">
        <v>25</v>
      </c>
      <c r="DD61" s="60"/>
      <c r="DE61" s="2" t="s">
        <v>44</v>
      </c>
      <c r="DF61" s="16" t="str">
        <f ca="1">DE$8</f>
        <v>-</v>
      </c>
      <c r="DH61" s="2" t="s">
        <v>24</v>
      </c>
      <c r="DI61" s="8" t="s">
        <v>56</v>
      </c>
      <c r="DJ61" s="9">
        <v>60</v>
      </c>
      <c r="DK61" s="2" t="s">
        <v>25</v>
      </c>
      <c r="DL61" s="2" t="s">
        <v>26</v>
      </c>
      <c r="DR61" s="2" t="s">
        <v>54</v>
      </c>
      <c r="DS61" s="8"/>
      <c r="DT61" s="37">
        <f ca="1">ROUND(ABS(IF($C$2&lt;=$C$3,(DJ68-DJ69)/DJ70,(DK68-DK69)/DK70)),2)</f>
        <v>4.7</v>
      </c>
      <c r="DU61" s="2" t="s">
        <v>25</v>
      </c>
      <c r="DV61" s="60"/>
    </row>
    <row r="62" spans="1:126">
      <c r="A62" s="2" t="s">
        <v>66</v>
      </c>
      <c r="B62" s="16">
        <f>MAX(1,B34-1)</f>
        <v>4</v>
      </c>
      <c r="E62" s="8" t="s">
        <v>57</v>
      </c>
      <c r="F62" s="9">
        <v>22</v>
      </c>
      <c r="G62" s="2" t="s">
        <v>25</v>
      </c>
      <c r="H62" s="2" t="s">
        <v>27</v>
      </c>
      <c r="O62" s="8" t="s">
        <v>32</v>
      </c>
      <c r="P62" s="16">
        <f ca="1">ROUND(ABS((D70-D71)/P61),2)</f>
        <v>12.11</v>
      </c>
      <c r="Q62" s="14" t="s">
        <v>55</v>
      </c>
      <c r="R62" s="60"/>
      <c r="S62" s="2" t="s">
        <v>66</v>
      </c>
      <c r="T62" s="16">
        <f>MAX(1,T34-1)</f>
        <v>4</v>
      </c>
      <c r="W62" s="8" t="s">
        <v>57</v>
      </c>
      <c r="X62" s="9">
        <v>22</v>
      </c>
      <c r="Y62" s="2" t="s">
        <v>25</v>
      </c>
      <c r="Z62" s="2" t="s">
        <v>27</v>
      </c>
      <c r="AG62" s="8" t="s">
        <v>32</v>
      </c>
      <c r="AH62" s="16">
        <f ca="1">ROUND(ABS((V70-V71)/AH61),2)</f>
        <v>12.11</v>
      </c>
      <c r="AI62" s="14" t="s">
        <v>55</v>
      </c>
      <c r="AJ62" s="60"/>
      <c r="AK62" s="2" t="s">
        <v>66</v>
      </c>
      <c r="AL62" s="16">
        <f>MAX(1,AL34-1)</f>
        <v>4</v>
      </c>
      <c r="AO62" s="8" t="s">
        <v>57</v>
      </c>
      <c r="AP62" s="9">
        <v>22</v>
      </c>
      <c r="AQ62" s="2" t="s">
        <v>25</v>
      </c>
      <c r="AR62" s="2" t="s">
        <v>27</v>
      </c>
      <c r="AY62" s="8" t="s">
        <v>32</v>
      </c>
      <c r="AZ62" s="16">
        <f ca="1">ROUND(ABS((AN70-AN71)/AZ61),2)</f>
        <v>35.86</v>
      </c>
      <c r="BA62" s="14" t="s">
        <v>55</v>
      </c>
      <c r="BB62" s="60"/>
      <c r="BC62" s="2" t="s">
        <v>66</v>
      </c>
      <c r="BD62" s="16">
        <f>MAX(1,BD34-1)</f>
        <v>4</v>
      </c>
      <c r="BG62" s="8" t="s">
        <v>57</v>
      </c>
      <c r="BH62" s="9">
        <v>60</v>
      </c>
      <c r="BI62" s="2" t="s">
        <v>25</v>
      </c>
      <c r="BJ62" s="2" t="s">
        <v>27</v>
      </c>
      <c r="BQ62" s="8" t="s">
        <v>32</v>
      </c>
      <c r="BR62" s="16">
        <f ca="1">ROUND(ABS((BF70-BF71)/BR61),2)</f>
        <v>52.76</v>
      </c>
      <c r="BS62" s="14" t="s">
        <v>55</v>
      </c>
      <c r="BT62" s="60"/>
      <c r="BU62" s="2" t="s">
        <v>66</v>
      </c>
      <c r="BV62" s="16">
        <f>MAX(1,BV34-1)</f>
        <v>4</v>
      </c>
      <c r="BY62" s="8" t="s">
        <v>57</v>
      </c>
      <c r="BZ62" s="9">
        <v>60</v>
      </c>
      <c r="CA62" s="2" t="s">
        <v>25</v>
      </c>
      <c r="CB62" s="2" t="s">
        <v>27</v>
      </c>
      <c r="CI62" s="8" t="s">
        <v>32</v>
      </c>
      <c r="CJ62" s="16">
        <f ca="1">ROUND(ABS((BX70-BX71)/CJ61),2)</f>
        <v>52.76</v>
      </c>
      <c r="CK62" s="14" t="s">
        <v>55</v>
      </c>
      <c r="CL62" s="60"/>
      <c r="CM62" s="2" t="s">
        <v>66</v>
      </c>
      <c r="CN62" s="16">
        <f>MAX(1,CN34-1)</f>
        <v>4</v>
      </c>
      <c r="CQ62" s="8" t="s">
        <v>57</v>
      </c>
      <c r="CR62" s="9">
        <v>60</v>
      </c>
      <c r="CS62" s="2" t="s">
        <v>25</v>
      </c>
      <c r="CT62" s="2" t="s">
        <v>27</v>
      </c>
      <c r="DA62" s="8" t="s">
        <v>32</v>
      </c>
      <c r="DB62" s="16">
        <f ca="1">ROUND(ABS((CP70-CP71)/DB61),2)</f>
        <v>52.76</v>
      </c>
      <c r="DC62" s="14" t="s">
        <v>55</v>
      </c>
      <c r="DD62" s="60"/>
      <c r="DE62" s="2" t="s">
        <v>66</v>
      </c>
      <c r="DF62" s="16">
        <f>MAX(1,DF34-1)</f>
        <v>4</v>
      </c>
      <c r="DI62" s="8" t="s">
        <v>57</v>
      </c>
      <c r="DJ62" s="9">
        <v>22</v>
      </c>
      <c r="DK62" s="2" t="s">
        <v>25</v>
      </c>
      <c r="DL62" s="2" t="s">
        <v>27</v>
      </c>
      <c r="DS62" s="8" t="s">
        <v>32</v>
      </c>
      <c r="DT62" s="16">
        <f ca="1">ROUND(ABS((DH70-DH71)/DT61),2)</f>
        <v>12.11</v>
      </c>
      <c r="DU62" s="14" t="s">
        <v>55</v>
      </c>
      <c r="DV62" s="60"/>
    </row>
    <row r="63" spans="1:126">
      <c r="B63" s="22" t="str">
        <f>IF(B62=B34,"duplicato","")</f>
        <v/>
      </c>
      <c r="E63" s="8" t="s">
        <v>28</v>
      </c>
      <c r="F63" s="32">
        <f>$N$4</f>
        <v>4</v>
      </c>
      <c r="G63" s="2" t="s">
        <v>25</v>
      </c>
      <c r="H63" s="2" t="s">
        <v>29</v>
      </c>
      <c r="O63" s="8" t="s">
        <v>33</v>
      </c>
      <c r="P63" s="16">
        <f ca="1">ROUND(ABS((E70-E71)/P61),2)</f>
        <v>7.42</v>
      </c>
      <c r="Q63" s="14" t="s">
        <v>55</v>
      </c>
      <c r="R63" s="60"/>
      <c r="T63" s="22" t="str">
        <f>IF(T62=T34,"duplicato","")</f>
        <v/>
      </c>
      <c r="W63" s="8" t="s">
        <v>28</v>
      </c>
      <c r="X63" s="32">
        <f>$N$4</f>
        <v>4</v>
      </c>
      <c r="Y63" s="2" t="s">
        <v>25</v>
      </c>
      <c r="Z63" s="2" t="s">
        <v>29</v>
      </c>
      <c r="AG63" s="8" t="s">
        <v>33</v>
      </c>
      <c r="AH63" s="16">
        <f ca="1">ROUND(ABS((W70-W71)/AH61),2)</f>
        <v>7.42</v>
      </c>
      <c r="AI63" s="14" t="s">
        <v>55</v>
      </c>
      <c r="AJ63" s="60"/>
      <c r="AL63" s="22" t="str">
        <f>IF(AL62=AL34,"duplicato","")</f>
        <v/>
      </c>
      <c r="AO63" s="8" t="s">
        <v>28</v>
      </c>
      <c r="AP63" s="32">
        <f>$N$4</f>
        <v>4</v>
      </c>
      <c r="AQ63" s="2" t="s">
        <v>25</v>
      </c>
      <c r="AR63" s="2" t="s">
        <v>29</v>
      </c>
      <c r="AY63" s="8" t="s">
        <v>33</v>
      </c>
      <c r="AZ63" s="16">
        <f ca="1">ROUND(ABS((AO70-AO71)/AZ61),2)</f>
        <v>21.6</v>
      </c>
      <c r="BA63" s="14" t="s">
        <v>55</v>
      </c>
      <c r="BB63" s="60"/>
      <c r="BD63" s="22" t="str">
        <f>IF(BD62=BD34,"duplicato","")</f>
        <v/>
      </c>
      <c r="BG63" s="8" t="s">
        <v>28</v>
      </c>
      <c r="BH63" s="32">
        <f>$N$4</f>
        <v>4</v>
      </c>
      <c r="BI63" s="2" t="s">
        <v>25</v>
      </c>
      <c r="BJ63" s="2" t="s">
        <v>29</v>
      </c>
      <c r="BQ63" s="8" t="s">
        <v>33</v>
      </c>
      <c r="BR63" s="16">
        <f ca="1">ROUND(ABS((BG70-BG71)/BR61),2)</f>
        <v>31.63</v>
      </c>
      <c r="BS63" s="14" t="s">
        <v>55</v>
      </c>
      <c r="BT63" s="60"/>
      <c r="BV63" s="22" t="str">
        <f>IF(BV62=BV34,"duplicato","")</f>
        <v/>
      </c>
      <c r="BY63" s="8" t="s">
        <v>28</v>
      </c>
      <c r="BZ63" s="32">
        <f>$N$4</f>
        <v>4</v>
      </c>
      <c r="CA63" s="2" t="s">
        <v>25</v>
      </c>
      <c r="CB63" s="2" t="s">
        <v>29</v>
      </c>
      <c r="CI63" s="8" t="s">
        <v>33</v>
      </c>
      <c r="CJ63" s="16">
        <f ca="1">ROUND(ABS((BY70-BY71)/CJ61),2)</f>
        <v>31.63</v>
      </c>
      <c r="CK63" s="14" t="s">
        <v>55</v>
      </c>
      <c r="CL63" s="60"/>
      <c r="CN63" s="22" t="str">
        <f>IF(CN62=CN34,"duplicato","")</f>
        <v/>
      </c>
      <c r="CQ63" s="8" t="s">
        <v>28</v>
      </c>
      <c r="CR63" s="32">
        <f>$N$4</f>
        <v>4</v>
      </c>
      <c r="CS63" s="2" t="s">
        <v>25</v>
      </c>
      <c r="CT63" s="2" t="s">
        <v>29</v>
      </c>
      <c r="DA63" s="8" t="s">
        <v>33</v>
      </c>
      <c r="DB63" s="16">
        <f ca="1">ROUND(ABS((CQ70-CQ71)/DB61),2)</f>
        <v>31.63</v>
      </c>
      <c r="DC63" s="14" t="s">
        <v>55</v>
      </c>
      <c r="DD63" s="60"/>
      <c r="DF63" s="22" t="str">
        <f>IF(DF62=DF34,"duplicato","")</f>
        <v/>
      </c>
      <c r="DI63" s="8" t="s">
        <v>28</v>
      </c>
      <c r="DJ63" s="32">
        <f>$N$4</f>
        <v>4</v>
      </c>
      <c r="DK63" s="2" t="s">
        <v>25</v>
      </c>
      <c r="DL63" s="2" t="s">
        <v>29</v>
      </c>
      <c r="DS63" s="8" t="s">
        <v>33</v>
      </c>
      <c r="DT63" s="16">
        <f ca="1">ROUND(ABS((DI70-DI71)/DT61),2)</f>
        <v>7.42</v>
      </c>
      <c r="DU63" s="14" t="s">
        <v>55</v>
      </c>
      <c r="DV63" s="60"/>
    </row>
    <row r="64" spans="1:126">
      <c r="E64" s="8" t="s">
        <v>47</v>
      </c>
      <c r="F64" s="9">
        <v>15</v>
      </c>
      <c r="G64" s="2" t="s">
        <v>25</v>
      </c>
      <c r="H64" s="2" t="s">
        <v>49</v>
      </c>
      <c r="R64" s="60"/>
      <c r="W64" s="8" t="s">
        <v>47</v>
      </c>
      <c r="X64" s="9">
        <v>15</v>
      </c>
      <c r="Y64" s="2" t="s">
        <v>25</v>
      </c>
      <c r="Z64" s="2" t="s">
        <v>49</v>
      </c>
      <c r="AJ64" s="60"/>
      <c r="AO64" s="8" t="s">
        <v>47</v>
      </c>
      <c r="AP64" s="9">
        <v>15</v>
      </c>
      <c r="AQ64" s="2" t="s">
        <v>25</v>
      </c>
      <c r="AR64" s="2" t="s">
        <v>49</v>
      </c>
      <c r="BB64" s="60"/>
      <c r="BG64" s="8" t="s">
        <v>47</v>
      </c>
      <c r="BH64" s="9">
        <v>15</v>
      </c>
      <c r="BI64" s="2" t="s">
        <v>25</v>
      </c>
      <c r="BJ64" s="2" t="s">
        <v>49</v>
      </c>
      <c r="BT64" s="60"/>
      <c r="BY64" s="8" t="s">
        <v>47</v>
      </c>
      <c r="BZ64" s="9">
        <v>35</v>
      </c>
      <c r="CA64" s="2" t="s">
        <v>25</v>
      </c>
      <c r="CB64" s="2" t="s">
        <v>49</v>
      </c>
      <c r="CL64" s="60"/>
      <c r="CQ64" s="8" t="s">
        <v>47</v>
      </c>
      <c r="CR64" s="9">
        <v>35</v>
      </c>
      <c r="CS64" s="2" t="s">
        <v>25</v>
      </c>
      <c r="CT64" s="2" t="s">
        <v>49</v>
      </c>
      <c r="DD64" s="60"/>
      <c r="DI64" s="8" t="s">
        <v>47</v>
      </c>
      <c r="DJ64" s="9">
        <v>15</v>
      </c>
      <c r="DK64" s="2" t="s">
        <v>25</v>
      </c>
      <c r="DL64" s="2" t="s">
        <v>49</v>
      </c>
      <c r="DV64" s="60"/>
    </row>
    <row r="65" spans="1:126">
      <c r="E65" s="8" t="s">
        <v>48</v>
      </c>
      <c r="F65" s="9">
        <v>15</v>
      </c>
      <c r="G65" s="2" t="s">
        <v>25</v>
      </c>
      <c r="H65" s="2" t="s">
        <v>50</v>
      </c>
      <c r="R65" s="60"/>
      <c r="W65" s="8" t="s">
        <v>48</v>
      </c>
      <c r="X65" s="9">
        <v>15</v>
      </c>
      <c r="Y65" s="2" t="s">
        <v>25</v>
      </c>
      <c r="Z65" s="2" t="s">
        <v>50</v>
      </c>
      <c r="AJ65" s="60"/>
      <c r="AO65" s="8" t="s">
        <v>48</v>
      </c>
      <c r="AP65" s="9">
        <v>15</v>
      </c>
      <c r="AQ65" s="2" t="s">
        <v>25</v>
      </c>
      <c r="AR65" s="2" t="s">
        <v>50</v>
      </c>
      <c r="BB65" s="60"/>
      <c r="BG65" s="8" t="s">
        <v>48</v>
      </c>
      <c r="BH65" s="9">
        <v>35</v>
      </c>
      <c r="BI65" s="2" t="s">
        <v>25</v>
      </c>
      <c r="BJ65" s="2" t="s">
        <v>50</v>
      </c>
      <c r="BT65" s="60"/>
      <c r="BY65" s="8" t="s">
        <v>48</v>
      </c>
      <c r="BZ65" s="9">
        <v>35</v>
      </c>
      <c r="CA65" s="2" t="s">
        <v>25</v>
      </c>
      <c r="CB65" s="2" t="s">
        <v>50</v>
      </c>
      <c r="CL65" s="60"/>
      <c r="CQ65" s="8" t="s">
        <v>48</v>
      </c>
      <c r="CR65" s="9">
        <v>15</v>
      </c>
      <c r="CS65" s="2" t="s">
        <v>25</v>
      </c>
      <c r="CT65" s="2" t="s">
        <v>50</v>
      </c>
      <c r="DD65" s="60"/>
      <c r="DI65" s="8" t="s">
        <v>48</v>
      </c>
      <c r="DJ65" s="9">
        <v>15</v>
      </c>
      <c r="DK65" s="2" t="s">
        <v>25</v>
      </c>
      <c r="DL65" s="2" t="s">
        <v>50</v>
      </c>
      <c r="DV65" s="60"/>
    </row>
    <row r="66" spans="1:126">
      <c r="R66" s="60"/>
      <c r="AJ66" s="60"/>
      <c r="BB66" s="60"/>
      <c r="BT66" s="60"/>
      <c r="CL66" s="60"/>
      <c r="DD66" s="60"/>
      <c r="DV66" s="60"/>
    </row>
    <row r="67" spans="1:126">
      <c r="A67" s="2" t="s">
        <v>30</v>
      </c>
      <c r="D67" s="17" t="s">
        <v>32</v>
      </c>
      <c r="E67" s="17" t="s">
        <v>33</v>
      </c>
      <c r="F67" s="17" t="s">
        <v>34</v>
      </c>
      <c r="G67" s="17" t="s">
        <v>35</v>
      </c>
      <c r="H67" s="17" t="s">
        <v>36</v>
      </c>
      <c r="I67" s="17" t="s">
        <v>37</v>
      </c>
      <c r="J67" s="20" t="s">
        <v>39</v>
      </c>
      <c r="K67" s="20" t="s">
        <v>40</v>
      </c>
      <c r="L67" s="20" t="s">
        <v>41</v>
      </c>
      <c r="M67" s="20" t="s">
        <v>42</v>
      </c>
      <c r="N67" s="20" t="s">
        <v>53</v>
      </c>
      <c r="O67" s="17" t="s">
        <v>32</v>
      </c>
      <c r="P67" s="20" t="s">
        <v>51</v>
      </c>
      <c r="Q67" s="20" t="s">
        <v>52</v>
      </c>
      <c r="R67" s="60"/>
      <c r="S67" s="2" t="s">
        <v>30</v>
      </c>
      <c r="V67" s="17" t="s">
        <v>32</v>
      </c>
      <c r="W67" s="17" t="s">
        <v>33</v>
      </c>
      <c r="X67" s="17" t="s">
        <v>34</v>
      </c>
      <c r="Y67" s="17" t="s">
        <v>35</v>
      </c>
      <c r="Z67" s="17" t="s">
        <v>36</v>
      </c>
      <c r="AA67" s="17" t="s">
        <v>37</v>
      </c>
      <c r="AB67" s="20" t="s">
        <v>39</v>
      </c>
      <c r="AC67" s="20" t="s">
        <v>40</v>
      </c>
      <c r="AD67" s="20" t="s">
        <v>41</v>
      </c>
      <c r="AE67" s="20" t="s">
        <v>42</v>
      </c>
      <c r="AF67" s="20" t="s">
        <v>53</v>
      </c>
      <c r="AG67" s="17" t="s">
        <v>32</v>
      </c>
      <c r="AH67" s="20" t="s">
        <v>51</v>
      </c>
      <c r="AI67" s="20" t="s">
        <v>52</v>
      </c>
      <c r="AJ67" s="60"/>
      <c r="AK67" s="2" t="s">
        <v>30</v>
      </c>
      <c r="AN67" s="17" t="s">
        <v>32</v>
      </c>
      <c r="AO67" s="17" t="s">
        <v>33</v>
      </c>
      <c r="AP67" s="17" t="s">
        <v>34</v>
      </c>
      <c r="AQ67" s="17" t="s">
        <v>35</v>
      </c>
      <c r="AR67" s="17" t="s">
        <v>36</v>
      </c>
      <c r="AS67" s="17" t="s">
        <v>37</v>
      </c>
      <c r="AT67" s="20" t="s">
        <v>39</v>
      </c>
      <c r="AU67" s="20" t="s">
        <v>40</v>
      </c>
      <c r="AV67" s="20" t="s">
        <v>41</v>
      </c>
      <c r="AW67" s="20" t="s">
        <v>42</v>
      </c>
      <c r="AX67" s="20" t="s">
        <v>53</v>
      </c>
      <c r="AY67" s="17" t="s">
        <v>32</v>
      </c>
      <c r="AZ67" s="20" t="s">
        <v>51</v>
      </c>
      <c r="BA67" s="20" t="s">
        <v>52</v>
      </c>
      <c r="BB67" s="60"/>
      <c r="BC67" s="2" t="s">
        <v>30</v>
      </c>
      <c r="BF67" s="17" t="s">
        <v>32</v>
      </c>
      <c r="BG67" s="17" t="s">
        <v>33</v>
      </c>
      <c r="BH67" s="17" t="s">
        <v>34</v>
      </c>
      <c r="BI67" s="17" t="s">
        <v>35</v>
      </c>
      <c r="BJ67" s="17" t="s">
        <v>36</v>
      </c>
      <c r="BK67" s="17" t="s">
        <v>37</v>
      </c>
      <c r="BL67" s="20" t="s">
        <v>39</v>
      </c>
      <c r="BM67" s="20" t="s">
        <v>40</v>
      </c>
      <c r="BN67" s="20" t="s">
        <v>41</v>
      </c>
      <c r="BO67" s="20" t="s">
        <v>42</v>
      </c>
      <c r="BP67" s="20" t="s">
        <v>53</v>
      </c>
      <c r="BQ67" s="17" t="s">
        <v>32</v>
      </c>
      <c r="BR67" s="20" t="s">
        <v>51</v>
      </c>
      <c r="BS67" s="20" t="s">
        <v>52</v>
      </c>
      <c r="BT67" s="60"/>
      <c r="BU67" s="2" t="s">
        <v>30</v>
      </c>
      <c r="BX67" s="17" t="s">
        <v>32</v>
      </c>
      <c r="BY67" s="17" t="s">
        <v>33</v>
      </c>
      <c r="BZ67" s="17" t="s">
        <v>34</v>
      </c>
      <c r="CA67" s="17" t="s">
        <v>35</v>
      </c>
      <c r="CB67" s="17" t="s">
        <v>36</v>
      </c>
      <c r="CC67" s="17" t="s">
        <v>37</v>
      </c>
      <c r="CD67" s="20" t="s">
        <v>39</v>
      </c>
      <c r="CE67" s="20" t="s">
        <v>40</v>
      </c>
      <c r="CF67" s="20" t="s">
        <v>41</v>
      </c>
      <c r="CG67" s="20" t="s">
        <v>42</v>
      </c>
      <c r="CH67" s="20" t="s">
        <v>53</v>
      </c>
      <c r="CI67" s="17" t="s">
        <v>32</v>
      </c>
      <c r="CJ67" s="20" t="s">
        <v>51</v>
      </c>
      <c r="CK67" s="20" t="s">
        <v>52</v>
      </c>
      <c r="CL67" s="60"/>
      <c r="CM67" s="2" t="s">
        <v>30</v>
      </c>
      <c r="CP67" s="17" t="s">
        <v>32</v>
      </c>
      <c r="CQ67" s="17" t="s">
        <v>33</v>
      </c>
      <c r="CR67" s="17" t="s">
        <v>34</v>
      </c>
      <c r="CS67" s="17" t="s">
        <v>35</v>
      </c>
      <c r="CT67" s="17" t="s">
        <v>36</v>
      </c>
      <c r="CU67" s="17" t="s">
        <v>37</v>
      </c>
      <c r="CV67" s="20" t="s">
        <v>39</v>
      </c>
      <c r="CW67" s="20" t="s">
        <v>40</v>
      </c>
      <c r="CX67" s="20" t="s">
        <v>41</v>
      </c>
      <c r="CY67" s="20" t="s">
        <v>42</v>
      </c>
      <c r="CZ67" s="20" t="s">
        <v>53</v>
      </c>
      <c r="DA67" s="17" t="s">
        <v>32</v>
      </c>
      <c r="DB67" s="20" t="s">
        <v>51</v>
      </c>
      <c r="DC67" s="20" t="s">
        <v>52</v>
      </c>
      <c r="DD67" s="60"/>
      <c r="DE67" s="2" t="s">
        <v>30</v>
      </c>
      <c r="DH67" s="17" t="s">
        <v>32</v>
      </c>
      <c r="DI67" s="17" t="s">
        <v>33</v>
      </c>
      <c r="DJ67" s="17" t="s">
        <v>34</v>
      </c>
      <c r="DK67" s="17" t="s">
        <v>35</v>
      </c>
      <c r="DL67" s="17" t="s">
        <v>36</v>
      </c>
      <c r="DM67" s="17" t="s">
        <v>37</v>
      </c>
      <c r="DN67" s="20" t="s">
        <v>39</v>
      </c>
      <c r="DO67" s="20" t="s">
        <v>40</v>
      </c>
      <c r="DP67" s="20" t="s">
        <v>41</v>
      </c>
      <c r="DQ67" s="20" t="s">
        <v>42</v>
      </c>
      <c r="DR67" s="20" t="s">
        <v>53</v>
      </c>
      <c r="DS67" s="17" t="s">
        <v>32</v>
      </c>
      <c r="DT67" s="20" t="s">
        <v>51</v>
      </c>
      <c r="DU67" s="20" t="s">
        <v>52</v>
      </c>
      <c r="DV67" s="60"/>
    </row>
    <row r="68" spans="1:126">
      <c r="A68" s="8" t="s">
        <v>31</v>
      </c>
      <c r="B68" s="45">
        <f>($H$2-B62)*4+1</f>
        <v>5</v>
      </c>
      <c r="C68" s="8" t="s">
        <v>11</v>
      </c>
      <c r="D68" s="6">
        <f ca="1">INDEX(E$8:E$31,B68,1)</f>
        <v>-21.599</v>
      </c>
      <c r="E68" s="6">
        <f ca="1">INDEX(F$8:F$31,B68,1)</f>
        <v>-13.233000000000001</v>
      </c>
      <c r="F68" s="6">
        <f ca="1">INDEX(G$8:G$31,B68,1)</f>
        <v>10.295999999999999</v>
      </c>
      <c r="G68" s="6">
        <f ca="1">INDEX(H$8:H$31,B68,1)</f>
        <v>1.177</v>
      </c>
      <c r="H68" s="6">
        <f ca="1">INDEX(I$8:I$31,B68,1)</f>
        <v>0.13400000000000001</v>
      </c>
      <c r="I68" s="6">
        <f ca="1">INDEX(J$8:J$31,B68,1)</f>
        <v>0.19800000000000001</v>
      </c>
      <c r="J68" s="21">
        <f ca="1">(ABS(F68)+ABS(H68))*SIGN(F68)</f>
        <v>10.43</v>
      </c>
      <c r="K68" s="21">
        <f ca="1">(ABS(G68)+ABS(I68))*SIGN(G68)</f>
        <v>1.375</v>
      </c>
      <c r="L68" s="21">
        <f ca="1">(ABS(J68)+0.3*ABS(K68))*SIGN(J68)</f>
        <v>10.842499999999999</v>
      </c>
      <c r="M68" s="21">
        <f t="shared" ref="M68:M71" ca="1" si="126">(ABS(K68)+0.3*ABS(J68))*SIGN(K68)</f>
        <v>4.5039999999999996</v>
      </c>
      <c r="N68" s="21">
        <f ca="1">IF($C$2&lt;=$C$3,L68,M68)</f>
        <v>10.842499999999999</v>
      </c>
      <c r="O68" s="37">
        <f ca="1">D68</f>
        <v>-21.599</v>
      </c>
      <c r="P68" s="37">
        <f ca="1">E68+N68</f>
        <v>-2.3905000000000012</v>
      </c>
      <c r="Q68" s="37">
        <f ca="1">E68-N68</f>
        <v>-24.075499999999998</v>
      </c>
      <c r="R68" s="60"/>
      <c r="S68" s="8" t="s">
        <v>31</v>
      </c>
      <c r="T68" s="45">
        <f>($H$2-T62)*4+1</f>
        <v>5</v>
      </c>
      <c r="U68" s="8" t="s">
        <v>11</v>
      </c>
      <c r="V68" s="6">
        <f ca="1">INDEX(W$8:W$31,T68,1)</f>
        <v>-14.909000000000001</v>
      </c>
      <c r="W68" s="6">
        <f ca="1">INDEX(X$8:X$31,T68,1)</f>
        <v>-9.1389999999999993</v>
      </c>
      <c r="X68" s="6">
        <f ca="1">INDEX(Y$8:Y$31,T68,1)</f>
        <v>11.773999999999999</v>
      </c>
      <c r="Y68" s="6">
        <f ca="1">INDEX(Z$8:Z$31,T68,1)</f>
        <v>1.3460000000000001</v>
      </c>
      <c r="Z68" s="6">
        <f ca="1">INDEX(AA$8:AA$31,T68,1)</f>
        <v>0.154</v>
      </c>
      <c r="AA68" s="6">
        <f ca="1">INDEX(AB$8:AB$31,T68,1)</f>
        <v>0.22600000000000001</v>
      </c>
      <c r="AB68" s="21">
        <f ca="1">(ABS(X68)+ABS(Z68))*SIGN(X68)</f>
        <v>11.927999999999999</v>
      </c>
      <c r="AC68" s="21">
        <f ca="1">(ABS(Y68)+ABS(AA68))*SIGN(Y68)</f>
        <v>1.5720000000000001</v>
      </c>
      <c r="AD68" s="21">
        <f ca="1">(ABS(AB68)+0.3*ABS(AC68))*SIGN(AB68)</f>
        <v>12.3996</v>
      </c>
      <c r="AE68" s="21">
        <f t="shared" ref="AE68:AE71" ca="1" si="127">(ABS(AC68)+0.3*ABS(AB68))*SIGN(AC68)</f>
        <v>5.1503999999999994</v>
      </c>
      <c r="AF68" s="21">
        <f ca="1">IF($C$2&lt;=$C$3,AD68,AE68)</f>
        <v>12.3996</v>
      </c>
      <c r="AG68" s="37">
        <f ca="1">V68</f>
        <v>-14.909000000000001</v>
      </c>
      <c r="AH68" s="37">
        <f ca="1">W68+AF68</f>
        <v>3.2606000000000002</v>
      </c>
      <c r="AI68" s="37">
        <f ca="1">W68-AF68</f>
        <v>-21.538599999999999</v>
      </c>
      <c r="AJ68" s="60"/>
      <c r="AK68" s="8" t="s">
        <v>31</v>
      </c>
      <c r="AL68" s="45">
        <f>($H$2-AL62)*4+1</f>
        <v>5</v>
      </c>
      <c r="AM68" s="8" t="s">
        <v>11</v>
      </c>
      <c r="AN68" s="6">
        <f ca="1">INDEX(AO$8:AO$31,AL68,1)</f>
        <v>-28.045999999999999</v>
      </c>
      <c r="AO68" s="6">
        <f ca="1">INDEX(AP$8:AP$31,AL68,1)</f>
        <v>-16.878</v>
      </c>
      <c r="AP68" s="6">
        <f ca="1">INDEX(AQ$8:AQ$31,AL68,1)</f>
        <v>14.648999999999999</v>
      </c>
      <c r="AQ68" s="6">
        <f ca="1">INDEX(AR$8:AR$31,AL68,1)</f>
        <v>1.6830000000000001</v>
      </c>
      <c r="AR68" s="6">
        <f ca="1">INDEX(AS$8:AS$31,AL68,1)</f>
        <v>0.19400000000000001</v>
      </c>
      <c r="AS68" s="6">
        <f ca="1">INDEX(AT$8:AT$31,AL68,1)</f>
        <v>0.28499999999999998</v>
      </c>
      <c r="AT68" s="21">
        <f ca="1">(ABS(AP68)+ABS(AR68))*SIGN(AP68)</f>
        <v>14.843</v>
      </c>
      <c r="AU68" s="21">
        <f ca="1">(ABS(AQ68)+ABS(AS68))*SIGN(AQ68)</f>
        <v>1.968</v>
      </c>
      <c r="AV68" s="21">
        <f ca="1">(ABS(AT68)+0.3*ABS(AU68))*SIGN(AT68)</f>
        <v>15.433400000000001</v>
      </c>
      <c r="AW68" s="21">
        <f t="shared" ref="AW68:AW71" ca="1" si="128">(ABS(AU68)+0.3*ABS(AT68))*SIGN(AU68)</f>
        <v>6.4208999999999996</v>
      </c>
      <c r="AX68" s="21">
        <f ca="1">IF($C$2&lt;=$C$3,AV68,AW68)</f>
        <v>15.433400000000001</v>
      </c>
      <c r="AY68" s="37">
        <f ca="1">AN68</f>
        <v>-28.045999999999999</v>
      </c>
      <c r="AZ68" s="37">
        <f ca="1">AO68+AX68</f>
        <v>-1.4445999999999994</v>
      </c>
      <c r="BA68" s="37">
        <f ca="1">AO68-AX68</f>
        <v>-32.311399999999999</v>
      </c>
      <c r="BB68" s="60"/>
      <c r="BC68" s="8" t="s">
        <v>31</v>
      </c>
      <c r="BD68" s="45">
        <f>($H$2-BD62)*4+1</f>
        <v>5</v>
      </c>
      <c r="BE68" s="8" t="s">
        <v>11</v>
      </c>
      <c r="BF68" s="6">
        <f ca="1">INDEX(BG$8:BG$31,BD68,1)</f>
        <v>-49.441000000000003</v>
      </c>
      <c r="BG68" s="6">
        <f ca="1">INDEX(BH$8:BH$31,BD68,1)</f>
        <v>-29.477</v>
      </c>
      <c r="BH68" s="6">
        <f ca="1">INDEX(BI$8:BI$31,BD68,1)</f>
        <v>56.466000000000001</v>
      </c>
      <c r="BI68" s="6">
        <f ca="1">INDEX(BJ$8:BJ$31,BD68,1)</f>
        <v>6.4379999999999997</v>
      </c>
      <c r="BJ68" s="6">
        <f ca="1">INDEX(BK$8:BK$31,BD68,1)</f>
        <v>0.73199999999999998</v>
      </c>
      <c r="BK68" s="6">
        <f ca="1">INDEX(BL$8:BL$31,BD68,1)</f>
        <v>1.077</v>
      </c>
      <c r="BL68" s="21">
        <f ca="1">(ABS(BH68)+ABS(BJ68))*SIGN(BH68)</f>
        <v>57.198</v>
      </c>
      <c r="BM68" s="21">
        <f ca="1">(ABS(BI68)+ABS(BK68))*SIGN(BI68)</f>
        <v>7.5149999999999997</v>
      </c>
      <c r="BN68" s="21">
        <f ca="1">(ABS(BL68)+0.3*ABS(BM68))*SIGN(BL68)</f>
        <v>59.452500000000001</v>
      </c>
      <c r="BO68" s="21">
        <f t="shared" ref="BO68:BO71" ca="1" si="129">(ABS(BM68)+0.3*ABS(BL68))*SIGN(BM68)</f>
        <v>24.674399999999999</v>
      </c>
      <c r="BP68" s="21">
        <f ca="1">IF($C$2&lt;=$C$3,BN68,BO68)</f>
        <v>59.452500000000001</v>
      </c>
      <c r="BQ68" s="37">
        <f ca="1">BF68</f>
        <v>-49.441000000000003</v>
      </c>
      <c r="BR68" s="37">
        <f ca="1">BG68+BP68</f>
        <v>29.9755</v>
      </c>
      <c r="BS68" s="37">
        <f ca="1">BG68-BP68</f>
        <v>-88.929500000000004</v>
      </c>
      <c r="BT68" s="60"/>
      <c r="BU68" s="8" t="s">
        <v>31</v>
      </c>
      <c r="BV68" s="45">
        <f>($H$2-BV62)*4+1</f>
        <v>5</v>
      </c>
      <c r="BW68" s="8" t="s">
        <v>11</v>
      </c>
      <c r="BX68" s="6">
        <f ca="1">INDEX(BY$8:BY$31,BV68,1)</f>
        <v>-74.162000000000006</v>
      </c>
      <c r="BY68" s="6">
        <f ca="1">INDEX(BZ$8:BZ$31,BV68,1)</f>
        <v>-44.451999999999998</v>
      </c>
      <c r="BZ68" s="6">
        <f ca="1">INDEX(CA$8:CA$31,BV68,1)</f>
        <v>92.084999999999994</v>
      </c>
      <c r="CA68" s="6">
        <f ca="1">INDEX(CB$8:CB$31,BV68,1)</f>
        <v>10.54</v>
      </c>
      <c r="CB68" s="6">
        <f ca="1">INDEX(CC$8:CC$31,BV68,1)</f>
        <v>1.206</v>
      </c>
      <c r="CC68" s="6">
        <f ca="1">INDEX(CD$8:CD$31,BV68,1)</f>
        <v>1.774</v>
      </c>
      <c r="CD68" s="21">
        <f ca="1">(ABS(BZ68)+ABS(CB68))*SIGN(BZ68)</f>
        <v>93.290999999999997</v>
      </c>
      <c r="CE68" s="21">
        <f ca="1">(ABS(CA68)+ABS(CC68))*SIGN(CA68)</f>
        <v>12.314</v>
      </c>
      <c r="CF68" s="21">
        <f ca="1">(ABS(CD68)+0.3*ABS(CE68))*SIGN(CD68)</f>
        <v>96.985199999999992</v>
      </c>
      <c r="CG68" s="21">
        <f t="shared" ref="CG68:CG71" ca="1" si="130">(ABS(CE68)+0.3*ABS(CD68))*SIGN(CE68)</f>
        <v>40.301299999999998</v>
      </c>
      <c r="CH68" s="21">
        <f ca="1">IF($C$2&lt;=$C$3,CF68,CG68)</f>
        <v>96.985199999999992</v>
      </c>
      <c r="CI68" s="37">
        <f ca="1">BX68</f>
        <v>-74.162000000000006</v>
      </c>
      <c r="CJ68" s="37">
        <f ca="1">BY68+CH68</f>
        <v>52.533199999999994</v>
      </c>
      <c r="CK68" s="37">
        <f ca="1">BY68-CH68</f>
        <v>-141.43719999999999</v>
      </c>
      <c r="CL68" s="60"/>
      <c r="CM68" s="8" t="s">
        <v>31</v>
      </c>
      <c r="CN68" s="45">
        <f>($H$2-CN62)*4+1</f>
        <v>5</v>
      </c>
      <c r="CO68" s="8" t="s">
        <v>11</v>
      </c>
      <c r="CP68" s="6">
        <f ca="1">INDEX(CQ$8:CQ$31,CN68,1)</f>
        <v>-30.713999999999999</v>
      </c>
      <c r="CQ68" s="6">
        <f ca="1">INDEX(CR$8:CR$31,CN68,1)</f>
        <v>-18.556000000000001</v>
      </c>
      <c r="CR68" s="6">
        <f ca="1">INDEX(CS$8:CS$31,CN68,1)</f>
        <v>75.082999999999998</v>
      </c>
      <c r="CS68" s="6">
        <f ca="1">INDEX(CT$8:CT$31,CN68,1)</f>
        <v>8.5630000000000006</v>
      </c>
      <c r="CT68" s="6">
        <f ca="1">INDEX(CU$8:CU$31,CN68,1)</f>
        <v>0.97499999999999998</v>
      </c>
      <c r="CU68" s="6">
        <f ca="1">INDEX(CV$8:CV$31,CN68,1)</f>
        <v>1.4339999999999999</v>
      </c>
      <c r="CV68" s="21">
        <f ca="1">(ABS(CR68)+ABS(CT68))*SIGN(CR68)</f>
        <v>76.057999999999993</v>
      </c>
      <c r="CW68" s="21">
        <f ca="1">(ABS(CS68)+ABS(CU68))*SIGN(CS68)</f>
        <v>9.9969999999999999</v>
      </c>
      <c r="CX68" s="21">
        <f ca="1">(ABS(CV68)+0.3*ABS(CW68))*SIGN(CV68)</f>
        <v>79.057099999999991</v>
      </c>
      <c r="CY68" s="21">
        <f t="shared" ref="CY68:CY71" ca="1" si="131">(ABS(CW68)+0.3*ABS(CV68))*SIGN(CW68)</f>
        <v>32.814399999999992</v>
      </c>
      <c r="CZ68" s="21">
        <f ca="1">IF($C$2&lt;=$C$3,CX68,CY68)</f>
        <v>79.057099999999991</v>
      </c>
      <c r="DA68" s="37">
        <f ca="1">CP68</f>
        <v>-30.713999999999999</v>
      </c>
      <c r="DB68" s="37">
        <f ca="1">CQ68+CZ68</f>
        <v>60.501099999999994</v>
      </c>
      <c r="DC68" s="37">
        <f ca="1">CQ68-CZ68</f>
        <v>-97.613099999999989</v>
      </c>
      <c r="DD68" s="60"/>
      <c r="DE68" s="8" t="s">
        <v>31</v>
      </c>
      <c r="DF68" s="45">
        <f>($H$2-DF62)*4+1</f>
        <v>5</v>
      </c>
      <c r="DG68" s="8" t="s">
        <v>11</v>
      </c>
      <c r="DH68" s="6">
        <f ca="1">INDEX(DI$8:DI$31,DF68,1)</f>
        <v>-21.663</v>
      </c>
      <c r="DI68" s="6">
        <f ca="1">INDEX(DJ$8:DJ$31,DF68,1)</f>
        <v>-13.273999999999999</v>
      </c>
      <c r="DJ68" s="6">
        <f ca="1">INDEX(DK$8:DK$31,DF68,1)</f>
        <v>10.273</v>
      </c>
      <c r="DK68" s="6">
        <f ca="1">INDEX(DL$8:DL$31,DF68,1)</f>
        <v>-2.4329999999999998</v>
      </c>
      <c r="DL68" s="6">
        <f ca="1">INDEX(DM$8:DM$31,DF68,1)</f>
        <v>-0.35</v>
      </c>
      <c r="DM68" s="6">
        <f ca="1">INDEX(DN$8:DN$31,DF68,1)</f>
        <v>-0.51500000000000001</v>
      </c>
      <c r="DN68" s="21">
        <f ca="1">(ABS(DJ68)+ABS(DL68))*SIGN(DJ68)</f>
        <v>10.622999999999999</v>
      </c>
      <c r="DO68" s="21">
        <f ca="1">(ABS(DK68)+ABS(DM68))*SIGN(DK68)</f>
        <v>-2.948</v>
      </c>
      <c r="DP68" s="21">
        <f ca="1">(ABS(DN68)+0.3*ABS(DO68))*SIGN(DN68)</f>
        <v>11.507399999999999</v>
      </c>
      <c r="DQ68" s="21">
        <f t="shared" ref="DQ68:DQ71" ca="1" si="132">(ABS(DO68)+0.3*ABS(DN68))*SIGN(DO68)</f>
        <v>-6.1349</v>
      </c>
      <c r="DR68" s="21">
        <f ca="1">IF($C$2&lt;=$C$3,DP68,DQ68)</f>
        <v>11.507399999999999</v>
      </c>
      <c r="DS68" s="37">
        <f ca="1">DH68</f>
        <v>-21.663</v>
      </c>
      <c r="DT68" s="37">
        <f ca="1">DI68+DR68</f>
        <v>-1.7666000000000004</v>
      </c>
      <c r="DU68" s="37">
        <f ca="1">DI68-DR68</f>
        <v>-24.781399999999998</v>
      </c>
      <c r="DV68" s="60"/>
    </row>
    <row r="69" spans="1:126">
      <c r="B69" s="45">
        <f>B68+1</f>
        <v>6</v>
      </c>
      <c r="C69" s="8" t="s">
        <v>10</v>
      </c>
      <c r="D69" s="6">
        <f ca="1">INDEX(E$8:E$31,B69,1)</f>
        <v>-22.167999999999999</v>
      </c>
      <c r="E69" s="6">
        <f ca="1">INDEX(F$8:F$31,B69,1)</f>
        <v>-13.581</v>
      </c>
      <c r="F69" s="6">
        <f ca="1">INDEX(G$8:G$31,B69,1)</f>
        <v>-9.9209999999999994</v>
      </c>
      <c r="G69" s="6">
        <f ca="1">INDEX(H$8:H$31,B69,1)</f>
        <v>-1.1339999999999999</v>
      </c>
      <c r="H69" s="6">
        <f ca="1">INDEX(I$8:I$31,B69,1)</f>
        <v>-0.13</v>
      </c>
      <c r="I69" s="6">
        <f ca="1">INDEX(J$8:J$31,B69,1)</f>
        <v>-0.191</v>
      </c>
      <c r="J69" s="21">
        <f t="shared" ref="J69:K71" ca="1" si="133">(ABS(F69)+ABS(H69))*SIGN(F69)</f>
        <v>-10.051</v>
      </c>
      <c r="K69" s="21">
        <f t="shared" ca="1" si="133"/>
        <v>-1.325</v>
      </c>
      <c r="L69" s="21">
        <f t="shared" ref="L69:L71" ca="1" si="134">(ABS(J69)+0.3*ABS(K69))*SIGN(J69)</f>
        <v>-10.448499999999999</v>
      </c>
      <c r="M69" s="21">
        <f t="shared" ca="1" si="126"/>
        <v>-4.3403</v>
      </c>
      <c r="N69" s="21">
        <f ca="1">IF($C$2&lt;=$C$3,L69,M69)</f>
        <v>-10.448499999999999</v>
      </c>
      <c r="O69" s="37">
        <f t="shared" ref="O69:O71" ca="1" si="135">D69</f>
        <v>-22.167999999999999</v>
      </c>
      <c r="P69" s="37">
        <f t="shared" ref="P69:P71" ca="1" si="136">E69+N69</f>
        <v>-24.029499999999999</v>
      </c>
      <c r="Q69" s="37">
        <f t="shared" ref="Q69:Q71" ca="1" si="137">E69-N69</f>
        <v>-3.1325000000000003</v>
      </c>
      <c r="R69" s="60"/>
      <c r="T69" s="45">
        <f>T68+1</f>
        <v>6</v>
      </c>
      <c r="U69" s="8" t="s">
        <v>10</v>
      </c>
      <c r="V69" s="6">
        <f ca="1">INDEX(W$8:W$31,T69,1)</f>
        <v>-15.154</v>
      </c>
      <c r="W69" s="6">
        <f ca="1">INDEX(X$8:X$31,T69,1)</f>
        <v>-9.2639999999999993</v>
      </c>
      <c r="X69" s="6">
        <f ca="1">INDEX(Y$8:Y$31,T69,1)</f>
        <v>-11.593</v>
      </c>
      <c r="Y69" s="6">
        <f ca="1">INDEX(Z$8:Z$31,T69,1)</f>
        <v>-1.325</v>
      </c>
      <c r="Z69" s="6">
        <f ca="1">INDEX(AA$8:AA$31,T69,1)</f>
        <v>-0.151</v>
      </c>
      <c r="AA69" s="6">
        <f ca="1">INDEX(AB$8:AB$31,T69,1)</f>
        <v>-0.223</v>
      </c>
      <c r="AB69" s="21">
        <f t="shared" ref="AB69:AC71" ca="1" si="138">(ABS(X69)+ABS(Z69))*SIGN(X69)</f>
        <v>-11.744</v>
      </c>
      <c r="AC69" s="21">
        <f t="shared" ca="1" si="138"/>
        <v>-1.548</v>
      </c>
      <c r="AD69" s="21">
        <f t="shared" ref="AD69:AD71" ca="1" si="139">(ABS(AB69)+0.3*ABS(AC69))*SIGN(AB69)</f>
        <v>-12.208399999999999</v>
      </c>
      <c r="AE69" s="21">
        <f t="shared" ca="1" si="127"/>
        <v>-5.0711999999999993</v>
      </c>
      <c r="AF69" s="21">
        <f ca="1">IF($C$2&lt;=$C$3,AD69,AE69)</f>
        <v>-12.208399999999999</v>
      </c>
      <c r="AG69" s="37">
        <f t="shared" ref="AG69:AG71" ca="1" si="140">V69</f>
        <v>-15.154</v>
      </c>
      <c r="AH69" s="37">
        <f t="shared" ref="AH69:AH71" ca="1" si="141">W69+AF69</f>
        <v>-21.4724</v>
      </c>
      <c r="AI69" s="37">
        <f t="shared" ref="AI69:AI71" ca="1" si="142">W69-AF69</f>
        <v>2.9443999999999999</v>
      </c>
      <c r="AJ69" s="60"/>
      <c r="AL69" s="45">
        <f>AL68+1</f>
        <v>6</v>
      </c>
      <c r="AM69" s="8" t="s">
        <v>10</v>
      </c>
      <c r="AN69" s="6">
        <f ca="1">INDEX(AO$8:AO$31,AL69,1)</f>
        <v>-26.184999999999999</v>
      </c>
      <c r="AO69" s="6">
        <f ca="1">INDEX(AP$8:AP$31,AL69,1)</f>
        <v>-15.789</v>
      </c>
      <c r="AP69" s="6">
        <f ca="1">INDEX(AQ$8:AQ$31,AL69,1)</f>
        <v>-12.051</v>
      </c>
      <c r="AQ69" s="6">
        <f ca="1">INDEX(AR$8:AR$31,AL69,1)</f>
        <v>-1.389</v>
      </c>
      <c r="AR69" s="6">
        <f ca="1">INDEX(AS$8:AS$31,AL69,1)</f>
        <v>-0.16</v>
      </c>
      <c r="AS69" s="6">
        <f ca="1">INDEX(AT$8:AT$31,AL69,1)</f>
        <v>-0.23599999999999999</v>
      </c>
      <c r="AT69" s="21">
        <f t="shared" ref="AT69:AU71" ca="1" si="143">(ABS(AP69)+ABS(AR69))*SIGN(AP69)</f>
        <v>-12.211</v>
      </c>
      <c r="AU69" s="21">
        <f t="shared" ca="1" si="143"/>
        <v>-1.625</v>
      </c>
      <c r="AV69" s="21">
        <f t="shared" ref="AV69:AV71" ca="1" si="144">(ABS(AT69)+0.3*ABS(AU69))*SIGN(AT69)</f>
        <v>-12.698500000000001</v>
      </c>
      <c r="AW69" s="21">
        <f t="shared" ca="1" si="128"/>
        <v>-5.2882999999999996</v>
      </c>
      <c r="AX69" s="21">
        <f ca="1">IF($C$2&lt;=$C$3,AV69,AW69)</f>
        <v>-12.698500000000001</v>
      </c>
      <c r="AY69" s="37">
        <f t="shared" ref="AY69:AY71" ca="1" si="145">AN69</f>
        <v>-26.184999999999999</v>
      </c>
      <c r="AZ69" s="37">
        <f t="shared" ref="AZ69:AZ71" ca="1" si="146">AO69+AX69</f>
        <v>-28.487500000000001</v>
      </c>
      <c r="BA69" s="37">
        <f t="shared" ref="BA69:BA71" ca="1" si="147">AO69-AX69</f>
        <v>-3.0904999999999987</v>
      </c>
      <c r="BB69" s="60"/>
      <c r="BD69" s="45">
        <f>BD68+1</f>
        <v>6</v>
      </c>
      <c r="BE69" s="8" t="s">
        <v>10</v>
      </c>
      <c r="BF69" s="6">
        <f ca="1">INDEX(BG$8:BG$31,BD69,1)</f>
        <v>-32.479999999999997</v>
      </c>
      <c r="BG69" s="6">
        <f ca="1">INDEX(BH$8:BH$31,BD69,1)</f>
        <v>-19.701000000000001</v>
      </c>
      <c r="BH69" s="6">
        <f ca="1">INDEX(BI$8:BI$31,BD69,1)</f>
        <v>-76.771000000000001</v>
      </c>
      <c r="BI69" s="6">
        <f ca="1">INDEX(BJ$8:BJ$31,BD69,1)</f>
        <v>-8.7479999999999993</v>
      </c>
      <c r="BJ69" s="6">
        <f ca="1">INDEX(BK$8:BK$31,BD69,1)</f>
        <v>-0.99399999999999999</v>
      </c>
      <c r="BK69" s="6">
        <f ca="1">INDEX(BL$8:BL$31,BD69,1)</f>
        <v>-1.4630000000000001</v>
      </c>
      <c r="BL69" s="21">
        <f t="shared" ref="BL69:BM71" ca="1" si="148">(ABS(BH69)+ABS(BJ69))*SIGN(BH69)</f>
        <v>-77.765000000000001</v>
      </c>
      <c r="BM69" s="21">
        <f t="shared" ca="1" si="148"/>
        <v>-10.210999999999999</v>
      </c>
      <c r="BN69" s="21">
        <f t="shared" ref="BN69:BN71" ca="1" si="149">(ABS(BL69)+0.3*ABS(BM69))*SIGN(BL69)</f>
        <v>-80.828299999999999</v>
      </c>
      <c r="BO69" s="21">
        <f t="shared" ca="1" si="129"/>
        <v>-33.540499999999994</v>
      </c>
      <c r="BP69" s="21">
        <f ca="1">IF($C$2&lt;=$C$3,BN69,BO69)</f>
        <v>-80.828299999999999</v>
      </c>
      <c r="BQ69" s="37">
        <f t="shared" ref="BQ69:BQ71" ca="1" si="150">BF69</f>
        <v>-32.479999999999997</v>
      </c>
      <c r="BR69" s="37">
        <f t="shared" ref="BR69:BR71" ca="1" si="151">BG69+BP69</f>
        <v>-100.52930000000001</v>
      </c>
      <c r="BS69" s="37">
        <f t="shared" ref="BS69:BS71" ca="1" si="152">BG69-BP69</f>
        <v>61.127299999999998</v>
      </c>
      <c r="BT69" s="60"/>
      <c r="BV69" s="45">
        <f>BV68+1</f>
        <v>6</v>
      </c>
      <c r="BW69" s="8" t="s">
        <v>10</v>
      </c>
      <c r="BX69" s="6">
        <f ca="1">INDEX(BY$8:BY$31,BV69,1)</f>
        <v>-74.457999999999998</v>
      </c>
      <c r="BY69" s="6">
        <f ca="1">INDEX(BZ$8:BZ$31,BV69,1)</f>
        <v>-44.67</v>
      </c>
      <c r="BZ69" s="6">
        <f ca="1">INDEX(CA$8:CA$31,BV69,1)</f>
        <v>-92.244</v>
      </c>
      <c r="CA69" s="6">
        <f ca="1">INDEX(CB$8:CB$31,BV69,1)</f>
        <v>-10.557</v>
      </c>
      <c r="CB69" s="6">
        <f ca="1">INDEX(CC$8:CC$31,BV69,1)</f>
        <v>-1.208</v>
      </c>
      <c r="CC69" s="6">
        <f ca="1">INDEX(CD$8:CD$31,BV69,1)</f>
        <v>-1.7769999999999999</v>
      </c>
      <c r="CD69" s="21">
        <f t="shared" ref="CD69:CE71" ca="1" si="153">(ABS(BZ69)+ABS(CB69))*SIGN(BZ69)</f>
        <v>-93.451999999999998</v>
      </c>
      <c r="CE69" s="21">
        <f t="shared" ca="1" si="153"/>
        <v>-12.334</v>
      </c>
      <c r="CF69" s="21">
        <f t="shared" ref="CF69:CF71" ca="1" si="154">(ABS(CD69)+0.3*ABS(CE69))*SIGN(CD69)</f>
        <v>-97.152199999999993</v>
      </c>
      <c r="CG69" s="21">
        <f t="shared" ca="1" si="130"/>
        <v>-40.369599999999998</v>
      </c>
      <c r="CH69" s="21">
        <f ca="1">IF($C$2&lt;=$C$3,CF69,CG69)</f>
        <v>-97.152199999999993</v>
      </c>
      <c r="CI69" s="37">
        <f t="shared" ref="CI69:CI71" ca="1" si="155">BX69</f>
        <v>-74.457999999999998</v>
      </c>
      <c r="CJ69" s="37">
        <f t="shared" ref="CJ69:CJ71" ca="1" si="156">BY69+CH69</f>
        <v>-141.82220000000001</v>
      </c>
      <c r="CK69" s="37">
        <f t="shared" ref="CK69:CK71" ca="1" si="157">BY69-CH69</f>
        <v>52.482199999999992</v>
      </c>
      <c r="CL69" s="60"/>
      <c r="CN69" s="45">
        <f>CN68+1</f>
        <v>6</v>
      </c>
      <c r="CO69" s="8" t="s">
        <v>10</v>
      </c>
      <c r="CP69" s="6">
        <f ca="1">INDEX(CQ$8:CQ$31,CN69,1)</f>
        <v>-59.231999999999999</v>
      </c>
      <c r="CQ69" s="6">
        <f ca="1">INDEX(CR$8:CR$31,CN69,1)</f>
        <v>-35.366</v>
      </c>
      <c r="CR69" s="6">
        <f ca="1">INDEX(CS$8:CS$31,CN69,1)</f>
        <v>-60.515000000000001</v>
      </c>
      <c r="CS69" s="6">
        <f ca="1">INDEX(CT$8:CT$31,CN69,1)</f>
        <v>-6.9089999999999998</v>
      </c>
      <c r="CT69" s="6">
        <f ca="1">INDEX(CU$8:CU$31,CN69,1)</f>
        <v>-0.78700000000000003</v>
      </c>
      <c r="CU69" s="6">
        <f ca="1">INDEX(CV$8:CV$31,CN69,1)</f>
        <v>-1.1579999999999999</v>
      </c>
      <c r="CV69" s="21">
        <f t="shared" ref="CV69:CW71" ca="1" si="158">(ABS(CR69)+ABS(CT69))*SIGN(CR69)</f>
        <v>-61.302</v>
      </c>
      <c r="CW69" s="21">
        <f t="shared" ca="1" si="158"/>
        <v>-8.0670000000000002</v>
      </c>
      <c r="CX69" s="21">
        <f t="shared" ref="CX69:CX71" ca="1" si="159">(ABS(CV69)+0.3*ABS(CW69))*SIGN(CV69)</f>
        <v>-63.722099999999998</v>
      </c>
      <c r="CY69" s="21">
        <f t="shared" ca="1" si="131"/>
        <v>-26.457599999999999</v>
      </c>
      <c r="CZ69" s="21">
        <f ca="1">IF($C$2&lt;=$C$3,CX69,CY69)</f>
        <v>-63.722099999999998</v>
      </c>
      <c r="DA69" s="37">
        <f t="shared" ref="DA69:DA71" ca="1" si="160">CP69</f>
        <v>-59.231999999999999</v>
      </c>
      <c r="DB69" s="37">
        <f t="shared" ref="DB69:DB71" ca="1" si="161">CQ69+CZ69</f>
        <v>-99.088099999999997</v>
      </c>
      <c r="DC69" s="37">
        <f t="shared" ref="DC69:DC71" ca="1" si="162">CQ69-CZ69</f>
        <v>28.356099999999998</v>
      </c>
      <c r="DD69" s="60"/>
      <c r="DF69" s="45">
        <f>DF68+1</f>
        <v>6</v>
      </c>
      <c r="DG69" s="8" t="s">
        <v>10</v>
      </c>
      <c r="DH69" s="6">
        <f ca="1">INDEX(DI$8:DI$31,DF69,1)</f>
        <v>-22.096</v>
      </c>
      <c r="DI69" s="6">
        <f ca="1">INDEX(DJ$8:DJ$31,DF69,1)</f>
        <v>-13.538</v>
      </c>
      <c r="DJ69" s="6">
        <f ca="1">INDEX(DK$8:DK$31,DF69,1)</f>
        <v>-9.9120000000000008</v>
      </c>
      <c r="DK69" s="6">
        <f ca="1">INDEX(DL$8:DL$31,DF69,1)</f>
        <v>2.3479999999999999</v>
      </c>
      <c r="DL69" s="6">
        <f ca="1">INDEX(DM$8:DM$31,DF69,1)</f>
        <v>0.33800000000000002</v>
      </c>
      <c r="DM69" s="6">
        <f ca="1">INDEX(DN$8:DN$31,DF69,1)</f>
        <v>0.497</v>
      </c>
      <c r="DN69" s="21">
        <f t="shared" ref="DN69:DO71" ca="1" si="163">(ABS(DJ69)+ABS(DL69))*SIGN(DJ69)</f>
        <v>-10.25</v>
      </c>
      <c r="DO69" s="21">
        <f t="shared" ca="1" si="163"/>
        <v>2.8449999999999998</v>
      </c>
      <c r="DP69" s="21">
        <f t="shared" ref="DP69:DP71" ca="1" si="164">(ABS(DN69)+0.3*ABS(DO69))*SIGN(DN69)</f>
        <v>-11.1035</v>
      </c>
      <c r="DQ69" s="21">
        <f t="shared" ca="1" si="132"/>
        <v>5.92</v>
      </c>
      <c r="DR69" s="21">
        <f ca="1">IF($C$2&lt;=$C$3,DP69,DQ69)</f>
        <v>-11.1035</v>
      </c>
      <c r="DS69" s="37">
        <f t="shared" ref="DS69:DS71" ca="1" si="165">DH69</f>
        <v>-22.096</v>
      </c>
      <c r="DT69" s="37">
        <f t="shared" ref="DT69:DT71" ca="1" si="166">DI69+DR69</f>
        <v>-24.641500000000001</v>
      </c>
      <c r="DU69" s="37">
        <f t="shared" ref="DU69:DU71" ca="1" si="167">DI69-DR69</f>
        <v>-2.4344999999999999</v>
      </c>
      <c r="DV69" s="60"/>
    </row>
    <row r="70" spans="1:126">
      <c r="B70" s="45">
        <f t="shared" ref="B70:B71" si="168">B69+1</f>
        <v>7</v>
      </c>
      <c r="C70" s="8" t="s">
        <v>9</v>
      </c>
      <c r="D70" s="6">
        <f ca="1">INDEX(E$8:E$31,B70,1)</f>
        <v>28.338000000000001</v>
      </c>
      <c r="E70" s="6">
        <f ca="1">INDEX(F$8:F$31,B70,1)</f>
        <v>17.363</v>
      </c>
      <c r="F70" s="6">
        <f ca="1">INDEX(G$8:G$31,B70,1)</f>
        <v>-4.3019999999999996</v>
      </c>
      <c r="G70" s="6">
        <f ca="1">INDEX(H$8:H$31,B70,1)</f>
        <v>-0.49199999999999999</v>
      </c>
      <c r="H70" s="6">
        <f ca="1">INDEX(I$8:I$31,B70,1)</f>
        <v>-5.6000000000000001E-2</v>
      </c>
      <c r="I70" s="6">
        <f ca="1">INDEX(J$8:J$31,B70,1)</f>
        <v>-8.3000000000000004E-2</v>
      </c>
      <c r="J70" s="21">
        <f t="shared" ca="1" si="133"/>
        <v>-4.3579999999999997</v>
      </c>
      <c r="K70" s="21">
        <f t="shared" ca="1" si="133"/>
        <v>-0.57499999999999996</v>
      </c>
      <c r="L70" s="21">
        <f t="shared" ca="1" si="134"/>
        <v>-4.5305</v>
      </c>
      <c r="M70" s="21">
        <f t="shared" ca="1" si="126"/>
        <v>-1.8823999999999999</v>
      </c>
      <c r="N70" s="21">
        <f ca="1">IF($C$2&lt;=$C$3,L70,M70)</f>
        <v>-4.5305</v>
      </c>
      <c r="O70" s="21">
        <f t="shared" ca="1" si="135"/>
        <v>28.338000000000001</v>
      </c>
      <c r="P70" s="21">
        <f t="shared" ca="1" si="136"/>
        <v>12.8325</v>
      </c>
      <c r="Q70" s="21">
        <f t="shared" ca="1" si="137"/>
        <v>21.8935</v>
      </c>
      <c r="R70" s="60"/>
      <c r="T70" s="45">
        <f t="shared" ref="T70:T71" si="169">T69+1</f>
        <v>7</v>
      </c>
      <c r="U70" s="8" t="s">
        <v>9</v>
      </c>
      <c r="V70" s="6">
        <f ca="1">INDEX(W$8:W$31,T70,1)</f>
        <v>22.943999999999999</v>
      </c>
      <c r="W70" s="6">
        <f ca="1">INDEX(X$8:X$31,T70,1)</f>
        <v>14.065</v>
      </c>
      <c r="X70" s="6">
        <f ca="1">INDEX(Y$8:Y$31,T70,1)</f>
        <v>-6.149</v>
      </c>
      <c r="Y70" s="6">
        <f ca="1">INDEX(Z$8:Z$31,T70,1)</f>
        <v>-0.70299999999999996</v>
      </c>
      <c r="Z70" s="6">
        <f ca="1">INDEX(AA$8:AA$31,T70,1)</f>
        <v>-0.08</v>
      </c>
      <c r="AA70" s="6">
        <f ca="1">INDEX(AB$8:AB$31,T70,1)</f>
        <v>-0.11799999999999999</v>
      </c>
      <c r="AB70" s="21">
        <f t="shared" ca="1" si="138"/>
        <v>-6.2290000000000001</v>
      </c>
      <c r="AC70" s="21">
        <f t="shared" ca="1" si="138"/>
        <v>-0.82099999999999995</v>
      </c>
      <c r="AD70" s="21">
        <f t="shared" ca="1" si="139"/>
        <v>-6.4752999999999998</v>
      </c>
      <c r="AE70" s="21">
        <f t="shared" ca="1" si="127"/>
        <v>-2.6897000000000002</v>
      </c>
      <c r="AF70" s="21">
        <f ca="1">IF($C$2&lt;=$C$3,AD70,AE70)</f>
        <v>-6.4752999999999998</v>
      </c>
      <c r="AG70" s="21">
        <f t="shared" ca="1" si="140"/>
        <v>22.943999999999999</v>
      </c>
      <c r="AH70" s="21">
        <f t="shared" ca="1" si="141"/>
        <v>7.5896999999999997</v>
      </c>
      <c r="AI70" s="21">
        <f t="shared" ca="1" si="142"/>
        <v>20.540299999999998</v>
      </c>
      <c r="AJ70" s="60"/>
      <c r="AL70" s="45">
        <f t="shared" ref="AL70:AL71" si="170">AL69+1</f>
        <v>7</v>
      </c>
      <c r="AM70" s="8" t="s">
        <v>9</v>
      </c>
      <c r="AN70" s="6">
        <f ca="1">INDEX(AO$8:AO$31,AL70,1)</f>
        <v>54.41</v>
      </c>
      <c r="AO70" s="6">
        <f ca="1">INDEX(AP$8:AP$31,AL70,1)</f>
        <v>32.762999999999998</v>
      </c>
      <c r="AP70" s="6">
        <f ca="1">INDEX(AQ$8:AQ$31,AL70,1)</f>
        <v>-8.8989999999999991</v>
      </c>
      <c r="AQ70" s="6">
        <f ca="1">INDEX(AR$8:AR$31,AL70,1)</f>
        <v>-1.024</v>
      </c>
      <c r="AR70" s="6">
        <f ca="1">INDEX(AS$8:AS$31,AL70,1)</f>
        <v>-0.11799999999999999</v>
      </c>
      <c r="AS70" s="6">
        <f ca="1">INDEX(AT$8:AT$31,AL70,1)</f>
        <v>-0.17299999999999999</v>
      </c>
      <c r="AT70" s="21">
        <f t="shared" ca="1" si="143"/>
        <v>-9.0169999999999995</v>
      </c>
      <c r="AU70" s="21">
        <f t="shared" ca="1" si="143"/>
        <v>-1.1970000000000001</v>
      </c>
      <c r="AV70" s="21">
        <f t="shared" ca="1" si="144"/>
        <v>-9.3760999999999992</v>
      </c>
      <c r="AW70" s="21">
        <f t="shared" ca="1" si="128"/>
        <v>-3.9020999999999999</v>
      </c>
      <c r="AX70" s="21">
        <f ca="1">IF($C$2&lt;=$C$3,AV70,AW70)</f>
        <v>-9.3760999999999992</v>
      </c>
      <c r="AY70" s="21">
        <f t="shared" ca="1" si="145"/>
        <v>54.41</v>
      </c>
      <c r="AZ70" s="21">
        <f t="shared" ca="1" si="146"/>
        <v>23.386899999999997</v>
      </c>
      <c r="BA70" s="21">
        <f t="shared" ca="1" si="147"/>
        <v>42.139099999999999</v>
      </c>
      <c r="BB70" s="60"/>
      <c r="BD70" s="45">
        <f t="shared" ref="BD70:BD71" si="171">BD69+1</f>
        <v>7</v>
      </c>
      <c r="BE70" s="8" t="s">
        <v>9</v>
      </c>
      <c r="BF70" s="6">
        <f ca="1">INDEX(BG$8:BG$31,BD70,1)</f>
        <v>89.715999999999994</v>
      </c>
      <c r="BG70" s="6">
        <f ca="1">INDEX(BH$8:BH$31,BD70,1)</f>
        <v>53.662999999999997</v>
      </c>
      <c r="BH70" s="6">
        <f ca="1">INDEX(BI$8:BI$31,BD70,1)</f>
        <v>-41.637</v>
      </c>
      <c r="BI70" s="6">
        <f ca="1">INDEX(BJ$8:BJ$31,BD70,1)</f>
        <v>-4.7450000000000001</v>
      </c>
      <c r="BJ70" s="6">
        <f ca="1">INDEX(BK$8:BK$31,BD70,1)</f>
        <v>-0.53900000000000003</v>
      </c>
      <c r="BK70" s="6">
        <f ca="1">INDEX(BL$8:BL$31,BD70,1)</f>
        <v>-0.79400000000000004</v>
      </c>
      <c r="BL70" s="21">
        <f t="shared" ca="1" si="148"/>
        <v>-42.176000000000002</v>
      </c>
      <c r="BM70" s="21">
        <f t="shared" ca="1" si="148"/>
        <v>-5.5389999999999997</v>
      </c>
      <c r="BN70" s="21">
        <f t="shared" ca="1" si="149"/>
        <v>-43.837700000000005</v>
      </c>
      <c r="BO70" s="21">
        <f t="shared" ca="1" si="129"/>
        <v>-18.191800000000001</v>
      </c>
      <c r="BP70" s="21">
        <f ca="1">IF($C$2&lt;=$C$3,BN70,BO70)</f>
        <v>-43.837700000000005</v>
      </c>
      <c r="BQ70" s="21">
        <f t="shared" ca="1" si="150"/>
        <v>89.715999999999994</v>
      </c>
      <c r="BR70" s="21">
        <f t="shared" ca="1" si="151"/>
        <v>9.8252999999999915</v>
      </c>
      <c r="BS70" s="21">
        <f t="shared" ca="1" si="152"/>
        <v>97.500699999999995</v>
      </c>
      <c r="BT70" s="60"/>
      <c r="BV70" s="45">
        <f t="shared" ref="BV70:BV71" si="172">BV69+1</f>
        <v>7</v>
      </c>
      <c r="BW70" s="8" t="s">
        <v>9</v>
      </c>
      <c r="BX70" s="6">
        <f ca="1">INDEX(BY$8:BY$31,BV70,1)</f>
        <v>110.726</v>
      </c>
      <c r="BY70" s="6">
        <f ca="1">INDEX(BZ$8:BZ$31,BV70,1)</f>
        <v>66.370999999999995</v>
      </c>
      <c r="BZ70" s="6">
        <f ca="1">INDEX(CA$8:CA$31,BV70,1)</f>
        <v>-43.887999999999998</v>
      </c>
      <c r="CA70" s="6">
        <f ca="1">INDEX(CB$8:CB$31,BV70,1)</f>
        <v>-5.0229999999999997</v>
      </c>
      <c r="CB70" s="6">
        <f ca="1">INDEX(CC$8:CC$31,BV70,1)</f>
        <v>-0.57499999999999996</v>
      </c>
      <c r="CC70" s="6">
        <f ca="1">INDEX(CD$8:CD$31,BV70,1)</f>
        <v>-0.84499999999999997</v>
      </c>
      <c r="CD70" s="21">
        <f t="shared" ca="1" si="153"/>
        <v>-44.463000000000001</v>
      </c>
      <c r="CE70" s="21">
        <f t="shared" ca="1" si="153"/>
        <v>-5.8679999999999994</v>
      </c>
      <c r="CF70" s="21">
        <f t="shared" ca="1" si="154"/>
        <v>-46.223399999999998</v>
      </c>
      <c r="CG70" s="21">
        <f t="shared" ca="1" si="130"/>
        <v>-19.206900000000001</v>
      </c>
      <c r="CH70" s="21">
        <f ca="1">IF($C$2&lt;=$C$3,CF70,CG70)</f>
        <v>-46.223399999999998</v>
      </c>
      <c r="CI70" s="21">
        <f t="shared" ca="1" si="155"/>
        <v>110.726</v>
      </c>
      <c r="CJ70" s="21">
        <f t="shared" ca="1" si="156"/>
        <v>20.147599999999997</v>
      </c>
      <c r="CK70" s="21">
        <f t="shared" ca="1" si="157"/>
        <v>112.59439999999999</v>
      </c>
      <c r="CL70" s="60"/>
      <c r="CN70" s="45">
        <f t="shared" ref="CN70:CN71" si="173">CN69+1</f>
        <v>7</v>
      </c>
      <c r="CO70" s="8" t="s">
        <v>9</v>
      </c>
      <c r="CP70" s="6">
        <f ca="1">INDEX(CQ$8:CQ$31,CN70,1)</f>
        <v>87.046000000000006</v>
      </c>
      <c r="CQ70" s="6">
        <f ca="1">INDEX(CR$8:CR$31,CN70,1)</f>
        <v>52.265000000000001</v>
      </c>
      <c r="CR70" s="6">
        <f ca="1">INDEX(CS$8:CS$31,CN70,1)</f>
        <v>-37.665999999999997</v>
      </c>
      <c r="CS70" s="6">
        <f ca="1">INDEX(CT$8:CT$31,CN70,1)</f>
        <v>-4.298</v>
      </c>
      <c r="CT70" s="6">
        <f ca="1">INDEX(CU$8:CU$31,CN70,1)</f>
        <v>-0.48899999999999999</v>
      </c>
      <c r="CU70" s="6">
        <f ca="1">INDEX(CV$8:CV$31,CN70,1)</f>
        <v>-0.72</v>
      </c>
      <c r="CV70" s="21">
        <f t="shared" ca="1" si="158"/>
        <v>-38.154999999999994</v>
      </c>
      <c r="CW70" s="21">
        <f t="shared" ca="1" si="158"/>
        <v>-5.0179999999999998</v>
      </c>
      <c r="CX70" s="21">
        <f t="shared" ca="1" si="159"/>
        <v>-39.660399999999996</v>
      </c>
      <c r="CY70" s="21">
        <f t="shared" ca="1" si="131"/>
        <v>-16.464499999999997</v>
      </c>
      <c r="CZ70" s="21">
        <f ca="1">IF($C$2&lt;=$C$3,CX70,CY70)</f>
        <v>-39.660399999999996</v>
      </c>
      <c r="DA70" s="21">
        <f t="shared" ca="1" si="160"/>
        <v>87.046000000000006</v>
      </c>
      <c r="DB70" s="21">
        <f t="shared" ca="1" si="161"/>
        <v>12.604600000000005</v>
      </c>
      <c r="DC70" s="21">
        <f t="shared" ca="1" si="162"/>
        <v>91.925399999999996</v>
      </c>
      <c r="DD70" s="60"/>
      <c r="DF70" s="45">
        <f t="shared" ref="DF70:DF71" si="174">DF69+1</f>
        <v>7</v>
      </c>
      <c r="DG70" s="8" t="s">
        <v>9</v>
      </c>
      <c r="DH70" s="6">
        <f ca="1">INDEX(DI$8:DI$31,DF70,1)</f>
        <v>28.366</v>
      </c>
      <c r="DI70" s="6">
        <f ca="1">INDEX(DJ$8:DJ$31,DF70,1)</f>
        <v>17.381</v>
      </c>
      <c r="DJ70" s="6">
        <f ca="1">INDEX(DK$8:DK$31,DF70,1)</f>
        <v>-4.2949999999999999</v>
      </c>
      <c r="DK70" s="6">
        <f ca="1">INDEX(DL$8:DL$31,DF70,1)</f>
        <v>1.0169999999999999</v>
      </c>
      <c r="DL70" s="6">
        <f ca="1">INDEX(DM$8:DM$31,DF70,1)</f>
        <v>0.14599999999999999</v>
      </c>
      <c r="DM70" s="6">
        <f ca="1">INDEX(DN$8:DN$31,DF70,1)</f>
        <v>0.215</v>
      </c>
      <c r="DN70" s="21">
        <f t="shared" ca="1" si="163"/>
        <v>-4.4409999999999998</v>
      </c>
      <c r="DO70" s="21">
        <f t="shared" ca="1" si="163"/>
        <v>1.232</v>
      </c>
      <c r="DP70" s="21">
        <f t="shared" ca="1" si="164"/>
        <v>-4.8106</v>
      </c>
      <c r="DQ70" s="21">
        <f t="shared" ca="1" si="132"/>
        <v>2.5642999999999998</v>
      </c>
      <c r="DR70" s="21">
        <f ca="1">IF($C$2&lt;=$C$3,DP70,DQ70)</f>
        <v>-4.8106</v>
      </c>
      <c r="DS70" s="21">
        <f t="shared" ca="1" si="165"/>
        <v>28.366</v>
      </c>
      <c r="DT70" s="21">
        <f t="shared" ca="1" si="166"/>
        <v>12.570399999999999</v>
      </c>
      <c r="DU70" s="21">
        <f t="shared" ca="1" si="167"/>
        <v>22.191600000000001</v>
      </c>
      <c r="DV70" s="60"/>
    </row>
    <row r="71" spans="1:126">
      <c r="B71" s="45">
        <f t="shared" si="168"/>
        <v>8</v>
      </c>
      <c r="C71" s="8" t="s">
        <v>8</v>
      </c>
      <c r="D71" s="6">
        <f ca="1">INDEX(E$8:E$31,B71,1)</f>
        <v>-28.579000000000001</v>
      </c>
      <c r="E71" s="6">
        <f ca="1">INDEX(F$8:F$31,B71,1)</f>
        <v>-17.510999999999999</v>
      </c>
      <c r="F71" s="6">
        <f ca="1">INDEX(G$8:G$31,B71,1)</f>
        <v>-4.3019999999999996</v>
      </c>
      <c r="G71" s="6">
        <f ca="1">INDEX(H$8:H$31,B71,1)</f>
        <v>-0.49199999999999999</v>
      </c>
      <c r="H71" s="6">
        <f ca="1">INDEX(I$8:I$31,B71,1)</f>
        <v>-5.6000000000000001E-2</v>
      </c>
      <c r="I71" s="6">
        <f ca="1">INDEX(J$8:J$31,B71,1)</f>
        <v>-8.3000000000000004E-2</v>
      </c>
      <c r="J71" s="21">
        <f t="shared" ca="1" si="133"/>
        <v>-4.3579999999999997</v>
      </c>
      <c r="K71" s="21">
        <f t="shared" ca="1" si="133"/>
        <v>-0.57499999999999996</v>
      </c>
      <c r="L71" s="21">
        <f t="shared" ca="1" si="134"/>
        <v>-4.5305</v>
      </c>
      <c r="M71" s="21">
        <f t="shared" ca="1" si="126"/>
        <v>-1.8823999999999999</v>
      </c>
      <c r="N71" s="21">
        <f ca="1">IF($C$2&lt;=$C$3,L71,M71)</f>
        <v>-4.5305</v>
      </c>
      <c r="O71" s="21">
        <f t="shared" ca="1" si="135"/>
        <v>-28.579000000000001</v>
      </c>
      <c r="P71" s="21">
        <f t="shared" ca="1" si="136"/>
        <v>-22.041499999999999</v>
      </c>
      <c r="Q71" s="21">
        <f t="shared" ca="1" si="137"/>
        <v>-12.980499999999999</v>
      </c>
      <c r="R71" s="60"/>
      <c r="T71" s="45">
        <f t="shared" si="169"/>
        <v>8</v>
      </c>
      <c r="U71" s="8" t="s">
        <v>8</v>
      </c>
      <c r="V71" s="6">
        <f ca="1">INDEX(W$8:W$31,T71,1)</f>
        <v>-23.074000000000002</v>
      </c>
      <c r="W71" s="6">
        <f ca="1">INDEX(X$8:X$31,T71,1)</f>
        <v>-14.131</v>
      </c>
      <c r="X71" s="6">
        <f ca="1">INDEX(Y$8:Y$31,T71,1)</f>
        <v>-6.149</v>
      </c>
      <c r="Y71" s="6">
        <f ca="1">INDEX(Z$8:Z$31,T71,1)</f>
        <v>-0.70299999999999996</v>
      </c>
      <c r="Z71" s="6">
        <f ca="1">INDEX(AA$8:AA$31,T71,1)</f>
        <v>-0.08</v>
      </c>
      <c r="AA71" s="6">
        <f ca="1">INDEX(AB$8:AB$31,T71,1)</f>
        <v>-0.11799999999999999</v>
      </c>
      <c r="AB71" s="21">
        <f t="shared" ca="1" si="138"/>
        <v>-6.2290000000000001</v>
      </c>
      <c r="AC71" s="21">
        <f t="shared" ca="1" si="138"/>
        <v>-0.82099999999999995</v>
      </c>
      <c r="AD71" s="21">
        <f t="shared" ca="1" si="139"/>
        <v>-6.4752999999999998</v>
      </c>
      <c r="AE71" s="21">
        <f t="shared" ca="1" si="127"/>
        <v>-2.6897000000000002</v>
      </c>
      <c r="AF71" s="21">
        <f ca="1">IF($C$2&lt;=$C$3,AD71,AE71)</f>
        <v>-6.4752999999999998</v>
      </c>
      <c r="AG71" s="21">
        <f t="shared" ca="1" si="140"/>
        <v>-23.074000000000002</v>
      </c>
      <c r="AH71" s="21">
        <f t="shared" ca="1" si="141"/>
        <v>-20.606300000000001</v>
      </c>
      <c r="AI71" s="21">
        <f t="shared" ca="1" si="142"/>
        <v>-7.6557000000000004</v>
      </c>
      <c r="AJ71" s="60"/>
      <c r="AL71" s="45">
        <f t="shared" si="170"/>
        <v>8</v>
      </c>
      <c r="AM71" s="8" t="s">
        <v>8</v>
      </c>
      <c r="AN71" s="6">
        <f ca="1">INDEX(AO$8:AO$31,AL71,1)</f>
        <v>-53.17</v>
      </c>
      <c r="AO71" s="6">
        <f ca="1">INDEX(AP$8:AP$31,AL71,1)</f>
        <v>-32.036999999999999</v>
      </c>
      <c r="AP71" s="6">
        <f ca="1">INDEX(AQ$8:AQ$31,AL71,1)</f>
        <v>-8.8989999999999991</v>
      </c>
      <c r="AQ71" s="6">
        <f ca="1">INDEX(AR$8:AR$31,AL71,1)</f>
        <v>-1.024</v>
      </c>
      <c r="AR71" s="6">
        <f ca="1">INDEX(AS$8:AS$31,AL71,1)</f>
        <v>-0.11799999999999999</v>
      </c>
      <c r="AS71" s="6">
        <f ca="1">INDEX(AT$8:AT$31,AL71,1)</f>
        <v>-0.17299999999999999</v>
      </c>
      <c r="AT71" s="21">
        <f t="shared" ca="1" si="143"/>
        <v>-9.0169999999999995</v>
      </c>
      <c r="AU71" s="21">
        <f t="shared" ca="1" si="143"/>
        <v>-1.1970000000000001</v>
      </c>
      <c r="AV71" s="21">
        <f t="shared" ca="1" si="144"/>
        <v>-9.3760999999999992</v>
      </c>
      <c r="AW71" s="21">
        <f t="shared" ca="1" si="128"/>
        <v>-3.9020999999999999</v>
      </c>
      <c r="AX71" s="21">
        <f ca="1">IF($C$2&lt;=$C$3,AV71,AW71)</f>
        <v>-9.3760999999999992</v>
      </c>
      <c r="AY71" s="21">
        <f t="shared" ca="1" si="145"/>
        <v>-53.17</v>
      </c>
      <c r="AZ71" s="21">
        <f t="shared" ca="1" si="146"/>
        <v>-41.4131</v>
      </c>
      <c r="BA71" s="21">
        <f t="shared" ca="1" si="147"/>
        <v>-22.660899999999998</v>
      </c>
      <c r="BB71" s="60"/>
      <c r="BD71" s="45">
        <f t="shared" si="171"/>
        <v>8</v>
      </c>
      <c r="BE71" s="8" t="s">
        <v>8</v>
      </c>
      <c r="BF71" s="6">
        <f ca="1">INDEX(BG$8:BG$31,BD71,1)</f>
        <v>-79.116</v>
      </c>
      <c r="BG71" s="6">
        <f ca="1">INDEX(BH$8:BH$31,BD71,1)</f>
        <v>-47.552999999999997</v>
      </c>
      <c r="BH71" s="6">
        <f ca="1">INDEX(BI$8:BI$31,BD71,1)</f>
        <v>-41.637</v>
      </c>
      <c r="BI71" s="6">
        <f ca="1">INDEX(BJ$8:BJ$31,BD71,1)</f>
        <v>-4.7450000000000001</v>
      </c>
      <c r="BJ71" s="6">
        <f ca="1">INDEX(BK$8:BK$31,BD71,1)</f>
        <v>-0.53900000000000003</v>
      </c>
      <c r="BK71" s="6">
        <f ca="1">INDEX(BL$8:BL$31,BD71,1)</f>
        <v>-0.79400000000000004</v>
      </c>
      <c r="BL71" s="21">
        <f t="shared" ca="1" si="148"/>
        <v>-42.176000000000002</v>
      </c>
      <c r="BM71" s="21">
        <f t="shared" ca="1" si="148"/>
        <v>-5.5389999999999997</v>
      </c>
      <c r="BN71" s="21">
        <f t="shared" ca="1" si="149"/>
        <v>-43.837700000000005</v>
      </c>
      <c r="BO71" s="21">
        <f t="shared" ca="1" si="129"/>
        <v>-18.191800000000001</v>
      </c>
      <c r="BP71" s="21">
        <f ca="1">IF($C$2&lt;=$C$3,BN71,BO71)</f>
        <v>-43.837700000000005</v>
      </c>
      <c r="BQ71" s="21">
        <f t="shared" ca="1" si="150"/>
        <v>-79.116</v>
      </c>
      <c r="BR71" s="21">
        <f t="shared" ca="1" si="151"/>
        <v>-91.39070000000001</v>
      </c>
      <c r="BS71" s="21">
        <f t="shared" ca="1" si="152"/>
        <v>-3.7152999999999921</v>
      </c>
      <c r="BT71" s="60"/>
      <c r="BV71" s="45">
        <f t="shared" si="172"/>
        <v>8</v>
      </c>
      <c r="BW71" s="8" t="s">
        <v>8</v>
      </c>
      <c r="BX71" s="6">
        <f ca="1">INDEX(BY$8:BY$31,BV71,1)</f>
        <v>-110.866</v>
      </c>
      <c r="BY71" s="6">
        <f ca="1">INDEX(BZ$8:BZ$31,BV71,1)</f>
        <v>-66.474999999999994</v>
      </c>
      <c r="BZ71" s="6">
        <f ca="1">INDEX(CA$8:CA$31,BV71,1)</f>
        <v>-43.887999999999998</v>
      </c>
      <c r="CA71" s="6">
        <f ca="1">INDEX(CB$8:CB$31,BV71,1)</f>
        <v>-5.0229999999999997</v>
      </c>
      <c r="CB71" s="6">
        <f ca="1">INDEX(CC$8:CC$31,BV71,1)</f>
        <v>-0.57499999999999996</v>
      </c>
      <c r="CC71" s="6">
        <f ca="1">INDEX(CD$8:CD$31,BV71,1)</f>
        <v>-0.84499999999999997</v>
      </c>
      <c r="CD71" s="21">
        <f t="shared" ca="1" si="153"/>
        <v>-44.463000000000001</v>
      </c>
      <c r="CE71" s="21">
        <f t="shared" ca="1" si="153"/>
        <v>-5.8679999999999994</v>
      </c>
      <c r="CF71" s="21">
        <f t="shared" ca="1" si="154"/>
        <v>-46.223399999999998</v>
      </c>
      <c r="CG71" s="21">
        <f t="shared" ca="1" si="130"/>
        <v>-19.206900000000001</v>
      </c>
      <c r="CH71" s="21">
        <f ca="1">IF($C$2&lt;=$C$3,CF71,CG71)</f>
        <v>-46.223399999999998</v>
      </c>
      <c r="CI71" s="21">
        <f t="shared" ca="1" si="155"/>
        <v>-110.866</v>
      </c>
      <c r="CJ71" s="21">
        <f t="shared" ca="1" si="156"/>
        <v>-112.69839999999999</v>
      </c>
      <c r="CK71" s="21">
        <f t="shared" ca="1" si="157"/>
        <v>-20.251599999999996</v>
      </c>
      <c r="CL71" s="60"/>
      <c r="CN71" s="45">
        <f t="shared" si="173"/>
        <v>8</v>
      </c>
      <c r="CO71" s="8" t="s">
        <v>8</v>
      </c>
      <c r="CP71" s="6">
        <f ca="1">INDEX(CQ$8:CQ$31,CN71,1)</f>
        <v>-102.89</v>
      </c>
      <c r="CQ71" s="6">
        <f ca="1">INDEX(CR$8:CR$31,CN71,1)</f>
        <v>-61.603000000000002</v>
      </c>
      <c r="CR71" s="6">
        <f ca="1">INDEX(CS$8:CS$31,CN71,1)</f>
        <v>-37.665999999999997</v>
      </c>
      <c r="CS71" s="6">
        <f ca="1">INDEX(CT$8:CT$31,CN71,1)</f>
        <v>-4.298</v>
      </c>
      <c r="CT71" s="6">
        <f ca="1">INDEX(CU$8:CU$31,CN71,1)</f>
        <v>-0.48899999999999999</v>
      </c>
      <c r="CU71" s="6">
        <f ca="1">INDEX(CV$8:CV$31,CN71,1)</f>
        <v>-0.72</v>
      </c>
      <c r="CV71" s="21">
        <f t="shared" ca="1" si="158"/>
        <v>-38.154999999999994</v>
      </c>
      <c r="CW71" s="21">
        <f t="shared" ca="1" si="158"/>
        <v>-5.0179999999999998</v>
      </c>
      <c r="CX71" s="21">
        <f t="shared" ca="1" si="159"/>
        <v>-39.660399999999996</v>
      </c>
      <c r="CY71" s="21">
        <f t="shared" ca="1" si="131"/>
        <v>-16.464499999999997</v>
      </c>
      <c r="CZ71" s="21">
        <f ca="1">IF($C$2&lt;=$C$3,CX71,CY71)</f>
        <v>-39.660399999999996</v>
      </c>
      <c r="DA71" s="21">
        <f t="shared" ca="1" si="160"/>
        <v>-102.89</v>
      </c>
      <c r="DB71" s="21">
        <f t="shared" ca="1" si="161"/>
        <v>-101.26339999999999</v>
      </c>
      <c r="DC71" s="21">
        <f t="shared" ca="1" si="162"/>
        <v>-21.942600000000006</v>
      </c>
      <c r="DD71" s="60"/>
      <c r="DF71" s="45">
        <f t="shared" si="174"/>
        <v>8</v>
      </c>
      <c r="DG71" s="8" t="s">
        <v>8</v>
      </c>
      <c r="DH71" s="6">
        <f ca="1">INDEX(DI$8:DI$31,DF71,1)</f>
        <v>-28.550999999999998</v>
      </c>
      <c r="DI71" s="6">
        <f ca="1">INDEX(DJ$8:DJ$31,DF71,1)</f>
        <v>-17.492999999999999</v>
      </c>
      <c r="DJ71" s="6">
        <f ca="1">INDEX(DK$8:DK$31,DF71,1)</f>
        <v>-4.2949999999999999</v>
      </c>
      <c r="DK71" s="6">
        <f ca="1">INDEX(DL$8:DL$31,DF71,1)</f>
        <v>1.0169999999999999</v>
      </c>
      <c r="DL71" s="6">
        <f ca="1">INDEX(DM$8:DM$31,DF71,1)</f>
        <v>0.14599999999999999</v>
      </c>
      <c r="DM71" s="6">
        <f ca="1">INDEX(DN$8:DN$31,DF71,1)</f>
        <v>0.215</v>
      </c>
      <c r="DN71" s="21">
        <f t="shared" ca="1" si="163"/>
        <v>-4.4409999999999998</v>
      </c>
      <c r="DO71" s="21">
        <f t="shared" ca="1" si="163"/>
        <v>1.232</v>
      </c>
      <c r="DP71" s="21">
        <f t="shared" ca="1" si="164"/>
        <v>-4.8106</v>
      </c>
      <c r="DQ71" s="21">
        <f t="shared" ca="1" si="132"/>
        <v>2.5642999999999998</v>
      </c>
      <c r="DR71" s="21">
        <f ca="1">IF($C$2&lt;=$C$3,DP71,DQ71)</f>
        <v>-4.8106</v>
      </c>
      <c r="DS71" s="21">
        <f t="shared" ca="1" si="165"/>
        <v>-28.550999999999998</v>
      </c>
      <c r="DT71" s="21">
        <f t="shared" ca="1" si="166"/>
        <v>-22.303599999999999</v>
      </c>
      <c r="DU71" s="21">
        <f t="shared" ca="1" si="167"/>
        <v>-12.682399999999998</v>
      </c>
      <c r="DV71" s="60"/>
    </row>
    <row r="72" spans="1:126">
      <c r="C72" s="8" t="s">
        <v>58</v>
      </c>
      <c r="D72" s="6"/>
      <c r="E72" s="6"/>
      <c r="F72" s="6"/>
      <c r="G72" s="6"/>
      <c r="H72" s="6"/>
      <c r="I72" s="6"/>
      <c r="J72" s="6"/>
      <c r="K72" s="6"/>
      <c r="O72" s="21">
        <f ca="1">MIN(P61,MAX(0,P61/2-(O68-O69)/P62/P61))</f>
        <v>2.3400029868053482</v>
      </c>
      <c r="P72" s="21">
        <f ca="1">MIN(P61,MAX(0,P61/2-(P68-P69)/P63/P61))</f>
        <v>1.7295090898663763</v>
      </c>
      <c r="Q72" s="21">
        <f ca="1">MIN(P61,MAX(0,P61/2-(Q68-Q69)/P63/P61))</f>
        <v>2.9505333486264842</v>
      </c>
      <c r="R72" s="60"/>
      <c r="U72" s="8" t="s">
        <v>58</v>
      </c>
      <c r="V72" s="6"/>
      <c r="W72" s="6"/>
      <c r="X72" s="6"/>
      <c r="Y72" s="6"/>
      <c r="Z72" s="6"/>
      <c r="AA72" s="6"/>
      <c r="AB72" s="6"/>
      <c r="AC72" s="6"/>
      <c r="AG72" s="21">
        <f ca="1">MIN(AH61,MAX(0,AH61/2-(AG68-AG69)/AH62/AH61))</f>
        <v>1.8946759963492545</v>
      </c>
      <c r="AH72" s="21">
        <f ca="1">MIN(AH61,MAX(0,AH61/2-(AH68-AH69)/AH63/AH61))</f>
        <v>1.0228188395517095</v>
      </c>
      <c r="AI72" s="21">
        <f ca="1">MIN(AH61,MAX(0,AH61/2-(AI68-AI69)/AH63/AH61))</f>
        <v>2.7683146545609305</v>
      </c>
      <c r="AJ72" s="60"/>
      <c r="AM72" s="8" t="s">
        <v>58</v>
      </c>
      <c r="AN72" s="6"/>
      <c r="AO72" s="6"/>
      <c r="AP72" s="6"/>
      <c r="AQ72" s="6"/>
      <c r="AR72" s="6"/>
      <c r="AS72" s="6"/>
      <c r="AT72" s="6"/>
      <c r="AU72" s="6"/>
      <c r="AY72" s="21">
        <f ca="1">MIN(AZ61,MAX(0,AZ61/2-(AY68-AY69)/AZ62/AZ61))</f>
        <v>1.5172987544153189</v>
      </c>
      <c r="AZ72" s="21">
        <f ca="1">MIN(AZ61,MAX(0,AZ61/2-(AZ68-AZ69)/AZ63/AZ61))</f>
        <v>1.0826712962962963</v>
      </c>
      <c r="BA72" s="21">
        <f ca="1">MIN(AZ61,MAX(0,AZ61/2-(BA68-BA69)/AZ63/AZ61))</f>
        <v>1.9509398148148147</v>
      </c>
      <c r="BB72" s="60"/>
      <c r="BE72" s="8" t="s">
        <v>58</v>
      </c>
      <c r="BF72" s="6"/>
      <c r="BG72" s="6"/>
      <c r="BH72" s="6"/>
      <c r="BI72" s="6"/>
      <c r="BJ72" s="6"/>
      <c r="BK72" s="6"/>
      <c r="BL72" s="6"/>
      <c r="BM72" s="6"/>
      <c r="BQ72" s="21">
        <f ca="1">MIN(BR61,MAX(0,BR61/2-(BQ68-BQ69)/BR62/BR61))</f>
        <v>1.7004608131159971</v>
      </c>
      <c r="BR72" s="21">
        <f ca="1">MIN(BR61,MAX(0,BR61/2-(BR68-BR69)/BR63/BR61))</f>
        <v>0.31063073031931721</v>
      </c>
      <c r="BS72" s="21">
        <f ca="1">MIN(BR61,MAX(0,BR61/2-(BS68-BS69)/BR63/BR61))</f>
        <v>3.0825403098324378</v>
      </c>
      <c r="BT72" s="60"/>
      <c r="BW72" s="8" t="s">
        <v>58</v>
      </c>
      <c r="BX72" s="6"/>
      <c r="BY72" s="6"/>
      <c r="BZ72" s="6"/>
      <c r="CA72" s="6"/>
      <c r="CB72" s="6"/>
      <c r="CC72" s="6"/>
      <c r="CD72" s="6"/>
      <c r="CE72" s="6"/>
      <c r="CI72" s="21">
        <f ca="1">MIN(CJ61,MAX(0,CJ61/2-(CI68-CI69)/CJ62/CJ61))</f>
        <v>2.0986642117043939</v>
      </c>
      <c r="CJ72" s="21">
        <f ca="1">MIN(CJ61,MAX(0,CJ61/2-(CJ68-CJ69)/CJ63/CJ61))</f>
        <v>0.63698718817277156</v>
      </c>
      <c r="CK72" s="21">
        <f ca="1">MIN(CJ61,MAX(0,CJ61/2-(CK68-CK69)/CJ63/CJ61))</f>
        <v>3.5597308161329662</v>
      </c>
      <c r="CL72" s="60"/>
      <c r="CO72" s="8" t="s">
        <v>58</v>
      </c>
      <c r="CP72" s="6"/>
      <c r="CQ72" s="6"/>
      <c r="CR72" s="6"/>
      <c r="CS72" s="6"/>
      <c r="CT72" s="6"/>
      <c r="CU72" s="6"/>
      <c r="CV72" s="6"/>
      <c r="CW72" s="6"/>
      <c r="DA72" s="21">
        <f ca="1">MIN(DB61,MAX(0,DB61/2-(DA68-DA69)/DB62/DB61))</f>
        <v>1.6498546878948699</v>
      </c>
      <c r="DB72" s="21">
        <f ca="1">MIN(DB61,MAX(0,DB61/2-(DB68-DB69)/DB63/DB61))</f>
        <v>0.39847191484877231</v>
      </c>
      <c r="DC72" s="21">
        <f ca="1">MIN(DB61,MAX(0,DB61/2-(DC68-DC69)/DB63/DB61))</f>
        <v>2.9062739312186041</v>
      </c>
      <c r="DD72" s="60"/>
      <c r="DG72" s="8" t="s">
        <v>58</v>
      </c>
      <c r="DH72" s="6"/>
      <c r="DI72" s="6"/>
      <c r="DJ72" s="6"/>
      <c r="DK72" s="6"/>
      <c r="DL72" s="6"/>
      <c r="DM72" s="6"/>
      <c r="DN72" s="6"/>
      <c r="DO72" s="6"/>
      <c r="DS72" s="21">
        <f ca="1">MIN(DT61,MAX(0,DT61/2-(DS68-DS69)/DT62/DT61))</f>
        <v>2.3423924310838591</v>
      </c>
      <c r="DT72" s="21">
        <f ca="1">MIN(DT61,MAX(0,DT61/2-(DT68-DT69)/DT63/DT61))</f>
        <v>1.694070080862534</v>
      </c>
      <c r="DU72" s="21">
        <f ca="1">MIN(DT61,MAX(0,DT61/2-(DU68-DU69)/DT63/DT61))</f>
        <v>2.9907897000630843</v>
      </c>
      <c r="DV72" s="60"/>
    </row>
    <row r="73" spans="1:126">
      <c r="C73" s="8" t="s">
        <v>64</v>
      </c>
      <c r="O73" s="21">
        <f ca="1">O68+(P62*P61/2-(O68-O69)/P61)*O72-P62*O72^2/2</f>
        <v>11.555842638351891</v>
      </c>
      <c r="P73" s="21">
        <f ca="1">P68+(P63*P61/2-(P68-P69)/P61)*P72-P63*P72^2/2</f>
        <v>8.7068582770618637</v>
      </c>
      <c r="Q73" s="21">
        <f ca="1">Q68+(P63*P61/2-(Q68-Q69)/P61)*Q72-P63*Q72^2/2</f>
        <v>8.2224505234345102</v>
      </c>
      <c r="R73" s="60"/>
      <c r="U73" s="8" t="s">
        <v>64</v>
      </c>
      <c r="AG73" s="21">
        <f ca="1">AG68+(AH62*AH61/2-(AG68-AG69)/AH61)*AG72-AH62*AG72^2/2</f>
        <v>6.827221629065054</v>
      </c>
      <c r="AH73" s="21">
        <f ca="1">AH68+(AH63*AH61/2-(AH68-AH69)/AH61)*AH72-AH63*AH72^2/2</f>
        <v>7.141847584390467</v>
      </c>
      <c r="AI73" s="21">
        <f ca="1">AI68+(AH63*AH61/2-(AI68-AI69)/AH61)*AI72-AH63*AI72^2/2</f>
        <v>6.8932299588967538</v>
      </c>
      <c r="AJ73" s="60"/>
      <c r="AM73" s="8" t="s">
        <v>64</v>
      </c>
      <c r="AY73" s="21">
        <f ca="1">AY68+(AZ62*AZ61/2-(AY68-AY69)/AZ61)*AY72-AZ62*AY72^2/2</f>
        <v>13.23236549699449</v>
      </c>
      <c r="AZ73" s="21">
        <f ca="1">AZ68+(AZ63*AZ61/2-(AZ68-AZ69)/AZ61)*AZ72-AZ63*AZ72^2/2</f>
        <v>11.214913066898156</v>
      </c>
      <c r="BA73" s="21">
        <f ca="1">BA68+(AZ63*AZ61/2-(BA68-BA69)/AZ61)*BA72-AZ63*BA72^2/2</f>
        <v>8.7951945391203807</v>
      </c>
      <c r="BB73" s="60"/>
      <c r="BE73" s="8" t="s">
        <v>64</v>
      </c>
      <c r="BQ73" s="21">
        <f ca="1">BQ68+(BR62*BR61/2-(BQ68-BQ69)/BR61)*BQ72-BR62*BQ72^2/2</f>
        <v>26.838536851759443</v>
      </c>
      <c r="BR73" s="21">
        <f ca="1">BR68+(BR63*BR61/2-(BR68-BR69)/BR61)*BR72-BR63*BR72^2/2</f>
        <v>31.50151229153494</v>
      </c>
      <c r="BS73" s="21">
        <f ca="1">BS68+(BR63*BR61/2-(BS68-BS69)/BR61)*BS72-BR63*BS72^2/2</f>
        <v>61.345496056947525</v>
      </c>
      <c r="BT73" s="60"/>
      <c r="BW73" s="8" t="s">
        <v>64</v>
      </c>
      <c r="CI73" s="21">
        <f ca="1">CI68+(CJ62*CJ61/2-(CI68-CI69)/CJ61)*CI72-CJ62*CI72^2/2</f>
        <v>42.025847070635209</v>
      </c>
      <c r="CJ73" s="21">
        <f ca="1">CJ68+(CJ63*CJ61/2-(CJ68-CJ69)/CJ61)*CJ72-CJ63*CJ72^2/2</f>
        <v>58.950178600929249</v>
      </c>
      <c r="CK73" s="21">
        <f ca="1">CK68+(CJ63*CJ61/2-(CK68-CK69)/CJ61)*CK72-CJ63*CK72^2/2</f>
        <v>58.965474288811407</v>
      </c>
      <c r="CL73" s="60"/>
      <c r="CO73" s="8" t="s">
        <v>64</v>
      </c>
      <c r="DA73" s="21">
        <f ca="1">DA68+(DB62*DB61/2-(DA68-DA69)/DB61)*DA72-DB62*DA72^2/2</f>
        <v>41.092900557029736</v>
      </c>
      <c r="DB73" s="21">
        <f ca="1">DB68+(DB63*DB61/2-(DB68-DB69)/DB61)*DB72-DB63*DB72^2/2</f>
        <v>63.012203595391149</v>
      </c>
      <c r="DC73" s="21">
        <f ca="1">DC68+(DB63*DB61/2-(DC68-DC69)/DB61)*DC72-DB63*DC72^2/2</f>
        <v>35.96716140228645</v>
      </c>
      <c r="DD73" s="60"/>
      <c r="DG73" s="8" t="s">
        <v>64</v>
      </c>
      <c r="DS73" s="21">
        <f ca="1">DS68+(DT62*DT61/2-(DS68-DS69)/DT61)*DS72-DT62*DS72^2/2</f>
        <v>11.559587933759644</v>
      </c>
      <c r="DT73" s="21">
        <f ca="1">DT68+(DT63*DT61/2-(DT68-DT69)/DT61)*DT72-DT63*DT72^2/2</f>
        <v>8.8806304582210238</v>
      </c>
      <c r="DU73" s="21">
        <f ca="1">DU68+(DT63*DT61/2-(DU68-DU69)/DT61)*DU72-DT63*DU72^2/2</f>
        <v>8.4038934413127535</v>
      </c>
      <c r="DV73" s="60"/>
    </row>
    <row r="74" spans="1:126">
      <c r="R74" s="60"/>
      <c r="AJ74" s="60"/>
      <c r="BB74" s="60"/>
      <c r="BT74" s="60"/>
      <c r="CL74" s="60"/>
      <c r="DD74" s="60"/>
      <c r="DV74" s="60"/>
    </row>
    <row r="75" spans="1:126" s="18" customFormat="1">
      <c r="D75" s="20" t="s">
        <v>32</v>
      </c>
      <c r="E75" s="20" t="s">
        <v>33</v>
      </c>
      <c r="F75" s="20" t="s">
        <v>34</v>
      </c>
      <c r="G75" s="20" t="s">
        <v>35</v>
      </c>
      <c r="H75" s="20" t="s">
        <v>36</v>
      </c>
      <c r="I75" s="20" t="s">
        <v>37</v>
      </c>
      <c r="J75" s="20" t="s">
        <v>39</v>
      </c>
      <c r="K75" s="20" t="s">
        <v>40</v>
      </c>
      <c r="L75" s="20" t="s">
        <v>41</v>
      </c>
      <c r="M75" s="20" t="s">
        <v>42</v>
      </c>
      <c r="N75" s="20" t="s">
        <v>53</v>
      </c>
      <c r="O75" s="17" t="s">
        <v>32</v>
      </c>
      <c r="P75" s="20" t="s">
        <v>51</v>
      </c>
      <c r="Q75" s="20" t="s">
        <v>52</v>
      </c>
      <c r="R75" s="61"/>
      <c r="V75" s="20" t="s">
        <v>32</v>
      </c>
      <c r="W75" s="20" t="s">
        <v>33</v>
      </c>
      <c r="X75" s="20" t="s">
        <v>34</v>
      </c>
      <c r="Y75" s="20" t="s">
        <v>35</v>
      </c>
      <c r="Z75" s="20" t="s">
        <v>36</v>
      </c>
      <c r="AA75" s="20" t="s">
        <v>37</v>
      </c>
      <c r="AB75" s="20" t="s">
        <v>39</v>
      </c>
      <c r="AC75" s="20" t="s">
        <v>40</v>
      </c>
      <c r="AD75" s="20" t="s">
        <v>41</v>
      </c>
      <c r="AE75" s="20" t="s">
        <v>42</v>
      </c>
      <c r="AF75" s="20" t="s">
        <v>53</v>
      </c>
      <c r="AG75" s="17" t="s">
        <v>32</v>
      </c>
      <c r="AH75" s="20" t="s">
        <v>51</v>
      </c>
      <c r="AI75" s="20" t="s">
        <v>52</v>
      </c>
      <c r="AJ75" s="61"/>
      <c r="AN75" s="20" t="s">
        <v>32</v>
      </c>
      <c r="AO75" s="20" t="s">
        <v>33</v>
      </c>
      <c r="AP75" s="20" t="s">
        <v>34</v>
      </c>
      <c r="AQ75" s="20" t="s">
        <v>35</v>
      </c>
      <c r="AR75" s="20" t="s">
        <v>36</v>
      </c>
      <c r="AS75" s="20" t="s">
        <v>37</v>
      </c>
      <c r="AT75" s="20" t="s">
        <v>39</v>
      </c>
      <c r="AU75" s="20" t="s">
        <v>40</v>
      </c>
      <c r="AV75" s="20" t="s">
        <v>41</v>
      </c>
      <c r="AW75" s="20" t="s">
        <v>42</v>
      </c>
      <c r="AX75" s="20" t="s">
        <v>53</v>
      </c>
      <c r="AY75" s="17" t="s">
        <v>32</v>
      </c>
      <c r="AZ75" s="20" t="s">
        <v>51</v>
      </c>
      <c r="BA75" s="20" t="s">
        <v>52</v>
      </c>
      <c r="BB75" s="61"/>
      <c r="BF75" s="20" t="s">
        <v>32</v>
      </c>
      <c r="BG75" s="20" t="s">
        <v>33</v>
      </c>
      <c r="BH75" s="20" t="s">
        <v>34</v>
      </c>
      <c r="BI75" s="20" t="s">
        <v>35</v>
      </c>
      <c r="BJ75" s="20" t="s">
        <v>36</v>
      </c>
      <c r="BK75" s="20" t="s">
        <v>37</v>
      </c>
      <c r="BL75" s="20" t="s">
        <v>39</v>
      </c>
      <c r="BM75" s="20" t="s">
        <v>40</v>
      </c>
      <c r="BN75" s="20" t="s">
        <v>41</v>
      </c>
      <c r="BO75" s="20" t="s">
        <v>42</v>
      </c>
      <c r="BP75" s="20" t="s">
        <v>53</v>
      </c>
      <c r="BQ75" s="17" t="s">
        <v>32</v>
      </c>
      <c r="BR75" s="20" t="s">
        <v>51</v>
      </c>
      <c r="BS75" s="20" t="s">
        <v>52</v>
      </c>
      <c r="BT75" s="61"/>
      <c r="BX75" s="20" t="s">
        <v>32</v>
      </c>
      <c r="BY75" s="20" t="s">
        <v>33</v>
      </c>
      <c r="BZ75" s="20" t="s">
        <v>34</v>
      </c>
      <c r="CA75" s="20" t="s">
        <v>35</v>
      </c>
      <c r="CB75" s="20" t="s">
        <v>36</v>
      </c>
      <c r="CC75" s="20" t="s">
        <v>37</v>
      </c>
      <c r="CD75" s="20" t="s">
        <v>39</v>
      </c>
      <c r="CE75" s="20" t="s">
        <v>40</v>
      </c>
      <c r="CF75" s="20" t="s">
        <v>41</v>
      </c>
      <c r="CG75" s="20" t="s">
        <v>42</v>
      </c>
      <c r="CH75" s="20" t="s">
        <v>53</v>
      </c>
      <c r="CI75" s="17" t="s">
        <v>32</v>
      </c>
      <c r="CJ75" s="20" t="s">
        <v>51</v>
      </c>
      <c r="CK75" s="20" t="s">
        <v>52</v>
      </c>
      <c r="CL75" s="61"/>
      <c r="CP75" s="20" t="s">
        <v>32</v>
      </c>
      <c r="CQ75" s="20" t="s">
        <v>33</v>
      </c>
      <c r="CR75" s="20" t="s">
        <v>34</v>
      </c>
      <c r="CS75" s="20" t="s">
        <v>35</v>
      </c>
      <c r="CT75" s="20" t="s">
        <v>36</v>
      </c>
      <c r="CU75" s="20" t="s">
        <v>37</v>
      </c>
      <c r="CV75" s="20" t="s">
        <v>39</v>
      </c>
      <c r="CW75" s="20" t="s">
        <v>40</v>
      </c>
      <c r="CX75" s="20" t="s">
        <v>41</v>
      </c>
      <c r="CY75" s="20" t="s">
        <v>42</v>
      </c>
      <c r="CZ75" s="20" t="s">
        <v>53</v>
      </c>
      <c r="DA75" s="17" t="s">
        <v>32</v>
      </c>
      <c r="DB75" s="20" t="s">
        <v>51</v>
      </c>
      <c r="DC75" s="20" t="s">
        <v>52</v>
      </c>
      <c r="DD75" s="61"/>
      <c r="DH75" s="20" t="s">
        <v>32</v>
      </c>
      <c r="DI75" s="20" t="s">
        <v>33</v>
      </c>
      <c r="DJ75" s="20" t="s">
        <v>34</v>
      </c>
      <c r="DK75" s="20" t="s">
        <v>35</v>
      </c>
      <c r="DL75" s="20" t="s">
        <v>36</v>
      </c>
      <c r="DM75" s="20" t="s">
        <v>37</v>
      </c>
      <c r="DN75" s="20" t="s">
        <v>39</v>
      </c>
      <c r="DO75" s="20" t="s">
        <v>40</v>
      </c>
      <c r="DP75" s="20" t="s">
        <v>41</v>
      </c>
      <c r="DQ75" s="20" t="s">
        <v>42</v>
      </c>
      <c r="DR75" s="20" t="s">
        <v>53</v>
      </c>
      <c r="DS75" s="17" t="s">
        <v>32</v>
      </c>
      <c r="DT75" s="20" t="s">
        <v>51</v>
      </c>
      <c r="DU75" s="20" t="s">
        <v>52</v>
      </c>
      <c r="DV75" s="61"/>
    </row>
    <row r="76" spans="1:126" s="18" customFormat="1">
      <c r="A76" s="19" t="s">
        <v>38</v>
      </c>
      <c r="C76" s="8" t="s">
        <v>11</v>
      </c>
      <c r="D76" s="21">
        <f ca="1">D68+D70*F64/100-P62*F64^2/20000</f>
        <v>-17.484537500000002</v>
      </c>
      <c r="E76" s="21">
        <f ca="1">E68+E70*F64/100-P63*F64^2/20000</f>
        <v>-10.712025000000001</v>
      </c>
      <c r="F76" s="21">
        <f ca="1">F68-(F68-F69)/P61*F64/100</f>
        <v>9.6507765957446807</v>
      </c>
      <c r="G76" s="21">
        <f ca="1">G68-(G68-G69)/P61*F64/100</f>
        <v>1.1032446808510639</v>
      </c>
      <c r="H76" s="21">
        <f ca="1">H68-(H68-H69)/P61*F64/100</f>
        <v>0.12557446808510639</v>
      </c>
      <c r="I76" s="21">
        <f ca="1">I68-(I68-I69)/P61*F64/100</f>
        <v>0.18558510638297873</v>
      </c>
      <c r="J76" s="21">
        <f ca="1">(ABS(F76)+ABS(H76))*SIGN(F76)</f>
        <v>9.7763510638297877</v>
      </c>
      <c r="K76" s="21">
        <f ca="1">(ABS(G76)+ABS(I76))*SIGN(G76)</f>
        <v>1.2888297872340426</v>
      </c>
      <c r="L76" s="21">
        <f ca="1">(ABS(J76)+0.3*ABS(K76))*SIGN(J76)</f>
        <v>10.163</v>
      </c>
      <c r="M76" s="21">
        <f t="shared" ref="M76:M79" ca="1" si="175">(ABS(K76)+0.3*ABS(J76))*SIGN(K76)</f>
        <v>4.2217351063829787</v>
      </c>
      <c r="N76" s="21">
        <f ca="1">IF($C$2&lt;=$C$3,L76,M76)</f>
        <v>10.163</v>
      </c>
      <c r="O76" s="21">
        <f ca="1">D76</f>
        <v>-17.484537500000002</v>
      </c>
      <c r="P76" s="21">
        <f ca="1">E76+N76</f>
        <v>-0.54902500000000032</v>
      </c>
      <c r="Q76" s="21">
        <f ca="1">E76-N76</f>
        <v>-20.875025000000001</v>
      </c>
      <c r="R76" s="61"/>
      <c r="S76" s="19" t="s">
        <v>38</v>
      </c>
      <c r="U76" s="8" t="s">
        <v>11</v>
      </c>
      <c r="V76" s="21">
        <f ca="1">V68+V70*X64/100-AH62*X64^2/20000</f>
        <v>-11.603637500000001</v>
      </c>
      <c r="W76" s="21">
        <f ca="1">W68+W70*X64/100-AH63*X64^2/20000</f>
        <v>-7.1127249999999993</v>
      </c>
      <c r="X76" s="21">
        <f ca="1">X68-(X68-X69)/AH61*X64/100</f>
        <v>10.851618421052631</v>
      </c>
      <c r="Y76" s="21">
        <f ca="1">Y68-(Y68-Y69)/AH61*X64/100</f>
        <v>1.2405657894736843</v>
      </c>
      <c r="Z76" s="21">
        <f ca="1">Z68-(Z68-Z69)/AH61*X64/100</f>
        <v>0.14196052631578948</v>
      </c>
      <c r="AA76" s="21">
        <f ca="1">AA68-(AA68-AA69)/AH61*X64/100</f>
        <v>0.2082763157894737</v>
      </c>
      <c r="AB76" s="21">
        <f ca="1">(ABS(X76)+ABS(Z76))*SIGN(X76)</f>
        <v>10.993578947368421</v>
      </c>
      <c r="AC76" s="21">
        <f ca="1">(ABS(Y76)+ABS(AA76))*SIGN(Y76)</f>
        <v>1.4488421052631582</v>
      </c>
      <c r="AD76" s="21">
        <f ca="1">(ABS(AB76)+0.3*ABS(AC76))*SIGN(AB76)</f>
        <v>11.428231578947369</v>
      </c>
      <c r="AE76" s="21">
        <f t="shared" ref="AE76:AE79" ca="1" si="176">(ABS(AC76)+0.3*ABS(AB76))*SIGN(AC76)</f>
        <v>4.7469157894736842</v>
      </c>
      <c r="AF76" s="21">
        <f ca="1">IF($C$2&lt;=$C$3,AD76,AE76)</f>
        <v>11.428231578947369</v>
      </c>
      <c r="AG76" s="21">
        <f ca="1">V76</f>
        <v>-11.603637500000001</v>
      </c>
      <c r="AH76" s="21">
        <f ca="1">W76+AF76</f>
        <v>4.3155065789473692</v>
      </c>
      <c r="AI76" s="21">
        <f ca="1">W76-AF76</f>
        <v>-18.540956578947366</v>
      </c>
      <c r="AJ76" s="61"/>
      <c r="AK76" s="19" t="s">
        <v>38</v>
      </c>
      <c r="AM76" s="8" t="s">
        <v>11</v>
      </c>
      <c r="AN76" s="21">
        <f ca="1">AN68+AN70*AP64/100-AZ62*AP64^2/20000</f>
        <v>-20.287924999999998</v>
      </c>
      <c r="AO76" s="21">
        <f ca="1">AO68+AO70*AP64/100-AZ63*AP64^2/20000</f>
        <v>-12.206550000000002</v>
      </c>
      <c r="AP76" s="21">
        <f ca="1">AP68-(AP68-AP69)/AZ61*AP64/100</f>
        <v>13.314</v>
      </c>
      <c r="AQ76" s="21">
        <f ca="1">AQ68-(AQ68-AQ69)/AZ61*AP64/100</f>
        <v>1.5294000000000001</v>
      </c>
      <c r="AR76" s="21">
        <f ca="1">AR68-(AR68-AR69)/AZ61*AP64/100</f>
        <v>0.17630000000000001</v>
      </c>
      <c r="AS76" s="21">
        <f ca="1">AS68-(AS68-AS69)/AZ61*AP64/100</f>
        <v>0.25894999999999996</v>
      </c>
      <c r="AT76" s="21">
        <f ca="1">(ABS(AP76)+ABS(AR76))*SIGN(AP76)</f>
        <v>13.4903</v>
      </c>
      <c r="AU76" s="21">
        <f ca="1">(ABS(AQ76)+ABS(AS76))*SIGN(AQ76)</f>
        <v>1.7883500000000001</v>
      </c>
      <c r="AV76" s="21">
        <f ca="1">(ABS(AT76)+0.3*ABS(AU76))*SIGN(AT76)</f>
        <v>14.026805</v>
      </c>
      <c r="AW76" s="21">
        <f t="shared" ref="AW76:AW79" ca="1" si="177">(ABS(AU76)+0.3*ABS(AT76))*SIGN(AU76)</f>
        <v>5.8354400000000002</v>
      </c>
      <c r="AX76" s="21">
        <f ca="1">IF($C$2&lt;=$C$3,AV76,AW76)</f>
        <v>14.026805</v>
      </c>
      <c r="AY76" s="21">
        <f ca="1">AN76</f>
        <v>-20.287924999999998</v>
      </c>
      <c r="AZ76" s="21">
        <f ca="1">AO76+AX76</f>
        <v>1.8202549999999977</v>
      </c>
      <c r="BA76" s="21">
        <f ca="1">AO76-AX76</f>
        <v>-26.233355000000003</v>
      </c>
      <c r="BB76" s="61"/>
      <c r="BC76" s="19" t="s">
        <v>38</v>
      </c>
      <c r="BE76" s="8" t="s">
        <v>11</v>
      </c>
      <c r="BF76" s="21">
        <f ca="1">BF68+BF70*BH64/100-BR62*BH64^2/20000</f>
        <v>-36.577150000000003</v>
      </c>
      <c r="BG76" s="21">
        <f ca="1">BG68+BG70*BH64/100-BR63*BH64^2/20000</f>
        <v>-21.7833875</v>
      </c>
      <c r="BH76" s="21">
        <f ca="1">BH68-(BH68-BH69)/BR61*BH64/100</f>
        <v>50.220515625000004</v>
      </c>
      <c r="BI76" s="21">
        <f ca="1">BI68-(BI68-BI69)/BR61*BH64/100</f>
        <v>5.7261562499999998</v>
      </c>
      <c r="BJ76" s="21">
        <f ca="1">BJ68-(BJ68-BJ69)/BR61*BH64/100</f>
        <v>0.65109375000000003</v>
      </c>
      <c r="BK76" s="21">
        <f ca="1">BK68-(BK68-BK69)/BR61*BH64/100</f>
        <v>0.9579375</v>
      </c>
      <c r="BL76" s="21">
        <f ca="1">(ABS(BH76)+ABS(BJ76))*SIGN(BH76)</f>
        <v>50.871609375000006</v>
      </c>
      <c r="BM76" s="21">
        <f ca="1">(ABS(BI76)+ABS(BK76))*SIGN(BI76)</f>
        <v>6.6840937499999997</v>
      </c>
      <c r="BN76" s="21">
        <f ca="1">(ABS(BL76)+0.3*ABS(BM76))*SIGN(BL76)</f>
        <v>52.876837500000008</v>
      </c>
      <c r="BO76" s="21">
        <f t="shared" ref="BO76:BO79" ca="1" si="178">(ABS(BM76)+0.3*ABS(BL76))*SIGN(BM76)</f>
        <v>21.945576562500001</v>
      </c>
      <c r="BP76" s="21">
        <f ca="1">IF($C$2&lt;=$C$3,BN76,BO76)</f>
        <v>52.876837500000008</v>
      </c>
      <c r="BQ76" s="21">
        <f ca="1">BF76</f>
        <v>-36.577150000000003</v>
      </c>
      <c r="BR76" s="21">
        <f ca="1">BG76+BP76</f>
        <v>31.093450000000008</v>
      </c>
      <c r="BS76" s="21">
        <f ca="1">BG76-BP76</f>
        <v>-74.660225000000011</v>
      </c>
      <c r="BT76" s="61"/>
      <c r="BU76" s="19" t="s">
        <v>38</v>
      </c>
      <c r="BW76" s="8" t="s">
        <v>11</v>
      </c>
      <c r="BX76" s="21">
        <f ca="1">BX68+BX70*BZ64/100-CJ62*BZ64^2/20000</f>
        <v>-38.639450000000004</v>
      </c>
      <c r="BY76" s="21">
        <f ca="1">BY68+BY70*BZ64/100-CJ63*BZ64^2/20000</f>
        <v>-23.159487500000004</v>
      </c>
      <c r="BZ76" s="21">
        <f ca="1">BZ68-(BZ68-BZ69)/CJ61*BZ64/100</f>
        <v>76.724249999999998</v>
      </c>
      <c r="CA76" s="21">
        <f ca="1">CA68-(CA68-CA69)/CJ61*BZ64/100</f>
        <v>8.7819166666666657</v>
      </c>
      <c r="CB76" s="21">
        <f ca="1">CB68-(CB68-CB69)/CJ61*BZ64/100</f>
        <v>1.0048333333333332</v>
      </c>
      <c r="CC76" s="21">
        <f ca="1">CC68-(CC68-CC69)/CJ61*BZ64/100</f>
        <v>1.4780833333333334</v>
      </c>
      <c r="CD76" s="21">
        <f ca="1">(ABS(BZ76)+ABS(CB76))*SIGN(BZ76)</f>
        <v>77.729083333333335</v>
      </c>
      <c r="CE76" s="21">
        <f ca="1">(ABS(CA76)+ABS(CC76))*SIGN(CA76)</f>
        <v>10.26</v>
      </c>
      <c r="CF76" s="21">
        <f ca="1">(ABS(CD76)+0.3*ABS(CE76))*SIGN(CD76)</f>
        <v>80.807083333333338</v>
      </c>
      <c r="CG76" s="21">
        <f t="shared" ref="CG76:CG79" ca="1" si="179">(ABS(CE76)+0.3*ABS(CD76))*SIGN(CE76)</f>
        <v>33.578724999999999</v>
      </c>
      <c r="CH76" s="21">
        <f ca="1">IF($C$2&lt;=$C$3,CF76,CG76)</f>
        <v>80.807083333333338</v>
      </c>
      <c r="CI76" s="21">
        <f ca="1">BX76</f>
        <v>-38.639450000000004</v>
      </c>
      <c r="CJ76" s="21">
        <f ca="1">BY76+CH76</f>
        <v>57.647595833333334</v>
      </c>
      <c r="CK76" s="21">
        <f ca="1">BY76-CH76</f>
        <v>-103.96657083333335</v>
      </c>
      <c r="CL76" s="61"/>
      <c r="CM76" s="19" t="s">
        <v>38</v>
      </c>
      <c r="CO76" s="8" t="s">
        <v>11</v>
      </c>
      <c r="CP76" s="21">
        <f ca="1">CP68+CP70*CR64/100-DB62*CR64^2/20000</f>
        <v>-3.4794499999999977</v>
      </c>
      <c r="CQ76" s="21">
        <f ca="1">CQ68+CQ70*CR64/100-DB63*CR64^2/20000</f>
        <v>-2.2005874999999993</v>
      </c>
      <c r="CR76" s="21">
        <f ca="1">CR68-(CR68-CR69)/DB61*CR64/100</f>
        <v>61.899861111111107</v>
      </c>
      <c r="CS76" s="21">
        <f ca="1">CS68-(CS68-CS69)/DB61*CR64/100</f>
        <v>7.0587777777777783</v>
      </c>
      <c r="CT76" s="21">
        <f ca="1">CT68-(CT68-CT69)/DB61*CR64/100</f>
        <v>0.80369444444444438</v>
      </c>
      <c r="CU76" s="21">
        <f ca="1">CU68-(CU68-CU69)/DB61*CR64/100</f>
        <v>1.1819999999999999</v>
      </c>
      <c r="CV76" s="21">
        <f ca="1">(ABS(CR76)+ABS(CT76))*SIGN(CR76)</f>
        <v>62.703555555555553</v>
      </c>
      <c r="CW76" s="21">
        <f ca="1">(ABS(CS76)+ABS(CU76))*SIGN(CS76)</f>
        <v>8.2407777777777778</v>
      </c>
      <c r="CX76" s="21">
        <f ca="1">(ABS(CV76)+0.3*ABS(CW76))*SIGN(CV76)</f>
        <v>65.175788888888889</v>
      </c>
      <c r="CY76" s="21">
        <f t="shared" ref="CY76:CY79" ca="1" si="180">(ABS(CW76)+0.3*ABS(CV76))*SIGN(CW76)</f>
        <v>27.051844444444441</v>
      </c>
      <c r="CZ76" s="21">
        <f ca="1">IF($C$2&lt;=$C$3,CX76,CY76)</f>
        <v>65.175788888888889</v>
      </c>
      <c r="DA76" s="21">
        <f ca="1">CP76</f>
        <v>-3.4794499999999977</v>
      </c>
      <c r="DB76" s="21">
        <f ca="1">CQ76+CZ76</f>
        <v>62.975201388888891</v>
      </c>
      <c r="DC76" s="21">
        <f ca="1">CQ76-CZ76</f>
        <v>-67.376376388888886</v>
      </c>
      <c r="DD76" s="61"/>
      <c r="DE76" s="19" t="s">
        <v>38</v>
      </c>
      <c r="DG76" s="8" t="s">
        <v>11</v>
      </c>
      <c r="DH76" s="21">
        <f ca="1">DH68+DH70*DJ64/100-DT62*DJ64^2/20000</f>
        <v>-17.544337500000001</v>
      </c>
      <c r="DI76" s="21">
        <f ca="1">DI68+DI70*DJ64/100-DT63*DJ64^2/20000</f>
        <v>-10.750324999999998</v>
      </c>
      <c r="DJ76" s="21">
        <f ca="1">DJ68-(DJ68-DJ69)/DT61*DJ64/100</f>
        <v>9.6287978723404244</v>
      </c>
      <c r="DK76" s="21">
        <f ca="1">DK68-(DK68-DK69)/DT61*DJ64/100</f>
        <v>-2.2804148936170212</v>
      </c>
      <c r="DL76" s="21">
        <f ca="1">DL68-(DL68-DL69)/DT61*DJ64/100</f>
        <v>-0.32804255319148934</v>
      </c>
      <c r="DM76" s="21">
        <f ca="1">DM68-(DM68-DM69)/DT61*DJ64/100</f>
        <v>-0.48270212765957449</v>
      </c>
      <c r="DN76" s="21">
        <f ca="1">(ABS(DJ76)+ABS(DL76))*SIGN(DJ76)</f>
        <v>9.9568404255319134</v>
      </c>
      <c r="DO76" s="21">
        <f ca="1">(ABS(DK76)+ABS(DM76))*SIGN(DK76)</f>
        <v>-2.7631170212765959</v>
      </c>
      <c r="DP76" s="21">
        <f ca="1">(ABS(DN76)+0.3*ABS(DO76))*SIGN(DN76)</f>
        <v>10.785775531914892</v>
      </c>
      <c r="DQ76" s="21">
        <f t="shared" ref="DQ76:DQ79" ca="1" si="181">(ABS(DO76)+0.3*ABS(DN76))*SIGN(DO76)</f>
        <v>-5.7501691489361697</v>
      </c>
      <c r="DR76" s="21">
        <f ca="1">IF($C$2&lt;=$C$3,DP76,DQ76)</f>
        <v>10.785775531914892</v>
      </c>
      <c r="DS76" s="21">
        <f ca="1">DH76</f>
        <v>-17.544337500000001</v>
      </c>
      <c r="DT76" s="21">
        <f ca="1">DI76+DR76</f>
        <v>3.5450531914893446E-2</v>
      </c>
      <c r="DU76" s="21">
        <f ca="1">DI76-DR76</f>
        <v>-21.53610053191489</v>
      </c>
      <c r="DV76" s="61"/>
    </row>
    <row r="77" spans="1:126" s="18" customFormat="1">
      <c r="C77" s="8" t="s">
        <v>10</v>
      </c>
      <c r="D77" s="21">
        <f ca="1">D69-D71*F65/100-P62*F65^2/20000</f>
        <v>-18.017387499999998</v>
      </c>
      <c r="E77" s="21">
        <f ca="1">E69-E71*F65/100-P63*F65^2/20000</f>
        <v>-11.037825</v>
      </c>
      <c r="F77" s="21">
        <f ca="1">F69-(F69-F68)/P61*F65/100</f>
        <v>-9.2757765957446807</v>
      </c>
      <c r="G77" s="21">
        <f ca="1">G69-(G69-G68)/P61*F65/100</f>
        <v>-1.0602446808510637</v>
      </c>
      <c r="H77" s="21">
        <f ca="1">H69-(H69-H68)/P61*F65/100</f>
        <v>-0.12157446808510639</v>
      </c>
      <c r="I77" s="21">
        <f ca="1">I69-(I69-I68)/P61*F65/100</f>
        <v>-0.17858510638297873</v>
      </c>
      <c r="J77" s="21">
        <f t="shared" ref="J77:K79" ca="1" si="182">(ABS(F77)+ABS(H77))*SIGN(F77)</f>
        <v>-9.3973510638297864</v>
      </c>
      <c r="K77" s="21">
        <f t="shared" ca="1" si="182"/>
        <v>-1.2388297872340424</v>
      </c>
      <c r="L77" s="21">
        <f t="shared" ref="L77:L79" ca="1" si="183">(ABS(J77)+0.3*ABS(K77))*SIGN(J77)</f>
        <v>-9.7689999999999984</v>
      </c>
      <c r="M77" s="21">
        <f t="shared" ca="1" si="175"/>
        <v>-4.0580351063829783</v>
      </c>
      <c r="N77" s="21">
        <f ca="1">IF($C$2&lt;=$C$3,L77,M77)</f>
        <v>-9.7689999999999984</v>
      </c>
      <c r="O77" s="21">
        <f t="shared" ref="O77:O79" ca="1" si="184">D77</f>
        <v>-18.017387499999998</v>
      </c>
      <c r="P77" s="21">
        <f t="shared" ref="P77:P79" ca="1" si="185">E77+N77</f>
        <v>-20.806824999999996</v>
      </c>
      <c r="Q77" s="21">
        <f t="shared" ref="Q77:Q79" ca="1" si="186">E77-N77</f>
        <v>-1.2688250000000014</v>
      </c>
      <c r="R77" s="61"/>
      <c r="U77" s="8" t="s">
        <v>10</v>
      </c>
      <c r="V77" s="21">
        <f ca="1">V69-V71*X65/100-AH62*X65^2/20000</f>
        <v>-11.8291375</v>
      </c>
      <c r="W77" s="21">
        <f ca="1">W69-W71*X65/100-AH63*X65^2/20000</f>
        <v>-7.2278249999999993</v>
      </c>
      <c r="X77" s="21">
        <f ca="1">X69-(X69-X68)/AH61*X65/100</f>
        <v>-10.670618421052632</v>
      </c>
      <c r="Y77" s="21">
        <f ca="1">Y69-(Y69-Y68)/AH61*X65/100</f>
        <v>-1.2195657894736842</v>
      </c>
      <c r="Z77" s="21">
        <f ca="1">Z69-(Z69-Z68)/AH61*X65/100</f>
        <v>-0.13896052631578948</v>
      </c>
      <c r="AA77" s="21">
        <f ca="1">AA69-(AA69-AA68)/AH61*X65/100</f>
        <v>-0.2052763157894737</v>
      </c>
      <c r="AB77" s="21">
        <f t="shared" ref="AB77:AC79" ca="1" si="187">(ABS(X77)+ABS(Z77))*SIGN(X77)</f>
        <v>-10.809578947368422</v>
      </c>
      <c r="AC77" s="21">
        <f t="shared" ca="1" si="187"/>
        <v>-1.4248421052631579</v>
      </c>
      <c r="AD77" s="21">
        <f t="shared" ref="AD77:AD79" ca="1" si="188">(ABS(AB77)+0.3*ABS(AC77))*SIGN(AB77)</f>
        <v>-11.23703157894737</v>
      </c>
      <c r="AE77" s="21">
        <f t="shared" ca="1" si="176"/>
        <v>-4.667715789473684</v>
      </c>
      <c r="AF77" s="21">
        <f ca="1">IF($C$2&lt;=$C$3,AD77,AE77)</f>
        <v>-11.23703157894737</v>
      </c>
      <c r="AG77" s="21">
        <f t="shared" ref="AG77:AG79" ca="1" si="189">V77</f>
        <v>-11.8291375</v>
      </c>
      <c r="AH77" s="21">
        <f t="shared" ref="AH77:AH79" ca="1" si="190">W77+AF77</f>
        <v>-18.464856578947369</v>
      </c>
      <c r="AI77" s="21">
        <f t="shared" ref="AI77:AI79" ca="1" si="191">W77-AF77</f>
        <v>4.0092065789473708</v>
      </c>
      <c r="AJ77" s="61"/>
      <c r="AM77" s="8" t="s">
        <v>10</v>
      </c>
      <c r="AN77" s="21">
        <f ca="1">AN69-AN71*AP65/100-AZ62*AP65^2/20000</f>
        <v>-18.612924999999997</v>
      </c>
      <c r="AO77" s="21">
        <f ca="1">AO69-AO71*AP65/100-AZ63*AP65^2/20000</f>
        <v>-11.22645</v>
      </c>
      <c r="AP77" s="21">
        <f ca="1">AP69-(AP69-AP68)/AZ61*AP65/100</f>
        <v>-10.716000000000001</v>
      </c>
      <c r="AQ77" s="21">
        <f ca="1">AQ69-(AQ69-AQ68)/AZ61*AP65/100</f>
        <v>-1.2354000000000001</v>
      </c>
      <c r="AR77" s="21">
        <f ca="1">AR69-(AR69-AR68)/AZ61*AP65/100</f>
        <v>-0.14230000000000001</v>
      </c>
      <c r="AS77" s="21">
        <f ca="1">AS69-(AS69-AS68)/AZ61*AP65/100</f>
        <v>-0.20995</v>
      </c>
      <c r="AT77" s="21">
        <f t="shared" ref="AT77:AU79" ca="1" si="192">(ABS(AP77)+ABS(AR77))*SIGN(AP77)</f>
        <v>-10.858300000000002</v>
      </c>
      <c r="AU77" s="21">
        <f t="shared" ca="1" si="192"/>
        <v>-1.4453500000000001</v>
      </c>
      <c r="AV77" s="21">
        <f t="shared" ref="AV77:AV79" ca="1" si="193">(ABS(AT77)+0.3*ABS(AU77))*SIGN(AT77)</f>
        <v>-11.291905000000002</v>
      </c>
      <c r="AW77" s="21">
        <f t="shared" ca="1" si="177"/>
        <v>-4.7028400000000001</v>
      </c>
      <c r="AX77" s="21">
        <f ca="1">IF($C$2&lt;=$C$3,AV77,AW77)</f>
        <v>-11.291905000000002</v>
      </c>
      <c r="AY77" s="21">
        <f t="shared" ref="AY77:AY79" ca="1" si="194">AN77</f>
        <v>-18.612924999999997</v>
      </c>
      <c r="AZ77" s="21">
        <f t="shared" ref="AZ77:AZ79" ca="1" si="195">AO77+AX77</f>
        <v>-22.518355</v>
      </c>
      <c r="BA77" s="21">
        <f t="shared" ref="BA77:BA79" ca="1" si="196">AO77-AX77</f>
        <v>6.5455000000001817E-2</v>
      </c>
      <c r="BB77" s="61"/>
      <c r="BE77" s="8" t="s">
        <v>10</v>
      </c>
      <c r="BF77" s="21">
        <f ca="1">BF69-BF71*BH65/100-BR62*BH65^2/20000</f>
        <v>-8.0209499999999974</v>
      </c>
      <c r="BG77" s="21">
        <f ca="1">BG69-BG71*BH65/100-BR63*BH65^2/20000</f>
        <v>-4.9947874999999993</v>
      </c>
      <c r="BH77" s="21">
        <f ca="1">BH69-(BH69-BH68)/BR61*BH65/100</f>
        <v>-62.198203124999999</v>
      </c>
      <c r="BI77" s="21">
        <f ca="1">BI69-(BI69-BI68)/BR61*BH65/100</f>
        <v>-7.087031249999999</v>
      </c>
      <c r="BJ77" s="21">
        <f ca="1">BJ69-(BJ69-BJ68)/BR61*BH65/100</f>
        <v>-0.80521874999999998</v>
      </c>
      <c r="BK77" s="21">
        <f ca="1">BK69-(BK69-BK68)/BR61*BH65/100</f>
        <v>-1.1851875000000001</v>
      </c>
      <c r="BL77" s="21">
        <f t="shared" ref="BL77:BM79" ca="1" si="197">(ABS(BH77)+ABS(BJ77))*SIGN(BH77)</f>
        <v>-63.003421875000001</v>
      </c>
      <c r="BM77" s="21">
        <f t="shared" ca="1" si="197"/>
        <v>-8.2722187499999986</v>
      </c>
      <c r="BN77" s="21">
        <f t="shared" ref="BN77:BN79" ca="1" si="198">(ABS(BL77)+0.3*ABS(BM77))*SIGN(BL77)</f>
        <v>-65.485087500000006</v>
      </c>
      <c r="BO77" s="21">
        <f t="shared" ca="1" si="178"/>
        <v>-27.173245312500001</v>
      </c>
      <c r="BP77" s="21">
        <f ca="1">IF($C$2&lt;=$C$3,BN77,BO77)</f>
        <v>-65.485087500000006</v>
      </c>
      <c r="BQ77" s="21">
        <f t="shared" ref="BQ77:BQ79" ca="1" si="199">BF77</f>
        <v>-8.0209499999999974</v>
      </c>
      <c r="BR77" s="21">
        <f t="shared" ref="BR77:BR79" ca="1" si="200">BG77+BP77</f>
        <v>-70.479875000000007</v>
      </c>
      <c r="BS77" s="21">
        <f t="shared" ref="BS77:BS79" ca="1" si="201">BG77-BP77</f>
        <v>60.490300000000005</v>
      </c>
      <c r="BT77" s="61"/>
      <c r="BW77" s="8" t="s">
        <v>10</v>
      </c>
      <c r="BX77" s="21">
        <f ca="1">BX69-BX71*BZ65/100-CJ62*BZ65^2/20000</f>
        <v>-38.886449999999996</v>
      </c>
      <c r="BY77" s="21">
        <f ca="1">BY69-BY71*BZ65/100-CJ63*BZ65^2/20000</f>
        <v>-23.3410875</v>
      </c>
      <c r="BZ77" s="21">
        <f ca="1">BZ69-(BZ69-BZ68)/CJ61*BZ65/100</f>
        <v>-76.883250000000004</v>
      </c>
      <c r="CA77" s="21">
        <f ca="1">CA69-(CA69-CA68)/CJ61*BZ65/100</f>
        <v>-8.7989166666666669</v>
      </c>
      <c r="CB77" s="21">
        <f ca="1">CB69-(CB69-CB68)/CJ61*BZ65/100</f>
        <v>-1.0068333333333332</v>
      </c>
      <c r="CC77" s="21">
        <f ca="1">CC69-(CC69-CC68)/CJ61*BZ65/100</f>
        <v>-1.4810833333333333</v>
      </c>
      <c r="CD77" s="21">
        <f t="shared" ref="CD77:CE79" ca="1" si="202">(ABS(BZ77)+ABS(CB77))*SIGN(BZ77)</f>
        <v>-77.890083333333337</v>
      </c>
      <c r="CE77" s="21">
        <f t="shared" ca="1" si="202"/>
        <v>-10.280000000000001</v>
      </c>
      <c r="CF77" s="21">
        <f t="shared" ref="CF77:CF79" ca="1" si="203">(ABS(CD77)+0.3*ABS(CE77))*SIGN(CD77)</f>
        <v>-80.97408333333334</v>
      </c>
      <c r="CG77" s="21">
        <f t="shared" ca="1" si="179"/>
        <v>-33.647024999999999</v>
      </c>
      <c r="CH77" s="21">
        <f ca="1">IF($C$2&lt;=$C$3,CF77,CG77)</f>
        <v>-80.97408333333334</v>
      </c>
      <c r="CI77" s="21">
        <f t="shared" ref="CI77:CI79" ca="1" si="204">BX77</f>
        <v>-38.886449999999996</v>
      </c>
      <c r="CJ77" s="21">
        <f t="shared" ref="CJ77:CJ79" ca="1" si="205">BY77+CH77</f>
        <v>-104.31517083333334</v>
      </c>
      <c r="CK77" s="21">
        <f t="shared" ref="CK77:CK79" ca="1" si="206">BY77-CH77</f>
        <v>57.632995833333339</v>
      </c>
      <c r="CL77" s="61"/>
      <c r="CO77" s="8" t="s">
        <v>10</v>
      </c>
      <c r="CP77" s="21">
        <f ca="1">CP69-CP71*CR65/100-DB62*CR65^2/20000</f>
        <v>-44.392050000000005</v>
      </c>
      <c r="CQ77" s="21">
        <f ca="1">CQ69-CQ71*CR65/100-DB63*CR65^2/20000</f>
        <v>-26.481387499999997</v>
      </c>
      <c r="CR77" s="21">
        <f ca="1">CR69-(CR69-CR68)/DB61*CR65/100</f>
        <v>-54.865083333333331</v>
      </c>
      <c r="CS77" s="21">
        <f ca="1">CS69-(CS69-CS68)/DB61*CR65/100</f>
        <v>-6.2643333333333331</v>
      </c>
      <c r="CT77" s="21">
        <f ca="1">CT69-(CT69-CT68)/DB61*CR65/100</f>
        <v>-0.71358333333333335</v>
      </c>
      <c r="CU77" s="21">
        <f ca="1">CU69-(CU69-CU68)/DB61*CR65/100</f>
        <v>-1.05</v>
      </c>
      <c r="CV77" s="21">
        <f t="shared" ref="CV77:CW79" ca="1" si="207">(ABS(CR77)+ABS(CT77))*SIGN(CR77)</f>
        <v>-55.578666666666663</v>
      </c>
      <c r="CW77" s="21">
        <f t="shared" ca="1" si="207"/>
        <v>-7.3143333333333329</v>
      </c>
      <c r="CX77" s="21">
        <f t="shared" ref="CX77:CX79" ca="1" si="208">(ABS(CV77)+0.3*ABS(CW77))*SIGN(CV77)</f>
        <v>-57.772966666666662</v>
      </c>
      <c r="CY77" s="21">
        <f t="shared" ca="1" si="180"/>
        <v>-23.987933333333331</v>
      </c>
      <c r="CZ77" s="21">
        <f ca="1">IF($C$2&lt;=$C$3,CX77,CY77)</f>
        <v>-57.772966666666662</v>
      </c>
      <c r="DA77" s="21">
        <f t="shared" ref="DA77:DA79" ca="1" si="209">CP77</f>
        <v>-44.392050000000005</v>
      </c>
      <c r="DB77" s="21">
        <f t="shared" ref="DB77:DB79" ca="1" si="210">CQ77+CZ77</f>
        <v>-84.254354166666658</v>
      </c>
      <c r="DC77" s="21">
        <f t="shared" ref="DC77:DC79" ca="1" si="211">CQ77-CZ77</f>
        <v>31.291579166666665</v>
      </c>
      <c r="DD77" s="61"/>
      <c r="DG77" s="8" t="s">
        <v>10</v>
      </c>
      <c r="DH77" s="21">
        <f ca="1">DH69-DH71*DJ65/100-DT62*DJ65^2/20000</f>
        <v>-17.9495875</v>
      </c>
      <c r="DI77" s="21">
        <f ca="1">DI69-DI71*DJ65/100-DT63*DJ65^2/20000</f>
        <v>-10.997525</v>
      </c>
      <c r="DJ77" s="21">
        <f ca="1">DJ69-(DJ69-DJ68)/DT61*DJ65/100</f>
        <v>-9.2677978723404273</v>
      </c>
      <c r="DK77" s="21">
        <f ca="1">DK69-(DK69-DK68)/DT61*DJ65/100</f>
        <v>2.1954148936170212</v>
      </c>
      <c r="DL77" s="21">
        <f ca="1">DL69-(DL69-DL68)/DT61*DJ65/100</f>
        <v>0.31604255319148938</v>
      </c>
      <c r="DM77" s="21">
        <f ca="1">DM69-(DM69-DM68)/DT61*DJ65/100</f>
        <v>0.46470212765957447</v>
      </c>
      <c r="DN77" s="21">
        <f t="shared" ref="DN77:DO79" ca="1" si="212">(ABS(DJ77)+ABS(DL77))*SIGN(DJ77)</f>
        <v>-9.5838404255319158</v>
      </c>
      <c r="DO77" s="21">
        <f t="shared" ca="1" si="212"/>
        <v>2.6601170212765957</v>
      </c>
      <c r="DP77" s="21">
        <f t="shared" ref="DP77:DP79" ca="1" si="213">(ABS(DN77)+0.3*ABS(DO77))*SIGN(DN77)</f>
        <v>-10.381875531914895</v>
      </c>
      <c r="DQ77" s="21">
        <f t="shared" ca="1" si="181"/>
        <v>5.5352691489361705</v>
      </c>
      <c r="DR77" s="21">
        <f ca="1">IF($C$2&lt;=$C$3,DP77,DQ77)</f>
        <v>-10.381875531914895</v>
      </c>
      <c r="DS77" s="21">
        <f t="shared" ref="DS77:DS79" ca="1" si="214">DH77</f>
        <v>-17.9495875</v>
      </c>
      <c r="DT77" s="21">
        <f t="shared" ref="DT77:DT79" ca="1" si="215">DI77+DR77</f>
        <v>-21.379400531914897</v>
      </c>
      <c r="DU77" s="21">
        <f t="shared" ref="DU77:DU79" ca="1" si="216">DI77-DR77</f>
        <v>-0.61564946808510435</v>
      </c>
      <c r="DV77" s="61"/>
    </row>
    <row r="78" spans="1:126" s="18" customFormat="1">
      <c r="C78" s="8" t="s">
        <v>9</v>
      </c>
      <c r="D78" s="21">
        <f ca="1">D70-P62*F64/100</f>
        <v>26.5215</v>
      </c>
      <c r="E78" s="21">
        <f ca="1">E70-P63*F64/100</f>
        <v>16.25</v>
      </c>
      <c r="F78" s="21">
        <f t="shared" ref="F78:I79" ca="1" si="217">F70</f>
        <v>-4.3019999999999996</v>
      </c>
      <c r="G78" s="21">
        <f t="shared" ca="1" si="217"/>
        <v>-0.49199999999999999</v>
      </c>
      <c r="H78" s="21">
        <f t="shared" ca="1" si="217"/>
        <v>-5.6000000000000001E-2</v>
      </c>
      <c r="I78" s="21">
        <f t="shared" ca="1" si="217"/>
        <v>-8.3000000000000004E-2</v>
      </c>
      <c r="J78" s="21">
        <f t="shared" ca="1" si="182"/>
        <v>-4.3579999999999997</v>
      </c>
      <c r="K78" s="21">
        <f t="shared" ca="1" si="182"/>
        <v>-0.57499999999999996</v>
      </c>
      <c r="L78" s="21">
        <f t="shared" ca="1" si="183"/>
        <v>-4.5305</v>
      </c>
      <c r="M78" s="21">
        <f t="shared" ca="1" si="175"/>
        <v>-1.8823999999999999</v>
      </c>
      <c r="N78" s="21">
        <f ca="1">IF($C$2&lt;=$C$3,L78,M78)</f>
        <v>-4.5305</v>
      </c>
      <c r="O78" s="21">
        <f t="shared" ca="1" si="184"/>
        <v>26.5215</v>
      </c>
      <c r="P78" s="21">
        <f t="shared" ca="1" si="185"/>
        <v>11.7195</v>
      </c>
      <c r="Q78" s="21">
        <f t="shared" ca="1" si="186"/>
        <v>20.7805</v>
      </c>
      <c r="R78" s="61"/>
      <c r="U78" s="8" t="s">
        <v>9</v>
      </c>
      <c r="V78" s="21">
        <f ca="1">V70-AH62*X64/100</f>
        <v>21.127499999999998</v>
      </c>
      <c r="W78" s="21">
        <f ca="1">W70-AH63*X64/100</f>
        <v>12.952</v>
      </c>
      <c r="X78" s="21">
        <f t="shared" ref="X78:AA79" ca="1" si="218">X70</f>
        <v>-6.149</v>
      </c>
      <c r="Y78" s="21">
        <f t="shared" ca="1" si="218"/>
        <v>-0.70299999999999996</v>
      </c>
      <c r="Z78" s="21">
        <f t="shared" ca="1" si="218"/>
        <v>-0.08</v>
      </c>
      <c r="AA78" s="21">
        <f t="shared" ca="1" si="218"/>
        <v>-0.11799999999999999</v>
      </c>
      <c r="AB78" s="21">
        <f t="shared" ca="1" si="187"/>
        <v>-6.2290000000000001</v>
      </c>
      <c r="AC78" s="21">
        <f t="shared" ca="1" si="187"/>
        <v>-0.82099999999999995</v>
      </c>
      <c r="AD78" s="21">
        <f t="shared" ca="1" si="188"/>
        <v>-6.4752999999999998</v>
      </c>
      <c r="AE78" s="21">
        <f t="shared" ca="1" si="176"/>
        <v>-2.6897000000000002</v>
      </c>
      <c r="AF78" s="21">
        <f ca="1">IF($C$2&lt;=$C$3,AD78,AE78)</f>
        <v>-6.4752999999999998</v>
      </c>
      <c r="AG78" s="21">
        <f t="shared" ca="1" si="189"/>
        <v>21.127499999999998</v>
      </c>
      <c r="AH78" s="21">
        <f t="shared" ca="1" si="190"/>
        <v>6.4767000000000001</v>
      </c>
      <c r="AI78" s="21">
        <f t="shared" ca="1" si="191"/>
        <v>19.427299999999999</v>
      </c>
      <c r="AJ78" s="61"/>
      <c r="AM78" s="8" t="s">
        <v>9</v>
      </c>
      <c r="AN78" s="21">
        <f ca="1">AN70-AZ62*AP64/100</f>
        <v>49.030999999999999</v>
      </c>
      <c r="AO78" s="21">
        <f ca="1">AO70-AZ63*AP64/100</f>
        <v>29.522999999999996</v>
      </c>
      <c r="AP78" s="21">
        <f t="shared" ref="AP78:AS79" ca="1" si="219">AP70</f>
        <v>-8.8989999999999991</v>
      </c>
      <c r="AQ78" s="21">
        <f t="shared" ca="1" si="219"/>
        <v>-1.024</v>
      </c>
      <c r="AR78" s="21">
        <f t="shared" ca="1" si="219"/>
        <v>-0.11799999999999999</v>
      </c>
      <c r="AS78" s="21">
        <f t="shared" ca="1" si="219"/>
        <v>-0.17299999999999999</v>
      </c>
      <c r="AT78" s="21">
        <f t="shared" ca="1" si="192"/>
        <v>-9.0169999999999995</v>
      </c>
      <c r="AU78" s="21">
        <f t="shared" ca="1" si="192"/>
        <v>-1.1970000000000001</v>
      </c>
      <c r="AV78" s="21">
        <f t="shared" ca="1" si="193"/>
        <v>-9.3760999999999992</v>
      </c>
      <c r="AW78" s="21">
        <f t="shared" ca="1" si="177"/>
        <v>-3.9020999999999999</v>
      </c>
      <c r="AX78" s="21">
        <f ca="1">IF($C$2&lt;=$C$3,AV78,AW78)</f>
        <v>-9.3760999999999992</v>
      </c>
      <c r="AY78" s="21">
        <f t="shared" ca="1" si="194"/>
        <v>49.030999999999999</v>
      </c>
      <c r="AZ78" s="21">
        <f t="shared" ca="1" si="195"/>
        <v>20.146899999999995</v>
      </c>
      <c r="BA78" s="21">
        <f t="shared" ca="1" si="196"/>
        <v>38.899099999999997</v>
      </c>
      <c r="BB78" s="61"/>
      <c r="BE78" s="8" t="s">
        <v>9</v>
      </c>
      <c r="BF78" s="21">
        <f ca="1">BF70-BR62*BH64/100</f>
        <v>81.801999999999992</v>
      </c>
      <c r="BG78" s="21">
        <f ca="1">BG70-BR63*BH64/100</f>
        <v>48.918499999999995</v>
      </c>
      <c r="BH78" s="21">
        <f t="shared" ref="BH78:BK79" ca="1" si="220">BH70</f>
        <v>-41.637</v>
      </c>
      <c r="BI78" s="21">
        <f t="shared" ca="1" si="220"/>
        <v>-4.7450000000000001</v>
      </c>
      <c r="BJ78" s="21">
        <f t="shared" ca="1" si="220"/>
        <v>-0.53900000000000003</v>
      </c>
      <c r="BK78" s="21">
        <f t="shared" ca="1" si="220"/>
        <v>-0.79400000000000004</v>
      </c>
      <c r="BL78" s="21">
        <f t="shared" ca="1" si="197"/>
        <v>-42.176000000000002</v>
      </c>
      <c r="BM78" s="21">
        <f t="shared" ca="1" si="197"/>
        <v>-5.5389999999999997</v>
      </c>
      <c r="BN78" s="21">
        <f t="shared" ca="1" si="198"/>
        <v>-43.837700000000005</v>
      </c>
      <c r="BO78" s="21">
        <f t="shared" ca="1" si="178"/>
        <v>-18.191800000000001</v>
      </c>
      <c r="BP78" s="21">
        <f ca="1">IF($C$2&lt;=$C$3,BN78,BO78)</f>
        <v>-43.837700000000005</v>
      </c>
      <c r="BQ78" s="21">
        <f t="shared" ca="1" si="199"/>
        <v>81.801999999999992</v>
      </c>
      <c r="BR78" s="21">
        <f t="shared" ca="1" si="200"/>
        <v>5.0807999999999893</v>
      </c>
      <c r="BS78" s="21">
        <f t="shared" ca="1" si="201"/>
        <v>92.756200000000007</v>
      </c>
      <c r="BT78" s="61"/>
      <c r="BW78" s="8" t="s">
        <v>9</v>
      </c>
      <c r="BX78" s="21">
        <f ca="1">BX70-CJ62*BZ64/100</f>
        <v>92.26</v>
      </c>
      <c r="BY78" s="21">
        <f ca="1">BY70-CJ63*BZ64/100</f>
        <v>55.3005</v>
      </c>
      <c r="BZ78" s="21">
        <f t="shared" ref="BZ78:CC79" ca="1" si="221">BZ70</f>
        <v>-43.887999999999998</v>
      </c>
      <c r="CA78" s="21">
        <f t="shared" ca="1" si="221"/>
        <v>-5.0229999999999997</v>
      </c>
      <c r="CB78" s="21">
        <f t="shared" ca="1" si="221"/>
        <v>-0.57499999999999996</v>
      </c>
      <c r="CC78" s="21">
        <f t="shared" ca="1" si="221"/>
        <v>-0.84499999999999997</v>
      </c>
      <c r="CD78" s="21">
        <f t="shared" ca="1" si="202"/>
        <v>-44.463000000000001</v>
      </c>
      <c r="CE78" s="21">
        <f t="shared" ca="1" si="202"/>
        <v>-5.8679999999999994</v>
      </c>
      <c r="CF78" s="21">
        <f t="shared" ca="1" si="203"/>
        <v>-46.223399999999998</v>
      </c>
      <c r="CG78" s="21">
        <f t="shared" ca="1" si="179"/>
        <v>-19.206900000000001</v>
      </c>
      <c r="CH78" s="21">
        <f ca="1">IF($C$2&lt;=$C$3,CF78,CG78)</f>
        <v>-46.223399999999998</v>
      </c>
      <c r="CI78" s="21">
        <f t="shared" ca="1" si="204"/>
        <v>92.26</v>
      </c>
      <c r="CJ78" s="21">
        <f t="shared" ca="1" si="205"/>
        <v>9.0771000000000015</v>
      </c>
      <c r="CK78" s="21">
        <f t="shared" ca="1" si="206"/>
        <v>101.5239</v>
      </c>
      <c r="CL78" s="61"/>
      <c r="CO78" s="8" t="s">
        <v>9</v>
      </c>
      <c r="CP78" s="21">
        <f ca="1">CP70-DB62*CR64/100</f>
        <v>68.580000000000013</v>
      </c>
      <c r="CQ78" s="21">
        <f ca="1">CQ70-DB63*CR64/100</f>
        <v>41.194500000000005</v>
      </c>
      <c r="CR78" s="21">
        <f t="shared" ref="CR78:CU79" ca="1" si="222">CR70</f>
        <v>-37.665999999999997</v>
      </c>
      <c r="CS78" s="21">
        <f t="shared" ca="1" si="222"/>
        <v>-4.298</v>
      </c>
      <c r="CT78" s="21">
        <f t="shared" ca="1" si="222"/>
        <v>-0.48899999999999999</v>
      </c>
      <c r="CU78" s="21">
        <f t="shared" ca="1" si="222"/>
        <v>-0.72</v>
      </c>
      <c r="CV78" s="21">
        <f t="shared" ca="1" si="207"/>
        <v>-38.154999999999994</v>
      </c>
      <c r="CW78" s="21">
        <f t="shared" ca="1" si="207"/>
        <v>-5.0179999999999998</v>
      </c>
      <c r="CX78" s="21">
        <f t="shared" ca="1" si="208"/>
        <v>-39.660399999999996</v>
      </c>
      <c r="CY78" s="21">
        <f t="shared" ca="1" si="180"/>
        <v>-16.464499999999997</v>
      </c>
      <c r="CZ78" s="21">
        <f ca="1">IF($C$2&lt;=$C$3,CX78,CY78)</f>
        <v>-39.660399999999996</v>
      </c>
      <c r="DA78" s="21">
        <f t="shared" ca="1" si="209"/>
        <v>68.580000000000013</v>
      </c>
      <c r="DB78" s="21">
        <f t="shared" ca="1" si="210"/>
        <v>1.5341000000000093</v>
      </c>
      <c r="DC78" s="21">
        <f t="shared" ca="1" si="211"/>
        <v>80.854900000000001</v>
      </c>
      <c r="DD78" s="61"/>
      <c r="DG78" s="8" t="s">
        <v>9</v>
      </c>
      <c r="DH78" s="21">
        <f ca="1">DH70-DT62*DJ64/100</f>
        <v>26.549499999999998</v>
      </c>
      <c r="DI78" s="21">
        <f ca="1">DI70-DT63*DJ64/100</f>
        <v>16.268000000000001</v>
      </c>
      <c r="DJ78" s="21">
        <f t="shared" ref="DJ78:DM79" ca="1" si="223">DJ70</f>
        <v>-4.2949999999999999</v>
      </c>
      <c r="DK78" s="21">
        <f t="shared" ca="1" si="223"/>
        <v>1.0169999999999999</v>
      </c>
      <c r="DL78" s="21">
        <f t="shared" ca="1" si="223"/>
        <v>0.14599999999999999</v>
      </c>
      <c r="DM78" s="21">
        <f t="shared" ca="1" si="223"/>
        <v>0.215</v>
      </c>
      <c r="DN78" s="21">
        <f t="shared" ca="1" si="212"/>
        <v>-4.4409999999999998</v>
      </c>
      <c r="DO78" s="21">
        <f t="shared" ca="1" si="212"/>
        <v>1.232</v>
      </c>
      <c r="DP78" s="21">
        <f t="shared" ca="1" si="213"/>
        <v>-4.8106</v>
      </c>
      <c r="DQ78" s="21">
        <f t="shared" ca="1" si="181"/>
        <v>2.5642999999999998</v>
      </c>
      <c r="DR78" s="21">
        <f ca="1">IF($C$2&lt;=$C$3,DP78,DQ78)</f>
        <v>-4.8106</v>
      </c>
      <c r="DS78" s="21">
        <f t="shared" ca="1" si="214"/>
        <v>26.549499999999998</v>
      </c>
      <c r="DT78" s="21">
        <f t="shared" ca="1" si="215"/>
        <v>11.4574</v>
      </c>
      <c r="DU78" s="21">
        <f t="shared" ca="1" si="216"/>
        <v>21.078600000000002</v>
      </c>
      <c r="DV78" s="61"/>
    </row>
    <row r="79" spans="1:126" s="18" customFormat="1">
      <c r="C79" s="8" t="s">
        <v>8</v>
      </c>
      <c r="D79" s="21">
        <f ca="1">D71+P62*F65/100</f>
        <v>-26.762499999999999</v>
      </c>
      <c r="E79" s="21">
        <f ca="1">E71+P63*F65/100</f>
        <v>-16.398</v>
      </c>
      <c r="F79" s="21">
        <f t="shared" ca="1" si="217"/>
        <v>-4.3019999999999996</v>
      </c>
      <c r="G79" s="21">
        <f t="shared" ca="1" si="217"/>
        <v>-0.49199999999999999</v>
      </c>
      <c r="H79" s="21">
        <f t="shared" ca="1" si="217"/>
        <v>-5.6000000000000001E-2</v>
      </c>
      <c r="I79" s="21">
        <f t="shared" ca="1" si="217"/>
        <v>-8.3000000000000004E-2</v>
      </c>
      <c r="J79" s="21">
        <f t="shared" ca="1" si="182"/>
        <v>-4.3579999999999997</v>
      </c>
      <c r="K79" s="21">
        <f t="shared" ca="1" si="182"/>
        <v>-0.57499999999999996</v>
      </c>
      <c r="L79" s="21">
        <f t="shared" ca="1" si="183"/>
        <v>-4.5305</v>
      </c>
      <c r="M79" s="21">
        <f t="shared" ca="1" si="175"/>
        <v>-1.8823999999999999</v>
      </c>
      <c r="N79" s="21">
        <f ca="1">IF($C$2&lt;=$C$3,L79,M79)</f>
        <v>-4.5305</v>
      </c>
      <c r="O79" s="21">
        <f t="shared" ca="1" si="184"/>
        <v>-26.762499999999999</v>
      </c>
      <c r="P79" s="21">
        <f t="shared" ca="1" si="185"/>
        <v>-20.9285</v>
      </c>
      <c r="Q79" s="21">
        <f t="shared" ca="1" si="186"/>
        <v>-11.8675</v>
      </c>
      <c r="R79" s="61"/>
      <c r="U79" s="8" t="s">
        <v>8</v>
      </c>
      <c r="V79" s="21">
        <f ca="1">V71+AH62*X65/100</f>
        <v>-21.2575</v>
      </c>
      <c r="W79" s="21">
        <f ca="1">W71+AH63*X65/100</f>
        <v>-13.018000000000001</v>
      </c>
      <c r="X79" s="21">
        <f t="shared" ca="1" si="218"/>
        <v>-6.149</v>
      </c>
      <c r="Y79" s="21">
        <f t="shared" ca="1" si="218"/>
        <v>-0.70299999999999996</v>
      </c>
      <c r="Z79" s="21">
        <f t="shared" ca="1" si="218"/>
        <v>-0.08</v>
      </c>
      <c r="AA79" s="21">
        <f t="shared" ca="1" si="218"/>
        <v>-0.11799999999999999</v>
      </c>
      <c r="AB79" s="21">
        <f t="shared" ca="1" si="187"/>
        <v>-6.2290000000000001</v>
      </c>
      <c r="AC79" s="21">
        <f t="shared" ca="1" si="187"/>
        <v>-0.82099999999999995</v>
      </c>
      <c r="AD79" s="21">
        <f t="shared" ca="1" si="188"/>
        <v>-6.4752999999999998</v>
      </c>
      <c r="AE79" s="21">
        <f t="shared" ca="1" si="176"/>
        <v>-2.6897000000000002</v>
      </c>
      <c r="AF79" s="21">
        <f ca="1">IF($C$2&lt;=$C$3,AD79,AE79)</f>
        <v>-6.4752999999999998</v>
      </c>
      <c r="AG79" s="21">
        <f t="shared" ca="1" si="189"/>
        <v>-21.2575</v>
      </c>
      <c r="AH79" s="21">
        <f t="shared" ca="1" si="190"/>
        <v>-19.493300000000001</v>
      </c>
      <c r="AI79" s="21">
        <f t="shared" ca="1" si="191"/>
        <v>-6.5427000000000008</v>
      </c>
      <c r="AJ79" s="61"/>
      <c r="AM79" s="8" t="s">
        <v>8</v>
      </c>
      <c r="AN79" s="21">
        <f ca="1">AN71+AZ62*AP65/100</f>
        <v>-47.791000000000004</v>
      </c>
      <c r="AO79" s="21">
        <f ca="1">AO71+AZ63*AP65/100</f>
        <v>-28.796999999999997</v>
      </c>
      <c r="AP79" s="21">
        <f t="shared" ca="1" si="219"/>
        <v>-8.8989999999999991</v>
      </c>
      <c r="AQ79" s="21">
        <f t="shared" ca="1" si="219"/>
        <v>-1.024</v>
      </c>
      <c r="AR79" s="21">
        <f t="shared" ca="1" si="219"/>
        <v>-0.11799999999999999</v>
      </c>
      <c r="AS79" s="21">
        <f t="shared" ca="1" si="219"/>
        <v>-0.17299999999999999</v>
      </c>
      <c r="AT79" s="21">
        <f t="shared" ca="1" si="192"/>
        <v>-9.0169999999999995</v>
      </c>
      <c r="AU79" s="21">
        <f t="shared" ca="1" si="192"/>
        <v>-1.1970000000000001</v>
      </c>
      <c r="AV79" s="21">
        <f t="shared" ca="1" si="193"/>
        <v>-9.3760999999999992</v>
      </c>
      <c r="AW79" s="21">
        <f t="shared" ca="1" si="177"/>
        <v>-3.9020999999999999</v>
      </c>
      <c r="AX79" s="21">
        <f ca="1">IF($C$2&lt;=$C$3,AV79,AW79)</f>
        <v>-9.3760999999999992</v>
      </c>
      <c r="AY79" s="21">
        <f t="shared" ca="1" si="194"/>
        <v>-47.791000000000004</v>
      </c>
      <c r="AZ79" s="21">
        <f t="shared" ca="1" si="195"/>
        <v>-38.173099999999998</v>
      </c>
      <c r="BA79" s="21">
        <f t="shared" ca="1" si="196"/>
        <v>-19.420899999999996</v>
      </c>
      <c r="BB79" s="61"/>
      <c r="BE79" s="8" t="s">
        <v>8</v>
      </c>
      <c r="BF79" s="21">
        <f ca="1">BF71+BR62*BH65/100</f>
        <v>-60.650000000000006</v>
      </c>
      <c r="BG79" s="21">
        <f ca="1">BG71+BR63*BH65/100</f>
        <v>-36.482500000000002</v>
      </c>
      <c r="BH79" s="21">
        <f t="shared" ca="1" si="220"/>
        <v>-41.637</v>
      </c>
      <c r="BI79" s="21">
        <f t="shared" ca="1" si="220"/>
        <v>-4.7450000000000001</v>
      </c>
      <c r="BJ79" s="21">
        <f t="shared" ca="1" si="220"/>
        <v>-0.53900000000000003</v>
      </c>
      <c r="BK79" s="21">
        <f t="shared" ca="1" si="220"/>
        <v>-0.79400000000000004</v>
      </c>
      <c r="BL79" s="21">
        <f t="shared" ca="1" si="197"/>
        <v>-42.176000000000002</v>
      </c>
      <c r="BM79" s="21">
        <f t="shared" ca="1" si="197"/>
        <v>-5.5389999999999997</v>
      </c>
      <c r="BN79" s="21">
        <f t="shared" ca="1" si="198"/>
        <v>-43.837700000000005</v>
      </c>
      <c r="BO79" s="21">
        <f t="shared" ca="1" si="178"/>
        <v>-18.191800000000001</v>
      </c>
      <c r="BP79" s="21">
        <f ca="1">IF($C$2&lt;=$C$3,BN79,BO79)</f>
        <v>-43.837700000000005</v>
      </c>
      <c r="BQ79" s="21">
        <f t="shared" ca="1" si="199"/>
        <v>-60.650000000000006</v>
      </c>
      <c r="BR79" s="21">
        <f t="shared" ca="1" si="200"/>
        <v>-80.3202</v>
      </c>
      <c r="BS79" s="21">
        <f t="shared" ca="1" si="201"/>
        <v>7.3552000000000035</v>
      </c>
      <c r="BT79" s="61"/>
      <c r="BW79" s="8" t="s">
        <v>8</v>
      </c>
      <c r="BX79" s="21">
        <f ca="1">BX71+CJ62*BZ65/100</f>
        <v>-92.4</v>
      </c>
      <c r="BY79" s="21">
        <f ca="1">BY71+CJ63*BZ65/100</f>
        <v>-55.404499999999999</v>
      </c>
      <c r="BZ79" s="21">
        <f t="shared" ca="1" si="221"/>
        <v>-43.887999999999998</v>
      </c>
      <c r="CA79" s="21">
        <f t="shared" ca="1" si="221"/>
        <v>-5.0229999999999997</v>
      </c>
      <c r="CB79" s="21">
        <f t="shared" ca="1" si="221"/>
        <v>-0.57499999999999996</v>
      </c>
      <c r="CC79" s="21">
        <f t="shared" ca="1" si="221"/>
        <v>-0.84499999999999997</v>
      </c>
      <c r="CD79" s="21">
        <f t="shared" ca="1" si="202"/>
        <v>-44.463000000000001</v>
      </c>
      <c r="CE79" s="21">
        <f t="shared" ca="1" si="202"/>
        <v>-5.8679999999999994</v>
      </c>
      <c r="CF79" s="21">
        <f t="shared" ca="1" si="203"/>
        <v>-46.223399999999998</v>
      </c>
      <c r="CG79" s="21">
        <f t="shared" ca="1" si="179"/>
        <v>-19.206900000000001</v>
      </c>
      <c r="CH79" s="21">
        <f ca="1">IF($C$2&lt;=$C$3,CF79,CG79)</f>
        <v>-46.223399999999998</v>
      </c>
      <c r="CI79" s="21">
        <f t="shared" ca="1" si="204"/>
        <v>-92.4</v>
      </c>
      <c r="CJ79" s="21">
        <f t="shared" ca="1" si="205"/>
        <v>-101.6279</v>
      </c>
      <c r="CK79" s="21">
        <f t="shared" ca="1" si="206"/>
        <v>-9.1811000000000007</v>
      </c>
      <c r="CL79" s="61"/>
      <c r="CO79" s="8" t="s">
        <v>8</v>
      </c>
      <c r="CP79" s="21">
        <f ca="1">CP71+DB62*CR65/100</f>
        <v>-94.975999999999999</v>
      </c>
      <c r="CQ79" s="21">
        <f ca="1">CQ71+DB63*CR65/100</f>
        <v>-56.858499999999999</v>
      </c>
      <c r="CR79" s="21">
        <f t="shared" ca="1" si="222"/>
        <v>-37.665999999999997</v>
      </c>
      <c r="CS79" s="21">
        <f t="shared" ca="1" si="222"/>
        <v>-4.298</v>
      </c>
      <c r="CT79" s="21">
        <f t="shared" ca="1" si="222"/>
        <v>-0.48899999999999999</v>
      </c>
      <c r="CU79" s="21">
        <f t="shared" ca="1" si="222"/>
        <v>-0.72</v>
      </c>
      <c r="CV79" s="21">
        <f t="shared" ca="1" si="207"/>
        <v>-38.154999999999994</v>
      </c>
      <c r="CW79" s="21">
        <f t="shared" ca="1" si="207"/>
        <v>-5.0179999999999998</v>
      </c>
      <c r="CX79" s="21">
        <f t="shared" ca="1" si="208"/>
        <v>-39.660399999999996</v>
      </c>
      <c r="CY79" s="21">
        <f t="shared" ca="1" si="180"/>
        <v>-16.464499999999997</v>
      </c>
      <c r="CZ79" s="21">
        <f ca="1">IF($C$2&lt;=$C$3,CX79,CY79)</f>
        <v>-39.660399999999996</v>
      </c>
      <c r="DA79" s="21">
        <f t="shared" ca="1" si="209"/>
        <v>-94.975999999999999</v>
      </c>
      <c r="DB79" s="21">
        <f t="shared" ca="1" si="210"/>
        <v>-96.518900000000002</v>
      </c>
      <c r="DC79" s="21">
        <f t="shared" ca="1" si="211"/>
        <v>-17.198100000000004</v>
      </c>
      <c r="DD79" s="61"/>
      <c r="DG79" s="8" t="s">
        <v>8</v>
      </c>
      <c r="DH79" s="21">
        <f ca="1">DH71+DT62*DJ65/100</f>
        <v>-26.734499999999997</v>
      </c>
      <c r="DI79" s="21">
        <f ca="1">DI71+DT63*DJ65/100</f>
        <v>-16.38</v>
      </c>
      <c r="DJ79" s="21">
        <f t="shared" ca="1" si="223"/>
        <v>-4.2949999999999999</v>
      </c>
      <c r="DK79" s="21">
        <f t="shared" ca="1" si="223"/>
        <v>1.0169999999999999</v>
      </c>
      <c r="DL79" s="21">
        <f t="shared" ca="1" si="223"/>
        <v>0.14599999999999999</v>
      </c>
      <c r="DM79" s="21">
        <f t="shared" ca="1" si="223"/>
        <v>0.215</v>
      </c>
      <c r="DN79" s="21">
        <f t="shared" ca="1" si="212"/>
        <v>-4.4409999999999998</v>
      </c>
      <c r="DO79" s="21">
        <f t="shared" ca="1" si="212"/>
        <v>1.232</v>
      </c>
      <c r="DP79" s="21">
        <f t="shared" ca="1" si="213"/>
        <v>-4.8106</v>
      </c>
      <c r="DQ79" s="21">
        <f t="shared" ca="1" si="181"/>
        <v>2.5642999999999998</v>
      </c>
      <c r="DR79" s="21">
        <f ca="1">IF($C$2&lt;=$C$3,DP79,DQ79)</f>
        <v>-4.8106</v>
      </c>
      <c r="DS79" s="21">
        <f t="shared" ca="1" si="214"/>
        <v>-26.734499999999997</v>
      </c>
      <c r="DT79" s="21">
        <f t="shared" ca="1" si="215"/>
        <v>-21.1906</v>
      </c>
      <c r="DU79" s="21">
        <f t="shared" ca="1" si="216"/>
        <v>-11.569399999999998</v>
      </c>
      <c r="DV79" s="61"/>
    </row>
    <row r="80" spans="1:126" s="18" customFormat="1">
      <c r="C80" s="8" t="s">
        <v>58</v>
      </c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>
        <f ca="1">MIN(P61-F65/100,MAX(F64/100,O72))</f>
        <v>2.3400029868053482</v>
      </c>
      <c r="P80" s="21">
        <f ca="1">MIN(P61-F65/100,MAX(F64/100,P72))</f>
        <v>1.7295090898663763</v>
      </c>
      <c r="Q80" s="21">
        <f ca="1">MIN(P61-F65/100,MAX(F64/100,Q72))</f>
        <v>2.9505333486264842</v>
      </c>
      <c r="R80" s="61"/>
      <c r="U80" s="8" t="s">
        <v>58</v>
      </c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>
        <f ca="1">MIN(AH61-X65/100,MAX(X64/100,AG72))</f>
        <v>1.8946759963492545</v>
      </c>
      <c r="AH80" s="21">
        <f ca="1">MIN(AH61-X65/100,MAX(X64/100,AH72))</f>
        <v>1.0228188395517095</v>
      </c>
      <c r="AI80" s="21">
        <f ca="1">MIN(AH61-X65/100,MAX(X64/100,AI72))</f>
        <v>2.7683146545609305</v>
      </c>
      <c r="AJ80" s="61"/>
      <c r="AM80" s="8" t="s">
        <v>58</v>
      </c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>
        <f ca="1">MIN(AZ61-AP65/100,MAX(AP64/100,AY72))</f>
        <v>1.5172987544153189</v>
      </c>
      <c r="AZ80" s="21">
        <f ca="1">MIN(AZ61-AP65/100,MAX(AP64/100,AZ72))</f>
        <v>1.0826712962962963</v>
      </c>
      <c r="BA80" s="21">
        <f ca="1">MIN(AZ61-AP65/100,MAX(AP64/100,BA72))</f>
        <v>1.9509398148148147</v>
      </c>
      <c r="BB80" s="61"/>
      <c r="BE80" s="8" t="s">
        <v>58</v>
      </c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>
        <f ca="1">MIN(BR61-BH65/100,MAX(BH64/100,BQ72))</f>
        <v>1.7004608131159971</v>
      </c>
      <c r="BR80" s="21">
        <f ca="1">MIN(BR61-BH65/100,MAX(BH64/100,BR72))</f>
        <v>0.31063073031931721</v>
      </c>
      <c r="BS80" s="21">
        <f ca="1">MIN(BR61-BH65/100,MAX(BH64/100,BS72))</f>
        <v>2.85</v>
      </c>
      <c r="BT80" s="61"/>
      <c r="BW80" s="8" t="s">
        <v>58</v>
      </c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>
        <f ca="1">MIN(CJ61-BZ65/100,MAX(BZ64/100,CI72))</f>
        <v>2.0986642117043939</v>
      </c>
      <c r="CJ80" s="21">
        <f ca="1">MIN(CJ61-BZ65/100,MAX(BZ64/100,CJ72))</f>
        <v>0.63698718817277156</v>
      </c>
      <c r="CK80" s="21">
        <f ca="1">MIN(CJ61-BZ65/100,MAX(BZ64/100,CK72))</f>
        <v>3.5597308161329662</v>
      </c>
      <c r="CL80" s="61"/>
      <c r="CO80" s="8" t="s">
        <v>58</v>
      </c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>
        <f ca="1">MIN(DB61-CR65/100,MAX(CR64/100,DA72))</f>
        <v>1.6498546878948699</v>
      </c>
      <c r="DB80" s="21">
        <f ca="1">MIN(DB61-CR65/100,MAX(CR64/100,DB72))</f>
        <v>0.39847191484877231</v>
      </c>
      <c r="DC80" s="21">
        <f ca="1">MIN(DB61-CR65/100,MAX(CR64/100,DC72))</f>
        <v>2.9062739312186041</v>
      </c>
      <c r="DD80" s="61"/>
      <c r="DG80" s="8" t="s">
        <v>58</v>
      </c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>
        <f ca="1">MIN(DT61-DJ65/100,MAX(DJ64/100,DS72))</f>
        <v>2.3423924310838591</v>
      </c>
      <c r="DT80" s="21">
        <f ca="1">MIN(DT61-DJ65/100,MAX(DJ64/100,DT72))</f>
        <v>1.694070080862534</v>
      </c>
      <c r="DU80" s="21">
        <f ca="1">MIN(DT61-DJ65/100,MAX(DJ64/100,DU72))</f>
        <v>2.9907897000630843</v>
      </c>
      <c r="DV80" s="61"/>
    </row>
    <row r="81" spans="1:126" s="18" customFormat="1">
      <c r="C81" s="8" t="s">
        <v>59</v>
      </c>
      <c r="O81" s="21">
        <f ca="1">O68+(P62*P61/2-(O68-O69)/P61)*O80-P62*O80^2/2</f>
        <v>11.555842638351891</v>
      </c>
      <c r="P81" s="21">
        <f ca="1">P68+(P63*P61/2-(P68-P69)/P61)*P80-P63*P80^2/2</f>
        <v>8.7068582770618637</v>
      </c>
      <c r="Q81" s="21">
        <f ca="1">Q68+(P63*P61/2-(Q68-Q69)/P61)*Q80-P63*Q80^2/2</f>
        <v>8.2224505234345102</v>
      </c>
      <c r="R81" s="61"/>
      <c r="U81" s="8" t="s">
        <v>59</v>
      </c>
      <c r="AG81" s="21">
        <f ca="1">AG68+(AH62*AH61/2-(AG68-AG69)/AH61)*AG80-AH62*AG80^2/2</f>
        <v>6.827221629065054</v>
      </c>
      <c r="AH81" s="21">
        <f ca="1">AH68+(AH63*AH61/2-(AH68-AH69)/AH61)*AH80-AH63*AH80^2/2</f>
        <v>7.141847584390467</v>
      </c>
      <c r="AI81" s="21">
        <f ca="1">AI68+(AH63*AH61/2-(AI68-AI69)/AH61)*AI80-AH63*AI80^2/2</f>
        <v>6.8932299588967538</v>
      </c>
      <c r="AJ81" s="61"/>
      <c r="AM81" s="8" t="s">
        <v>59</v>
      </c>
      <c r="AY81" s="21">
        <f ca="1">AY68+(AZ62*AZ61/2-(AY68-AY69)/AZ61)*AY80-AZ62*AY80^2/2</f>
        <v>13.23236549699449</v>
      </c>
      <c r="AZ81" s="21">
        <f ca="1">AZ68+(AZ63*AZ61/2-(AZ68-AZ69)/AZ61)*AZ80-AZ63*AZ80^2/2</f>
        <v>11.214913066898156</v>
      </c>
      <c r="BA81" s="21">
        <f ca="1">BA68+(AZ63*AZ61/2-(BA68-BA69)/AZ61)*BA80-AZ63*BA80^2/2</f>
        <v>8.7951945391203807</v>
      </c>
      <c r="BB81" s="61"/>
      <c r="BE81" s="8" t="s">
        <v>59</v>
      </c>
      <c r="BQ81" s="21">
        <f ca="1">BQ68+(BR62*BR61/2-(BQ68-BQ69)/BR61)*BQ80-BR62*BQ80^2/2</f>
        <v>26.838536851759443</v>
      </c>
      <c r="BR81" s="21">
        <f ca="1">BR68+(BR63*BR61/2-(BR68-BR69)/BR61)*BR80-BR63*BR80^2/2</f>
        <v>31.50151229153494</v>
      </c>
      <c r="BS81" s="21">
        <f ca="1">BS68+(BR63*BR61/2-(BS68-BS69)/BR61)*BS80-BR63*BS80^2/2</f>
        <v>60.490300000000047</v>
      </c>
      <c r="BT81" s="61"/>
      <c r="BW81" s="8" t="s">
        <v>59</v>
      </c>
      <c r="CI81" s="21">
        <f ca="1">CI68+(CJ62*CJ61/2-(CI68-CI69)/CJ61)*CI80-CJ62*CI80^2/2</f>
        <v>42.025847070635209</v>
      </c>
      <c r="CJ81" s="21">
        <f ca="1">CJ68+(CJ63*CJ61/2-(CJ68-CJ69)/CJ61)*CJ80-CJ63*CJ80^2/2</f>
        <v>58.950178600929249</v>
      </c>
      <c r="CK81" s="21">
        <f ca="1">CK68+(CJ63*CJ61/2-(CK68-CK69)/CJ61)*CK80-CJ63*CK80^2/2</f>
        <v>58.965474288811407</v>
      </c>
      <c r="CL81" s="61"/>
      <c r="CO81" s="8" t="s">
        <v>59</v>
      </c>
      <c r="DA81" s="21">
        <f ca="1">DA68+(DB62*DB61/2-(DA68-DA69)/DB61)*DA80-DB62*DA80^2/2</f>
        <v>41.092900557029736</v>
      </c>
      <c r="DB81" s="21">
        <f ca="1">DB68+(DB63*DB61/2-(DB68-DB69)/DB61)*DB80-DB63*DB80^2/2</f>
        <v>63.012203595391149</v>
      </c>
      <c r="DC81" s="21">
        <f ca="1">DC68+(DB63*DB61/2-(DC68-DC69)/DB61)*DC80-DB63*DC80^2/2</f>
        <v>35.96716140228645</v>
      </c>
      <c r="DD81" s="61"/>
      <c r="DG81" s="8" t="s">
        <v>59</v>
      </c>
      <c r="DS81" s="21">
        <f ca="1">DS68+(DT62*DT61/2-(DS68-DS69)/DT61)*DS80-DT62*DS80^2/2</f>
        <v>11.559587933759644</v>
      </c>
      <c r="DT81" s="21">
        <f ca="1">DT68+(DT63*DT61/2-(DT68-DT69)/DT61)*DT80-DT63*DT80^2/2</f>
        <v>8.8806304582210238</v>
      </c>
      <c r="DU81" s="21">
        <f ca="1">DU68+(DT63*DT61/2-(DU68-DU69)/DT61)*DU80-DT63*DU80^2/2</f>
        <v>8.4038934413127535</v>
      </c>
      <c r="DV81" s="61"/>
    </row>
    <row r="82" spans="1:126" s="18" customFormat="1">
      <c r="A82" s="19" t="s">
        <v>38</v>
      </c>
      <c r="I82" s="41" t="s">
        <v>84</v>
      </c>
      <c r="J82" s="41"/>
      <c r="K82" s="41" t="s">
        <v>85</v>
      </c>
      <c r="L82" s="41"/>
      <c r="M82" s="41" t="s">
        <v>86</v>
      </c>
      <c r="N82" s="41"/>
      <c r="R82" s="61"/>
      <c r="S82" s="19" t="s">
        <v>38</v>
      </c>
      <c r="AA82" s="41" t="s">
        <v>84</v>
      </c>
      <c r="AB82" s="41"/>
      <c r="AC82" s="41" t="s">
        <v>85</v>
      </c>
      <c r="AD82" s="41"/>
      <c r="AE82" s="41" t="s">
        <v>86</v>
      </c>
      <c r="AF82" s="41"/>
      <c r="AJ82" s="61"/>
      <c r="AK82" s="19" t="s">
        <v>38</v>
      </c>
      <c r="AS82" s="41" t="s">
        <v>84</v>
      </c>
      <c r="AT82" s="41"/>
      <c r="AU82" s="41" t="s">
        <v>85</v>
      </c>
      <c r="AV82" s="41"/>
      <c r="AW82" s="41" t="s">
        <v>86</v>
      </c>
      <c r="AX82" s="41"/>
      <c r="BB82" s="61"/>
      <c r="BC82" s="19" t="s">
        <v>38</v>
      </c>
      <c r="BK82" s="41" t="s">
        <v>84</v>
      </c>
      <c r="BL82" s="41"/>
      <c r="BM82" s="41" t="s">
        <v>85</v>
      </c>
      <c r="BN82" s="41"/>
      <c r="BO82" s="41" t="s">
        <v>86</v>
      </c>
      <c r="BP82" s="41"/>
      <c r="BT82" s="61"/>
      <c r="BU82" s="19" t="s">
        <v>38</v>
      </c>
      <c r="CC82" s="41" t="s">
        <v>84</v>
      </c>
      <c r="CD82" s="41"/>
      <c r="CE82" s="41" t="s">
        <v>85</v>
      </c>
      <c r="CF82" s="41"/>
      <c r="CG82" s="41" t="s">
        <v>86</v>
      </c>
      <c r="CH82" s="41"/>
      <c r="CL82" s="61"/>
      <c r="CM82" s="19" t="s">
        <v>38</v>
      </c>
      <c r="CU82" s="41" t="s">
        <v>84</v>
      </c>
      <c r="CV82" s="41"/>
      <c r="CW82" s="41" t="s">
        <v>85</v>
      </c>
      <c r="CX82" s="41"/>
      <c r="CY82" s="41" t="s">
        <v>86</v>
      </c>
      <c r="CZ82" s="41"/>
      <c r="DD82" s="61"/>
      <c r="DE82" s="19" t="s">
        <v>38</v>
      </c>
      <c r="DM82" s="41" t="s">
        <v>84</v>
      </c>
      <c r="DN82" s="41"/>
      <c r="DO82" s="41" t="s">
        <v>85</v>
      </c>
      <c r="DP82" s="41"/>
      <c r="DQ82" s="41" t="s">
        <v>86</v>
      </c>
      <c r="DR82" s="41"/>
      <c r="DV82" s="61"/>
    </row>
    <row r="83" spans="1:126" s="18" customFormat="1">
      <c r="A83" s="8" t="s">
        <v>44</v>
      </c>
      <c r="D83" s="20" t="s">
        <v>32</v>
      </c>
      <c r="E83" s="20" t="s">
        <v>51</v>
      </c>
      <c r="F83" s="20" t="s">
        <v>52</v>
      </c>
      <c r="G83" s="20" t="s">
        <v>60</v>
      </c>
      <c r="H83" s="20" t="s">
        <v>61</v>
      </c>
      <c r="I83" s="20" t="s">
        <v>62</v>
      </c>
      <c r="J83" s="20" t="s">
        <v>63</v>
      </c>
      <c r="K83" s="20" t="s">
        <v>62</v>
      </c>
      <c r="L83" s="20" t="s">
        <v>63</v>
      </c>
      <c r="M83" s="20" t="s">
        <v>87</v>
      </c>
      <c r="N83" s="20" t="s">
        <v>88</v>
      </c>
      <c r="O83" s="20"/>
      <c r="P83" s="65" t="s">
        <v>93</v>
      </c>
      <c r="Q83" s="65" t="s">
        <v>93</v>
      </c>
      <c r="R83" s="62"/>
      <c r="S83" s="8" t="s">
        <v>44</v>
      </c>
      <c r="V83" s="20" t="s">
        <v>32</v>
      </c>
      <c r="W83" s="20" t="s">
        <v>51</v>
      </c>
      <c r="X83" s="20" t="s">
        <v>52</v>
      </c>
      <c r="Y83" s="20" t="s">
        <v>60</v>
      </c>
      <c r="Z83" s="20" t="s">
        <v>61</v>
      </c>
      <c r="AA83" s="20" t="s">
        <v>62</v>
      </c>
      <c r="AB83" s="20" t="s">
        <v>63</v>
      </c>
      <c r="AC83" s="20" t="s">
        <v>62</v>
      </c>
      <c r="AD83" s="20" t="s">
        <v>63</v>
      </c>
      <c r="AE83" s="20" t="s">
        <v>87</v>
      </c>
      <c r="AF83" s="20" t="s">
        <v>88</v>
      </c>
      <c r="AG83" s="20"/>
      <c r="AI83" s="65" t="s">
        <v>93</v>
      </c>
      <c r="AJ83" s="62"/>
      <c r="AK83" s="8" t="s">
        <v>44</v>
      </c>
      <c r="AN83" s="20" t="s">
        <v>32</v>
      </c>
      <c r="AO83" s="20" t="s">
        <v>51</v>
      </c>
      <c r="AP83" s="20" t="s">
        <v>52</v>
      </c>
      <c r="AQ83" s="20" t="s">
        <v>60</v>
      </c>
      <c r="AR83" s="20" t="s">
        <v>61</v>
      </c>
      <c r="AS83" s="20" t="s">
        <v>62</v>
      </c>
      <c r="AT83" s="20" t="s">
        <v>63</v>
      </c>
      <c r="AU83" s="20" t="s">
        <v>62</v>
      </c>
      <c r="AV83" s="20" t="s">
        <v>63</v>
      </c>
      <c r="AW83" s="20" t="s">
        <v>87</v>
      </c>
      <c r="AX83" s="20" t="s">
        <v>88</v>
      </c>
      <c r="AY83" s="20"/>
      <c r="BA83" s="65" t="s">
        <v>93</v>
      </c>
      <c r="BB83" s="62"/>
      <c r="BC83" s="8" t="s">
        <v>44</v>
      </c>
      <c r="BF83" s="20" t="s">
        <v>32</v>
      </c>
      <c r="BG83" s="20" t="s">
        <v>51</v>
      </c>
      <c r="BH83" s="20" t="s">
        <v>52</v>
      </c>
      <c r="BI83" s="20" t="s">
        <v>60</v>
      </c>
      <c r="BJ83" s="20" t="s">
        <v>61</v>
      </c>
      <c r="BK83" s="20" t="s">
        <v>62</v>
      </c>
      <c r="BL83" s="20" t="s">
        <v>63</v>
      </c>
      <c r="BM83" s="20" t="s">
        <v>62</v>
      </c>
      <c r="BN83" s="20" t="s">
        <v>63</v>
      </c>
      <c r="BO83" s="20" t="s">
        <v>87</v>
      </c>
      <c r="BP83" s="20" t="s">
        <v>88</v>
      </c>
      <c r="BQ83" s="20"/>
      <c r="BS83" s="65" t="s">
        <v>93</v>
      </c>
      <c r="BT83" s="62"/>
      <c r="BU83" s="8" t="s">
        <v>44</v>
      </c>
      <c r="BX83" s="20" t="s">
        <v>32</v>
      </c>
      <c r="BY83" s="20" t="s">
        <v>51</v>
      </c>
      <c r="BZ83" s="20" t="s">
        <v>52</v>
      </c>
      <c r="CA83" s="20" t="s">
        <v>60</v>
      </c>
      <c r="CB83" s="20" t="s">
        <v>61</v>
      </c>
      <c r="CC83" s="20" t="s">
        <v>62</v>
      </c>
      <c r="CD83" s="20" t="s">
        <v>63</v>
      </c>
      <c r="CE83" s="20" t="s">
        <v>62</v>
      </c>
      <c r="CF83" s="20" t="s">
        <v>63</v>
      </c>
      <c r="CG83" s="20" t="s">
        <v>87</v>
      </c>
      <c r="CH83" s="20" t="s">
        <v>88</v>
      </c>
      <c r="CI83" s="20"/>
      <c r="CK83" s="65" t="s">
        <v>93</v>
      </c>
      <c r="CL83" s="62"/>
      <c r="CM83" s="8" t="s">
        <v>44</v>
      </c>
      <c r="CP83" s="20" t="s">
        <v>32</v>
      </c>
      <c r="CQ83" s="20" t="s">
        <v>51</v>
      </c>
      <c r="CR83" s="20" t="s">
        <v>52</v>
      </c>
      <c r="CS83" s="20" t="s">
        <v>60</v>
      </c>
      <c r="CT83" s="20" t="s">
        <v>61</v>
      </c>
      <c r="CU83" s="20" t="s">
        <v>62</v>
      </c>
      <c r="CV83" s="20" t="s">
        <v>63</v>
      </c>
      <c r="CW83" s="20" t="s">
        <v>62</v>
      </c>
      <c r="CX83" s="20" t="s">
        <v>63</v>
      </c>
      <c r="CY83" s="20" t="s">
        <v>87</v>
      </c>
      <c r="CZ83" s="20" t="s">
        <v>88</v>
      </c>
      <c r="DA83" s="20"/>
      <c r="DC83" s="65" t="s">
        <v>93</v>
      </c>
      <c r="DD83" s="62"/>
      <c r="DE83" s="8" t="s">
        <v>44</v>
      </c>
      <c r="DH83" s="20" t="s">
        <v>32</v>
      </c>
      <c r="DI83" s="20" t="s">
        <v>51</v>
      </c>
      <c r="DJ83" s="20" t="s">
        <v>52</v>
      </c>
      <c r="DK83" s="20" t="s">
        <v>60</v>
      </c>
      <c r="DL83" s="20" t="s">
        <v>61</v>
      </c>
      <c r="DM83" s="20" t="s">
        <v>62</v>
      </c>
      <c r="DN83" s="20" t="s">
        <v>63</v>
      </c>
      <c r="DO83" s="20" t="s">
        <v>62</v>
      </c>
      <c r="DP83" s="20" t="s">
        <v>63</v>
      </c>
      <c r="DQ83" s="20" t="s">
        <v>87</v>
      </c>
      <c r="DR83" s="20" t="s">
        <v>88</v>
      </c>
      <c r="DS83" s="20"/>
      <c r="DU83" s="65" t="s">
        <v>93</v>
      </c>
      <c r="DV83" s="62"/>
    </row>
    <row r="84" spans="1:126">
      <c r="A84" s="8" t="str">
        <f ca="1">B61</f>
        <v>14-15</v>
      </c>
      <c r="C84" s="8" t="s">
        <v>11</v>
      </c>
      <c r="D84" s="26">
        <f ca="1">O76</f>
        <v>-17.484537500000002</v>
      </c>
      <c r="E84" s="26">
        <f t="shared" ref="E84:F85" ca="1" si="224">P76</f>
        <v>-0.54902500000000032</v>
      </c>
      <c r="F84" s="26">
        <f t="shared" ca="1" si="224"/>
        <v>-20.875025000000001</v>
      </c>
      <c r="G84" s="26">
        <f ca="1">MIN(D84:F84)</f>
        <v>-20.875025000000001</v>
      </c>
      <c r="H84" s="26">
        <f ca="1">MAX(D84:F84,0)</f>
        <v>0</v>
      </c>
      <c r="I84" s="28">
        <f ca="1">MAX(0,-G84/0.9/(F62-F63)/$N$3*1000)</f>
        <v>3.2930423525377228</v>
      </c>
      <c r="J84" s="28">
        <f ca="1">MAX(0,H84/0.9/(F62-F63)/$N$3*1000)</f>
        <v>0</v>
      </c>
      <c r="K84" s="42">
        <v>4.62</v>
      </c>
      <c r="L84" s="42">
        <v>3.08</v>
      </c>
      <c r="M84" s="43">
        <f ca="1">IF(B61="-","",K84*0.9*(F62-$N$4)*$N$3/1000)</f>
        <v>29.28678260869566</v>
      </c>
      <c r="N84" s="43">
        <f ca="1">IF(B61="-","",L84*0.9*(F62-$N$4)*$N$3/1000)</f>
        <v>19.524521739130435</v>
      </c>
      <c r="O84" s="26"/>
      <c r="P84" s="26" t="str">
        <f ca="1">CONCATENATE("nodo ",B$5)</f>
        <v>nodo 14</v>
      </c>
      <c r="Q84" s="26" t="str">
        <f ca="1">CONCATENATE("nodo ",C$5)</f>
        <v>nodo 15</v>
      </c>
      <c r="R84" s="63"/>
      <c r="S84" s="8" t="str">
        <f ca="1">T61</f>
        <v>15-16</v>
      </c>
      <c r="U84" s="8" t="s">
        <v>11</v>
      </c>
      <c r="V84" s="26">
        <f ca="1">AG76</f>
        <v>-11.603637500000001</v>
      </c>
      <c r="W84" s="26">
        <f t="shared" ref="W84:X85" ca="1" si="225">AH76</f>
        <v>4.3155065789473692</v>
      </c>
      <c r="X84" s="26">
        <f t="shared" ca="1" si="225"/>
        <v>-18.540956578947366</v>
      </c>
      <c r="Y84" s="26">
        <f ca="1">MIN(V84:X84)</f>
        <v>-18.540956578947366</v>
      </c>
      <c r="Z84" s="26">
        <f ca="1">MAX(V84:X84,0)</f>
        <v>4.3155065789473692</v>
      </c>
      <c r="AA84" s="28">
        <f ca="1">MAX(0,-Y84/0.9/(X62-X63)/$N$3*1000)</f>
        <v>2.9248422586816827</v>
      </c>
      <c r="AB84" s="28">
        <f ca="1">MAX(0,Z84/0.9/(X62-X63)/$N$3*1000)</f>
        <v>0.68077264276947513</v>
      </c>
      <c r="AC84" s="42">
        <v>4.62</v>
      </c>
      <c r="AD84" s="42">
        <v>3.08</v>
      </c>
      <c r="AE84" s="43">
        <f ca="1">IF(T61="-",0,AC84*0.9*(X62-$N$4)*$N$3/1000)</f>
        <v>29.28678260869566</v>
      </c>
      <c r="AF84" s="43">
        <f ca="1">IF(T61="-",0,AD84*0.9*(X62-$N$4)*$N$3/1000)</f>
        <v>19.524521739130435</v>
      </c>
      <c r="AG84" s="26"/>
      <c r="AH84" s="18"/>
      <c r="AI84" s="26" t="str">
        <f ca="1">CONCATENATE("nodo ",U$5)</f>
        <v>nodo 16</v>
      </c>
      <c r="AJ84" s="63"/>
      <c r="AK84" s="8" t="str">
        <f ca="1">AL61</f>
        <v>16-17</v>
      </c>
      <c r="AM84" s="8" t="s">
        <v>11</v>
      </c>
      <c r="AN84" s="26">
        <f ca="1">AY76</f>
        <v>-20.287924999999998</v>
      </c>
      <c r="AO84" s="26">
        <f t="shared" ref="AO84:AP85" ca="1" si="226">AZ76</f>
        <v>1.8202549999999977</v>
      </c>
      <c r="AP84" s="26">
        <f t="shared" ca="1" si="226"/>
        <v>-26.233355000000003</v>
      </c>
      <c r="AQ84" s="26">
        <f ca="1">MIN(AN84:AP84)</f>
        <v>-26.233355000000003</v>
      </c>
      <c r="AR84" s="26">
        <f ca="1">MAX(AN84:AP84,0)</f>
        <v>1.8202549999999977</v>
      </c>
      <c r="AS84" s="28">
        <f ca="1">MAX(0,-AQ84/0.9/(AP62-AP63)/$N$3*1000)</f>
        <v>4.138320747599451</v>
      </c>
      <c r="AT84" s="28">
        <f ca="1">MAX(0,AR84/0.9/(AP62-AP63)/$N$3*1000)</f>
        <v>0.28714585048010932</v>
      </c>
      <c r="AU84" s="42">
        <v>6.22</v>
      </c>
      <c r="AV84" s="42">
        <v>3.08</v>
      </c>
      <c r="AW84" s="43">
        <f ca="1">IF(AL61="-",0,AU84*0.9*(AP62-$N$4)*$N$3/1000)</f>
        <v>39.429391304347831</v>
      </c>
      <c r="AX84" s="43">
        <f ca="1">IF(AL61="-",0,AV84*0.9*(AP62-$N$4)*$N$3/1000)</f>
        <v>19.524521739130435</v>
      </c>
      <c r="AY84" s="26"/>
      <c r="AZ84" s="18"/>
      <c r="BA84" s="26" t="str">
        <f ca="1">CONCATENATE("nodo ",AM$5)</f>
        <v>nodo 17</v>
      </c>
      <c r="BB84" s="63"/>
      <c r="BC84" s="8" t="str">
        <f ca="1">BD61</f>
        <v>17-18</v>
      </c>
      <c r="BE84" s="8" t="s">
        <v>11</v>
      </c>
      <c r="BF84" s="26">
        <f ca="1">BQ76</f>
        <v>-36.577150000000003</v>
      </c>
      <c r="BG84" s="26">
        <f t="shared" ref="BG84:BH85" ca="1" si="227">BR76</f>
        <v>31.093450000000008</v>
      </c>
      <c r="BH84" s="26">
        <f t="shared" ca="1" si="227"/>
        <v>-74.660225000000011</v>
      </c>
      <c r="BI84" s="26">
        <f ca="1">MIN(BF84:BH84)</f>
        <v>-74.660225000000011</v>
      </c>
      <c r="BJ84" s="26">
        <f ca="1">MAX(BF84:BH84,0)</f>
        <v>31.093450000000008</v>
      </c>
      <c r="BK84" s="28">
        <f ca="1">MAX(0,-BI84/0.9/(BH62-BH63)/$N$3*1000)</f>
        <v>3.7856816027336864</v>
      </c>
      <c r="BL84" s="28">
        <f ca="1">MAX(0,BJ84/0.9/(BH62-BH63)/$N$3*1000)</f>
        <v>1.5766079144620813</v>
      </c>
      <c r="BM84" s="42">
        <v>4.62</v>
      </c>
      <c r="BN84" s="42">
        <v>4.62</v>
      </c>
      <c r="BO84" s="43">
        <f ca="1">IF(BD61="-",0,BM84*0.9*(BH62-$N$4)*$N$3/1000)</f>
        <v>91.114434782608697</v>
      </c>
      <c r="BP84" s="43">
        <f ca="1">IF(BD61="-",0,BN84*0.9*(BH62-$N$4)*$N$3/1000)</f>
        <v>91.114434782608697</v>
      </c>
      <c r="BQ84" s="26"/>
      <c r="BR84" s="18"/>
      <c r="BS84" s="26" t="str">
        <f ca="1">CONCATENATE("nodo ",BE$5)</f>
        <v>nodo 18</v>
      </c>
      <c r="BT84" s="63"/>
      <c r="BU84" s="8" t="str">
        <f ca="1">BV61</f>
        <v>18-19</v>
      </c>
      <c r="BW84" s="8" t="s">
        <v>11</v>
      </c>
      <c r="BX84" s="26">
        <f ca="1">CI76</f>
        <v>-38.639450000000004</v>
      </c>
      <c r="BY84" s="26">
        <f t="shared" ref="BY84:BZ85" ca="1" si="228">CJ76</f>
        <v>57.647595833333334</v>
      </c>
      <c r="BZ84" s="26">
        <f t="shared" ca="1" si="228"/>
        <v>-103.96657083333335</v>
      </c>
      <c r="CA84" s="26">
        <f ca="1">MIN(BX84:BZ84)</f>
        <v>-103.96657083333335</v>
      </c>
      <c r="CB84" s="26">
        <f ca="1">MAX(BX84:BZ84,0)</f>
        <v>57.647595833333334</v>
      </c>
      <c r="CC84" s="28">
        <f ca="1">MAX(0,-CA84/0.9/(BZ62-BZ63)/$N$3*1000)</f>
        <v>5.2716735651822457</v>
      </c>
      <c r="CD84" s="28">
        <f ca="1">MAX(0,CB84/0.9/(BZ62-BZ63)/$N$3*1000)</f>
        <v>2.9230482896090533</v>
      </c>
      <c r="CE84" s="42">
        <v>6.16</v>
      </c>
      <c r="CF84" s="42">
        <v>6.16</v>
      </c>
      <c r="CG84" s="43">
        <f ca="1">IF(BV61="-",0,CE84*0.9*(BZ62-$N$4)*$N$3/1000)</f>
        <v>121.48591304347831</v>
      </c>
      <c r="CH84" s="43">
        <f ca="1">IF(BV61="-",0,CF84*0.9*(BZ62-$N$4)*$N$3/1000)</f>
        <v>121.48591304347831</v>
      </c>
      <c r="CI84" s="26"/>
      <c r="CJ84" s="18"/>
      <c r="CK84" s="26" t="str">
        <f ca="1">CONCATENATE("nodo ",BW$5)</f>
        <v>nodo 19</v>
      </c>
      <c r="CL84" s="63"/>
      <c r="CM84" s="8" t="str">
        <f ca="1">CN61</f>
        <v>19-20</v>
      </c>
      <c r="CO84" s="8" t="s">
        <v>11</v>
      </c>
      <c r="CP84" s="26">
        <f ca="1">DA76</f>
        <v>-3.4794499999999977</v>
      </c>
      <c r="CQ84" s="26">
        <f t="shared" ref="CQ84:CR85" ca="1" si="229">DB76</f>
        <v>62.975201388888891</v>
      </c>
      <c r="CR84" s="26">
        <f t="shared" ca="1" si="229"/>
        <v>-67.376376388888886</v>
      </c>
      <c r="CS84" s="26">
        <f ca="1">MIN(CP84:CR84)</f>
        <v>-67.376376388888886</v>
      </c>
      <c r="CT84" s="26">
        <f ca="1">MAX(CP84:CR84,0)</f>
        <v>62.975201388888891</v>
      </c>
      <c r="CU84" s="28">
        <f ca="1">MAX(0,-CS84/0.9/(CR62-CR63)/$N$3*1000)</f>
        <v>3.4163506546394267</v>
      </c>
      <c r="CV84" s="28">
        <f ca="1">MAX(0,CT84/0.9/(CR62-CR63)/$N$3*1000)</f>
        <v>3.1931870192778753</v>
      </c>
      <c r="CW84" s="42">
        <v>6.16</v>
      </c>
      <c r="CX84" s="42">
        <v>6.16</v>
      </c>
      <c r="CY84" s="43">
        <f ca="1">IF(CN61="-",0,CW84*0.9*(CR62-$N$4)*$N$3/1000)</f>
        <v>121.48591304347831</v>
      </c>
      <c r="CZ84" s="43">
        <f ca="1">IF(CN61="-",0,CX84*0.9*(CR62-$N$4)*$N$3/1000)</f>
        <v>121.48591304347831</v>
      </c>
      <c r="DA84" s="26"/>
      <c r="DB84" s="18"/>
      <c r="DC84" s="26" t="str">
        <f ca="1">CONCATENATE("nodo ",CO$5)</f>
        <v>nodo 20</v>
      </c>
      <c r="DD84" s="63"/>
      <c r="DE84" s="8" t="str">
        <f ca="1">DF61</f>
        <v>-</v>
      </c>
      <c r="DG84" s="8" t="s">
        <v>11</v>
      </c>
      <c r="DH84" s="26">
        <f ca="1">DS76</f>
        <v>-17.544337500000001</v>
      </c>
      <c r="DI84" s="26">
        <f t="shared" ref="DI84:DJ85" ca="1" si="230">DT76</f>
        <v>3.5450531914893446E-2</v>
      </c>
      <c r="DJ84" s="26">
        <f t="shared" ca="1" si="230"/>
        <v>-21.53610053191489</v>
      </c>
      <c r="DK84" s="26">
        <f ca="1">MIN(DH84:DJ84)</f>
        <v>-21.53610053191489</v>
      </c>
      <c r="DL84" s="26">
        <f ca="1">MAX(DH84:DJ84,0)</f>
        <v>3.5450531914893446E-2</v>
      </c>
      <c r="DM84" s="28">
        <f ca="1">MAX(0,-DK84/0.9/(DJ62-DJ63)/$N$3*1000)</f>
        <v>3.3973272444035829</v>
      </c>
      <c r="DN84" s="28">
        <f ca="1">MAX(0,DL84/0.9/(DJ62-DJ63)/$N$3*1000)</f>
        <v>5.5923335668213248E-3</v>
      </c>
      <c r="DO84" s="42">
        <v>4.62</v>
      </c>
      <c r="DP84" s="42">
        <v>4.62</v>
      </c>
      <c r="DQ84" s="43">
        <f ca="1">IF(DF61="-",0,DO84*0.9*(DJ62-$N$4)*$N$3/1000)</f>
        <v>0</v>
      </c>
      <c r="DR84" s="43">
        <f ca="1">IF(DF61="-",0,DP84*0.9*(DJ62-$N$4)*$N$3/1000)</f>
        <v>0</v>
      </c>
      <c r="DS84" s="26"/>
      <c r="DT84" s="18"/>
      <c r="DU84" s="26" t="str">
        <f ca="1">CONCATENATE("nodo ",DG$5)</f>
        <v xml:space="preserve">nodo </v>
      </c>
      <c r="DV84" s="63"/>
    </row>
    <row r="85" spans="1:126">
      <c r="A85" s="19" t="s">
        <v>23</v>
      </c>
      <c r="C85" s="8" t="s">
        <v>10</v>
      </c>
      <c r="D85" s="26">
        <f ca="1">O77</f>
        <v>-18.017387499999998</v>
      </c>
      <c r="E85" s="26">
        <f t="shared" ca="1" si="224"/>
        <v>-20.806824999999996</v>
      </c>
      <c r="F85" s="26">
        <f ca="1">Q77</f>
        <v>-1.2688250000000014</v>
      </c>
      <c r="G85" s="26">
        <f ca="1">MIN(D85:F85)</f>
        <v>-20.806824999999996</v>
      </c>
      <c r="H85" s="26">
        <f ca="1">MAX(D85:F85,0)</f>
        <v>0</v>
      </c>
      <c r="I85" s="28">
        <f ca="1">MAX(0,-G85/0.9/(F62-F63)/$N$3*1000)</f>
        <v>3.2822837791495192</v>
      </c>
      <c r="J85" s="28">
        <f ca="1">MAX(0,H85/0.9/(F62-F63)/$N$3*1000)</f>
        <v>0</v>
      </c>
      <c r="K85" s="42">
        <v>4.62</v>
      </c>
      <c r="L85" s="42">
        <v>3.08</v>
      </c>
      <c r="M85" s="43">
        <f ca="1">IF(B61="-","",K85*0.9*(F62-$N$4)*$N$3/1000)</f>
        <v>29.28678260869566</v>
      </c>
      <c r="N85" s="43">
        <f ca="1">IF(B61="-","",L85*0.9*(F62-$N$4)*$N$3/1000)</f>
        <v>19.524521739130435</v>
      </c>
      <c r="O85" s="26"/>
      <c r="P85" s="43">
        <f ca="1">MAX(M84,N84)</f>
        <v>29.28678260869566</v>
      </c>
      <c r="Q85" s="43">
        <f ca="1">MAX(M85+AF84,AE84+N85)</f>
        <v>48.811304347826095</v>
      </c>
      <c r="R85" s="63"/>
      <c r="S85" s="19" t="s">
        <v>23</v>
      </c>
      <c r="U85" s="8" t="s">
        <v>10</v>
      </c>
      <c r="V85" s="26">
        <f ca="1">AG77</f>
        <v>-11.8291375</v>
      </c>
      <c r="W85" s="26">
        <f t="shared" ca="1" si="225"/>
        <v>-18.464856578947369</v>
      </c>
      <c r="X85" s="26">
        <f ca="1">AI77</f>
        <v>4.0092065789473708</v>
      </c>
      <c r="Y85" s="26">
        <f ca="1">MIN(V85:X85)</f>
        <v>-18.464856578947369</v>
      </c>
      <c r="Z85" s="26">
        <f ca="1">MAX(V85:X85,0)</f>
        <v>4.0092065789473708</v>
      </c>
      <c r="AA85" s="28">
        <f ca="1">MAX(0,-Y85/0.9/(X62-X63)/$N$3*1000)</f>
        <v>2.9128374575842897</v>
      </c>
      <c r="AB85" s="28">
        <f ca="1">MAX(0,Z85/0.9/(X62-X63)/$N$3*1000)</f>
        <v>0.63245371272832318</v>
      </c>
      <c r="AC85" s="42">
        <v>6.22</v>
      </c>
      <c r="AD85" s="42">
        <v>3.08</v>
      </c>
      <c r="AE85" s="43">
        <f ca="1">IF(T61="-",0,AC85*0.9*(X62-$N$4)*$N$3/1000)</f>
        <v>39.429391304347831</v>
      </c>
      <c r="AF85" s="43">
        <f ca="1">IF(T61="-",0,AD85*0.9*(X62-$N$4)*$N$3/1000)</f>
        <v>19.524521739130435</v>
      </c>
      <c r="AG85" s="26"/>
      <c r="AH85" s="18"/>
      <c r="AI85" s="43">
        <f ca="1">MAX(AE85+AX84,AW84+AF85)</f>
        <v>58.953913043478266</v>
      </c>
      <c r="AJ85" s="63"/>
      <c r="AK85" s="19" t="s">
        <v>23</v>
      </c>
      <c r="AM85" s="8" t="s">
        <v>10</v>
      </c>
      <c r="AN85" s="26">
        <f ca="1">AY77</f>
        <v>-18.612924999999997</v>
      </c>
      <c r="AO85" s="26">
        <f t="shared" ca="1" si="226"/>
        <v>-22.518355</v>
      </c>
      <c r="AP85" s="26">
        <f ca="1">BA77</f>
        <v>6.5455000000001817E-2</v>
      </c>
      <c r="AQ85" s="26">
        <f ca="1">MIN(AN85:AP85)</f>
        <v>-22.518355</v>
      </c>
      <c r="AR85" s="26">
        <f ca="1">MAX(AN85:AP85,0)</f>
        <v>6.5455000000001817E-2</v>
      </c>
      <c r="AS85" s="28">
        <f ca="1">MAX(0,-AQ85/0.9/(AP62-AP63)/$N$3*1000)</f>
        <v>3.5522782235939636</v>
      </c>
      <c r="AT85" s="28">
        <f ca="1">MAX(0,AR85/0.9/(AP62-AP63)/$N$3*1000)</f>
        <v>1.0325548696845278E-2</v>
      </c>
      <c r="AU85" s="42">
        <v>4.62</v>
      </c>
      <c r="AV85" s="42">
        <v>3.08</v>
      </c>
      <c r="AW85" s="43">
        <f ca="1">IF(AL61="-",0,AU85*0.9*(AP62-$N$4)*$N$3/1000)</f>
        <v>29.28678260869566</v>
      </c>
      <c r="AX85" s="43">
        <f ca="1">IF(AL61="-",0,AV85*0.9*(AP62-$N$4)*$N$3/1000)</f>
        <v>19.524521739130435</v>
      </c>
      <c r="AY85" s="26"/>
      <c r="AZ85" s="18"/>
      <c r="BA85" s="43">
        <f ca="1">MAX(AW85+BP84,BO84+AX85)</f>
        <v>120.40121739130436</v>
      </c>
      <c r="BB85" s="63"/>
      <c r="BC85" s="19" t="s">
        <v>23</v>
      </c>
      <c r="BE85" s="8" t="s">
        <v>10</v>
      </c>
      <c r="BF85" s="26">
        <f ca="1">BQ77</f>
        <v>-8.0209499999999974</v>
      </c>
      <c r="BG85" s="26">
        <f t="shared" ca="1" si="227"/>
        <v>-70.479875000000007</v>
      </c>
      <c r="BH85" s="26">
        <f ca="1">BS77</f>
        <v>60.490300000000005</v>
      </c>
      <c r="BI85" s="26">
        <f ca="1">MIN(BF85:BH85)</f>
        <v>-70.479875000000007</v>
      </c>
      <c r="BJ85" s="26">
        <f ca="1">MAX(BF85:BH85,0)</f>
        <v>60.490300000000005</v>
      </c>
      <c r="BK85" s="28">
        <f ca="1">MAX(0,-BI85/0.9/(BH62-BH63)/$N$3*1000)</f>
        <v>3.5737150022045854</v>
      </c>
      <c r="BL85" s="28">
        <f ca="1">MAX(0,BJ85/0.9/(BH62-BH63)/$N$3*1000)</f>
        <v>3.0671889329805997</v>
      </c>
      <c r="BM85" s="42">
        <v>6.16</v>
      </c>
      <c r="BN85" s="42">
        <v>6.16</v>
      </c>
      <c r="BO85" s="43">
        <f ca="1">IF(BD61="-",0,BM85*0.9*(BH62-$N$4)*$N$3/1000)</f>
        <v>121.48591304347831</v>
      </c>
      <c r="BP85" s="43">
        <f ca="1">IF(BD61="-",0,BN85*0.9*(BH62-$N$4)*$N$3/1000)</f>
        <v>121.48591304347831</v>
      </c>
      <c r="BQ85" s="26"/>
      <c r="BR85" s="18"/>
      <c r="BS85" s="43">
        <f ca="1">MAX(BO85+CH84,CG84+BP85)</f>
        <v>242.97182608695661</v>
      </c>
      <c r="BT85" s="63"/>
      <c r="BU85" s="19" t="s">
        <v>23</v>
      </c>
      <c r="BW85" s="8" t="s">
        <v>10</v>
      </c>
      <c r="BX85" s="26">
        <f ca="1">CI77</f>
        <v>-38.886449999999996</v>
      </c>
      <c r="BY85" s="26">
        <f t="shared" ca="1" si="228"/>
        <v>-104.31517083333334</v>
      </c>
      <c r="BZ85" s="26">
        <f ca="1">CK77</f>
        <v>57.632995833333339</v>
      </c>
      <c r="CA85" s="26">
        <f ca="1">MIN(BX85:BZ85)</f>
        <v>-104.31517083333334</v>
      </c>
      <c r="CB85" s="26">
        <f ca="1">MAX(BX85:BZ85,0)</f>
        <v>57.632995833333339</v>
      </c>
      <c r="CC85" s="28">
        <f ca="1">MAX(0,-CA85/0.9/(BZ62-BZ63)/$N$3*1000)</f>
        <v>5.2893494911081707</v>
      </c>
      <c r="CD85" s="28">
        <f ca="1">MAX(0,CB85/0.9/(BZ62-BZ63)/$N$3*1000)</f>
        <v>2.9223079897854203</v>
      </c>
      <c r="CE85" s="42">
        <v>6.16</v>
      </c>
      <c r="CF85" s="42">
        <v>6.16</v>
      </c>
      <c r="CG85" s="43">
        <f ca="1">IF(BV61="-",0,CE85*0.9*(BZ62-$N$4)*$N$3/1000)</f>
        <v>121.48591304347831</v>
      </c>
      <c r="CH85" s="43">
        <f ca="1">IF(BV61="-",0,CF85*0.9*(BZ62-$N$4)*$N$3/1000)</f>
        <v>121.48591304347831</v>
      </c>
      <c r="CI85" s="26"/>
      <c r="CJ85" s="18"/>
      <c r="CK85" s="43">
        <f ca="1">MAX(CG85+CZ84,CY84+CH85)</f>
        <v>242.97182608695661</v>
      </c>
      <c r="CL85" s="63"/>
      <c r="CM85" s="19" t="s">
        <v>23</v>
      </c>
      <c r="CO85" s="8" t="s">
        <v>10</v>
      </c>
      <c r="CP85" s="26">
        <f ca="1">DA77</f>
        <v>-44.392050000000005</v>
      </c>
      <c r="CQ85" s="26">
        <f t="shared" ca="1" si="229"/>
        <v>-84.254354166666658</v>
      </c>
      <c r="CR85" s="26">
        <f ca="1">DC77</f>
        <v>31.291579166666665</v>
      </c>
      <c r="CS85" s="26">
        <f ca="1">MIN(CP85:CR85)</f>
        <v>-84.254354166666658</v>
      </c>
      <c r="CT85" s="26">
        <f ca="1">MAX(CP85:CR85,0)</f>
        <v>31.291579166666665</v>
      </c>
      <c r="CU85" s="28">
        <f ca="1">MAX(0,-CS85/0.9/(CR62-CR63)/$N$3*1000)</f>
        <v>4.2721564061581416</v>
      </c>
      <c r="CV85" s="28">
        <f ca="1">MAX(0,CT85/0.9/(CR62-CR63)/$N$3*1000)</f>
        <v>1.5866541464579658</v>
      </c>
      <c r="CW85" s="42">
        <v>6.16</v>
      </c>
      <c r="CX85" s="42">
        <v>4.62</v>
      </c>
      <c r="CY85" s="43">
        <f ca="1">IF(CN61="-",0,CW85*0.9*(CR62-$N$4)*$N$3/1000)</f>
        <v>121.48591304347831</v>
      </c>
      <c r="CZ85" s="43">
        <f ca="1">IF(CN61="-",0,CX85*0.9*(CR62-$N$4)*$N$3/1000)</f>
        <v>91.114434782608697</v>
      </c>
      <c r="DA85" s="26"/>
      <c r="DB85" s="18"/>
      <c r="DC85" s="43">
        <f ca="1">MAX(CY85+DR84,DQ84+CZ85)</f>
        <v>121.48591304347831</v>
      </c>
      <c r="DD85" s="63"/>
      <c r="DE85" s="19" t="s">
        <v>23</v>
      </c>
      <c r="DG85" s="8" t="s">
        <v>10</v>
      </c>
      <c r="DH85" s="26">
        <f ca="1">DS77</f>
        <v>-17.9495875</v>
      </c>
      <c r="DI85" s="26">
        <f t="shared" ca="1" si="230"/>
        <v>-21.379400531914897</v>
      </c>
      <c r="DJ85" s="26">
        <f ca="1">DU77</f>
        <v>-0.61564946808510435</v>
      </c>
      <c r="DK85" s="26">
        <f ca="1">MIN(DH85:DJ85)</f>
        <v>-21.379400531914897</v>
      </c>
      <c r="DL85" s="26">
        <f ca="1">MAX(DH85:DJ85,0)</f>
        <v>0</v>
      </c>
      <c r="DM85" s="28">
        <f ca="1">MAX(0,-DK85/0.9/(DJ62-DJ63)/$N$3*1000)</f>
        <v>3.3726077656655868</v>
      </c>
      <c r="DN85" s="28">
        <f ca="1">MAX(0,DL85/0.9/(DJ62-DJ63)/$N$3*1000)</f>
        <v>0</v>
      </c>
      <c r="DO85" s="42">
        <v>4.62</v>
      </c>
      <c r="DP85" s="42">
        <v>4.62</v>
      </c>
      <c r="DQ85" s="43">
        <f ca="1">IF(DF61="-",0,DO85*0.9*(DJ62-$N$4)*$N$3/1000)</f>
        <v>0</v>
      </c>
      <c r="DR85" s="43">
        <f ca="1">IF(DF61="-",0,DP85*0.9*(DJ62-$N$4)*$N$3/1000)</f>
        <v>0</v>
      </c>
      <c r="DS85" s="26"/>
      <c r="DT85" s="18"/>
      <c r="DU85" s="43">
        <f ca="1">MAX(DQ85+EJ84,EI84+DR85)</f>
        <v>0</v>
      </c>
      <c r="DV85" s="63"/>
    </row>
    <row r="86" spans="1:126">
      <c r="A86" s="8">
        <f>B62</f>
        <v>4</v>
      </c>
      <c r="C86" s="8" t="s">
        <v>64</v>
      </c>
      <c r="D86" s="26">
        <f ca="1">O81</f>
        <v>11.555842638351891</v>
      </c>
      <c r="E86" s="26">
        <f t="shared" ref="E86:F86" ca="1" si="231">P81</f>
        <v>8.7068582770618637</v>
      </c>
      <c r="F86" s="26">
        <f t="shared" ca="1" si="231"/>
        <v>8.2224505234345102</v>
      </c>
      <c r="G86" s="53" t="str">
        <f ca="1">IF(H86=MAX(H84:H85),"estremo","campata")</f>
        <v>campata</v>
      </c>
      <c r="H86" s="26">
        <f ca="1">MAX(D86:F86)</f>
        <v>11.555842638351891</v>
      </c>
      <c r="I86" s="27"/>
      <c r="J86" s="28">
        <f ca="1">MAX(0,H86/0.9/(F62-F63)/$N$3*1000)</f>
        <v>1.8229381391090087</v>
      </c>
      <c r="K86" s="26"/>
      <c r="L86" s="18"/>
      <c r="M86" s="26"/>
      <c r="N86" s="26"/>
      <c r="O86" s="26"/>
      <c r="P86" s="26"/>
      <c r="Q86" s="26"/>
      <c r="R86" s="63"/>
      <c r="S86" s="8">
        <f>T62</f>
        <v>4</v>
      </c>
      <c r="U86" s="8" t="s">
        <v>64</v>
      </c>
      <c r="V86" s="26">
        <f ca="1">AG81</f>
        <v>6.827221629065054</v>
      </c>
      <c r="W86" s="26">
        <f t="shared" ref="W86:X86" ca="1" si="232">AH81</f>
        <v>7.141847584390467</v>
      </c>
      <c r="X86" s="26">
        <f t="shared" ca="1" si="232"/>
        <v>6.8932299588967538</v>
      </c>
      <c r="Y86" s="53" t="str">
        <f ca="1">IF(Z86=MAX(Z84:Z85),"estremo","campata")</f>
        <v>campata</v>
      </c>
      <c r="Z86" s="26">
        <f ca="1">MAX(V86:X86)</f>
        <v>7.141847584390467</v>
      </c>
      <c r="AA86" s="27"/>
      <c r="AB86" s="28">
        <f ca="1">MAX(0,Z86/0.9/(X62-X63)/$N$3*1000)</f>
        <v>1.1266289056308694</v>
      </c>
      <c r="AC86" s="26"/>
      <c r="AD86" s="18"/>
      <c r="AE86" s="26"/>
      <c r="AF86" s="26"/>
      <c r="AG86" s="26"/>
      <c r="AH86" s="18"/>
      <c r="AI86" s="26"/>
      <c r="AJ86" s="63"/>
      <c r="AK86" s="8">
        <f>AL62</f>
        <v>4</v>
      </c>
      <c r="AM86" s="8" t="s">
        <v>64</v>
      </c>
      <c r="AN86" s="26">
        <f ca="1">AY81</f>
        <v>13.23236549699449</v>
      </c>
      <c r="AO86" s="26">
        <f t="shared" ref="AO86:AP86" ca="1" si="233">AZ81</f>
        <v>11.214913066898156</v>
      </c>
      <c r="AP86" s="26">
        <f t="shared" ca="1" si="233"/>
        <v>8.7951945391203807</v>
      </c>
      <c r="AQ86" s="53" t="str">
        <f ca="1">IF(AR86=MAX(AR84:AR85),"estremo","campata")</f>
        <v>campata</v>
      </c>
      <c r="AR86" s="26">
        <f ca="1">MAX(AN86:AP86)</f>
        <v>13.23236549699449</v>
      </c>
      <c r="AS86" s="27"/>
      <c r="AT86" s="28">
        <f ca="1">MAX(0,AR86/0.9/(AP62-AP63)/$N$3*1000)</f>
        <v>2.0874101949991304</v>
      </c>
      <c r="AU86" s="26"/>
      <c r="AV86" s="18"/>
      <c r="AW86" s="26"/>
      <c r="AX86" s="26"/>
      <c r="AY86" s="26"/>
      <c r="AZ86" s="18"/>
      <c r="BA86" s="26"/>
      <c r="BB86" s="63"/>
      <c r="BC86" s="8">
        <f>BD62</f>
        <v>4</v>
      </c>
      <c r="BE86" s="8" t="s">
        <v>64</v>
      </c>
      <c r="BF86" s="26">
        <f ca="1">BQ81</f>
        <v>26.838536851759443</v>
      </c>
      <c r="BG86" s="26">
        <f t="shared" ref="BG86:BH86" ca="1" si="234">BR81</f>
        <v>31.50151229153494</v>
      </c>
      <c r="BH86" s="26">
        <f t="shared" ca="1" si="234"/>
        <v>60.490300000000047</v>
      </c>
      <c r="BI86" s="53" t="str">
        <f ca="1">IF(BJ86=MAX(BJ84:BJ85),"estremo","campata")</f>
        <v>estremo</v>
      </c>
      <c r="BJ86" s="26">
        <f ca="1">MAX(BF86:BH86)</f>
        <v>60.490300000000047</v>
      </c>
      <c r="BK86" s="27"/>
      <c r="BL86" s="28">
        <f ca="1">MAX(0,BJ86/0.9/(BH62-BH63)/$N$3*1000)</f>
        <v>3.0671889329806015</v>
      </c>
      <c r="BM86" s="26"/>
      <c r="BN86" s="18"/>
      <c r="BO86" s="26"/>
      <c r="BP86" s="26"/>
      <c r="BQ86" s="26"/>
      <c r="BR86" s="18"/>
      <c r="BS86" s="26"/>
      <c r="BT86" s="63"/>
      <c r="BU86" s="8">
        <f>BV62</f>
        <v>4</v>
      </c>
      <c r="BW86" s="8" t="s">
        <v>64</v>
      </c>
      <c r="BX86" s="26">
        <f ca="1">CI81</f>
        <v>42.025847070635209</v>
      </c>
      <c r="BY86" s="26">
        <f t="shared" ref="BY86:BZ86" ca="1" si="235">CJ81</f>
        <v>58.950178600929249</v>
      </c>
      <c r="BZ86" s="26">
        <f t="shared" ca="1" si="235"/>
        <v>58.965474288811407</v>
      </c>
      <c r="CA86" s="53" t="str">
        <f ca="1">IF(CB86=MAX(CB84:CB85),"estremo","campata")</f>
        <v>campata</v>
      </c>
      <c r="CB86" s="26">
        <f ca="1">MAX(BX86:BZ86)</f>
        <v>58.965474288811407</v>
      </c>
      <c r="CC86" s="27"/>
      <c r="CD86" s="28">
        <f ca="1">MAX(0,CB86/0.9/(BZ62-BZ63)/$N$3*1000)</f>
        <v>2.9898719326337346</v>
      </c>
      <c r="CE86" s="26"/>
      <c r="CF86" s="18"/>
      <c r="CG86" s="26"/>
      <c r="CH86" s="26"/>
      <c r="CI86" s="26"/>
      <c r="CJ86" s="18"/>
      <c r="CK86" s="26"/>
      <c r="CL86" s="63"/>
      <c r="CM86" s="8">
        <f>CN62</f>
        <v>4</v>
      </c>
      <c r="CO86" s="8" t="s">
        <v>64</v>
      </c>
      <c r="CP86" s="26">
        <f ca="1">DA81</f>
        <v>41.092900557029736</v>
      </c>
      <c r="CQ86" s="26">
        <f t="shared" ref="CQ86:CR86" ca="1" si="236">DB81</f>
        <v>63.012203595391149</v>
      </c>
      <c r="CR86" s="26">
        <f t="shared" ca="1" si="236"/>
        <v>35.96716140228645</v>
      </c>
      <c r="CS86" s="53" t="str">
        <f ca="1">IF(CT86=MAX(CT84:CT85),"estremo","campata")</f>
        <v>campata</v>
      </c>
      <c r="CT86" s="26">
        <f ca="1">MAX(CP86:CR86)</f>
        <v>63.012203595391149</v>
      </c>
      <c r="CU86" s="27"/>
      <c r="CV86" s="28">
        <f ca="1">MAX(0,CT86/0.9/(CR62-CR63)/$N$3*1000)</f>
        <v>3.1950632334523728</v>
      </c>
      <c r="CW86" s="26"/>
      <c r="CX86" s="18"/>
      <c r="CY86" s="26"/>
      <c r="CZ86" s="26"/>
      <c r="DA86" s="26"/>
      <c r="DB86" s="18"/>
      <c r="DC86" s="26"/>
      <c r="DD86" s="63"/>
      <c r="DE86" s="8">
        <f>DF62</f>
        <v>4</v>
      </c>
      <c r="DG86" s="8" t="s">
        <v>64</v>
      </c>
      <c r="DH86" s="26">
        <f ca="1">DS81</f>
        <v>11.559587933759644</v>
      </c>
      <c r="DI86" s="26">
        <f t="shared" ref="DI86:DJ86" ca="1" si="237">DT81</f>
        <v>8.8806304582210238</v>
      </c>
      <c r="DJ86" s="26">
        <f t="shared" ca="1" si="237"/>
        <v>8.4038934413127535</v>
      </c>
      <c r="DK86" s="53" t="str">
        <f ca="1">IF(DL86=MAX(DL84:DL85),"estremo","campata")</f>
        <v>campata</v>
      </c>
      <c r="DL86" s="26">
        <f ca="1">MAX(DH86:DJ86)</f>
        <v>11.559587933759644</v>
      </c>
      <c r="DM86" s="27"/>
      <c r="DN86" s="28">
        <f ca="1">MAX(0,DL86/0.9/(DJ62-DJ63)/$N$3*1000)</f>
        <v>1.8235289607439766</v>
      </c>
      <c r="DO86" s="26"/>
      <c r="DP86" s="18"/>
      <c r="DQ86" s="26"/>
      <c r="DR86" s="26"/>
      <c r="DS86" s="26"/>
      <c r="DT86" s="18"/>
      <c r="DU86" s="26"/>
      <c r="DV86" s="63"/>
    </row>
    <row r="87" spans="1:126">
      <c r="A87" s="15"/>
      <c r="B87" s="15"/>
      <c r="C87" s="15"/>
      <c r="D87" s="15"/>
      <c r="E87" s="15"/>
      <c r="F87" s="15"/>
      <c r="G87" s="15"/>
      <c r="H87" s="15"/>
      <c r="I87" s="15" t="s">
        <v>83</v>
      </c>
      <c r="J87" s="15"/>
      <c r="K87" s="15"/>
      <c r="L87" s="15"/>
      <c r="M87" s="15"/>
      <c r="N87" s="15"/>
      <c r="O87" s="15"/>
      <c r="P87" s="15"/>
      <c r="Q87" s="15"/>
      <c r="R87" s="64"/>
      <c r="S87" s="15"/>
      <c r="T87" s="15"/>
      <c r="U87" s="15"/>
      <c r="V87" s="15"/>
      <c r="W87" s="15"/>
      <c r="X87" s="15"/>
      <c r="Y87" s="15"/>
      <c r="Z87" s="15"/>
      <c r="AA87" s="15" t="s">
        <v>83</v>
      </c>
      <c r="AB87" s="15"/>
      <c r="AC87" s="15"/>
      <c r="AD87" s="15"/>
      <c r="AE87" s="15"/>
      <c r="AF87" s="15"/>
      <c r="AG87" s="15"/>
      <c r="AH87" s="15"/>
      <c r="AI87" s="15"/>
      <c r="AJ87" s="64"/>
      <c r="AK87" s="15"/>
      <c r="AL87" s="15"/>
      <c r="AM87" s="15"/>
      <c r="AN87" s="15"/>
      <c r="AO87" s="15"/>
      <c r="AP87" s="15"/>
      <c r="AQ87" s="15"/>
      <c r="AR87" s="15"/>
      <c r="AS87" s="15" t="s">
        <v>83</v>
      </c>
      <c r="AT87" s="15"/>
      <c r="AU87" s="15"/>
      <c r="AV87" s="15"/>
      <c r="AW87" s="15"/>
      <c r="AX87" s="15"/>
      <c r="AY87" s="15"/>
      <c r="AZ87" s="15"/>
      <c r="BA87" s="15"/>
      <c r="BB87" s="64"/>
      <c r="BC87" s="15"/>
      <c r="BD87" s="15"/>
      <c r="BE87" s="15"/>
      <c r="BF87" s="15"/>
      <c r="BG87" s="15"/>
      <c r="BH87" s="15"/>
      <c r="BI87" s="15"/>
      <c r="BJ87" s="15"/>
      <c r="BK87" s="15" t="s">
        <v>83</v>
      </c>
      <c r="BL87" s="15"/>
      <c r="BM87" s="15"/>
      <c r="BN87" s="15"/>
      <c r="BO87" s="15"/>
      <c r="BP87" s="15"/>
      <c r="BQ87" s="15"/>
      <c r="BR87" s="15"/>
      <c r="BS87" s="15"/>
      <c r="BT87" s="64"/>
      <c r="BU87" s="15"/>
      <c r="BV87" s="15"/>
      <c r="BW87" s="15"/>
      <c r="BX87" s="15"/>
      <c r="BY87" s="15"/>
      <c r="BZ87" s="15"/>
      <c r="CA87" s="15"/>
      <c r="CB87" s="15"/>
      <c r="CC87" s="15" t="s">
        <v>83</v>
      </c>
      <c r="CD87" s="15"/>
      <c r="CE87" s="15"/>
      <c r="CF87" s="15"/>
      <c r="CG87" s="15"/>
      <c r="CH87" s="15"/>
      <c r="CI87" s="15"/>
      <c r="CJ87" s="15"/>
      <c r="CK87" s="15"/>
      <c r="CL87" s="64"/>
      <c r="CM87" s="15"/>
      <c r="CN87" s="15"/>
      <c r="CO87" s="15"/>
      <c r="CP87" s="15"/>
      <c r="CQ87" s="15"/>
      <c r="CR87" s="15"/>
      <c r="CS87" s="15"/>
      <c r="CT87" s="15"/>
      <c r="CU87" s="15" t="s">
        <v>83</v>
      </c>
      <c r="CV87" s="15"/>
      <c r="CW87" s="15"/>
      <c r="CX87" s="15"/>
      <c r="CY87" s="15"/>
      <c r="CZ87" s="15"/>
      <c r="DA87" s="15"/>
      <c r="DB87" s="15"/>
      <c r="DC87" s="15"/>
      <c r="DD87" s="64"/>
      <c r="DE87" s="15"/>
      <c r="DF87" s="15"/>
      <c r="DG87" s="15"/>
      <c r="DH87" s="15"/>
      <c r="DI87" s="15"/>
      <c r="DJ87" s="15"/>
      <c r="DK87" s="15"/>
      <c r="DL87" s="15"/>
      <c r="DM87" s="15" t="s">
        <v>83</v>
      </c>
      <c r="DN87" s="15"/>
      <c r="DO87" s="15"/>
      <c r="DP87" s="15"/>
      <c r="DQ87" s="15"/>
      <c r="DR87" s="15"/>
      <c r="DS87" s="15"/>
      <c r="DT87" s="15"/>
      <c r="DU87" s="15"/>
      <c r="DV87" s="64"/>
    </row>
    <row r="88" spans="1:126">
      <c r="R88" s="60"/>
      <c r="AJ88" s="60"/>
      <c r="BB88" s="60"/>
      <c r="BT88" s="60"/>
      <c r="CL88" s="60"/>
      <c r="DD88" s="60"/>
      <c r="DV88" s="60"/>
    </row>
    <row r="89" spans="1:126">
      <c r="A89" s="2" t="s">
        <v>44</v>
      </c>
      <c r="B89" s="16" t="str">
        <f ca="1">A$8</f>
        <v>14-15</v>
      </c>
      <c r="D89" s="2" t="s">
        <v>24</v>
      </c>
      <c r="E89" s="8" t="s">
        <v>56</v>
      </c>
      <c r="F89" s="9">
        <v>60</v>
      </c>
      <c r="G89" s="2" t="s">
        <v>25</v>
      </c>
      <c r="H89" s="2" t="s">
        <v>26</v>
      </c>
      <c r="N89" s="2" t="s">
        <v>54</v>
      </c>
      <c r="O89" s="8"/>
      <c r="P89" s="37">
        <f ca="1">ROUND(ABS(IF($C$2&lt;=$C$3,(F96-F97)/F98,(G96-G97)/G98)),2)</f>
        <v>4.7</v>
      </c>
      <c r="Q89" s="2" t="s">
        <v>25</v>
      </c>
      <c r="R89" s="60"/>
      <c r="S89" s="2" t="s">
        <v>44</v>
      </c>
      <c r="T89" s="16" t="str">
        <f ca="1">S$8</f>
        <v>15-16</v>
      </c>
      <c r="V89" s="2" t="s">
        <v>24</v>
      </c>
      <c r="W89" s="8" t="s">
        <v>56</v>
      </c>
      <c r="X89" s="9">
        <v>60</v>
      </c>
      <c r="Y89" s="2" t="s">
        <v>25</v>
      </c>
      <c r="Z89" s="2" t="s">
        <v>26</v>
      </c>
      <c r="AF89" s="2" t="s">
        <v>54</v>
      </c>
      <c r="AG89" s="8"/>
      <c r="AH89" s="37">
        <f ca="1">ROUND(ABS(IF($C$2&lt;=$C$3,(X96-X97)/X98,(Y96-Y97)/Y98)),2)</f>
        <v>3.8</v>
      </c>
      <c r="AI89" s="2" t="s">
        <v>25</v>
      </c>
      <c r="AJ89" s="60"/>
      <c r="AK89" s="2" t="s">
        <v>44</v>
      </c>
      <c r="AL89" s="16" t="str">
        <f ca="1">AK$8</f>
        <v>16-17</v>
      </c>
      <c r="AN89" s="2" t="s">
        <v>24</v>
      </c>
      <c r="AO89" s="8" t="s">
        <v>56</v>
      </c>
      <c r="AP89" s="9">
        <v>60</v>
      </c>
      <c r="AQ89" s="2" t="s">
        <v>25</v>
      </c>
      <c r="AR89" s="2" t="s">
        <v>26</v>
      </c>
      <c r="AX89" s="2" t="s">
        <v>54</v>
      </c>
      <c r="AY89" s="8"/>
      <c r="AZ89" s="37">
        <f ca="1">ROUND(ABS(IF($C$2&lt;=$C$3,(AP96-AP97)/AP98,(AQ96-AQ97)/AQ98)),2)</f>
        <v>3</v>
      </c>
      <c r="BA89" s="2" t="s">
        <v>25</v>
      </c>
      <c r="BB89" s="60"/>
      <c r="BC89" s="2" t="s">
        <v>44</v>
      </c>
      <c r="BD89" s="16" t="str">
        <f ca="1">BC$8</f>
        <v>17-18</v>
      </c>
      <c r="BF89" s="2" t="s">
        <v>24</v>
      </c>
      <c r="BG89" s="8" t="s">
        <v>56</v>
      </c>
      <c r="BH89" s="9">
        <v>30</v>
      </c>
      <c r="BI89" s="2" t="s">
        <v>25</v>
      </c>
      <c r="BJ89" s="2" t="s">
        <v>26</v>
      </c>
      <c r="BP89" s="2" t="s">
        <v>54</v>
      </c>
      <c r="BQ89" s="8"/>
      <c r="BR89" s="37">
        <f ca="1">ROUND(ABS(IF($C$2&lt;=$C$3,(BH96-BH97)/BH98,(BI96-BI97)/BI98)),2)</f>
        <v>3.2</v>
      </c>
      <c r="BS89" s="2" t="s">
        <v>25</v>
      </c>
      <c r="BT89" s="60"/>
      <c r="BU89" s="2" t="s">
        <v>44</v>
      </c>
      <c r="BV89" s="16" t="str">
        <f ca="1">BU$8</f>
        <v>18-19</v>
      </c>
      <c r="BX89" s="2" t="s">
        <v>24</v>
      </c>
      <c r="BY89" s="8" t="s">
        <v>56</v>
      </c>
      <c r="BZ89" s="9">
        <v>30</v>
      </c>
      <c r="CA89" s="2" t="s">
        <v>25</v>
      </c>
      <c r="CB89" s="2" t="s">
        <v>26</v>
      </c>
      <c r="CH89" s="2" t="s">
        <v>54</v>
      </c>
      <c r="CI89" s="8"/>
      <c r="CJ89" s="37">
        <f ca="1">ROUND(ABS(IF($C$2&lt;=$C$3,(BZ96-BZ97)/BZ98,(CA96-CA97)/CA98)),2)</f>
        <v>4.2</v>
      </c>
      <c r="CK89" s="2" t="s">
        <v>25</v>
      </c>
      <c r="CL89" s="60"/>
      <c r="CM89" s="2" t="s">
        <v>44</v>
      </c>
      <c r="CN89" s="16" t="str">
        <f ca="1">CM$8</f>
        <v>19-20</v>
      </c>
      <c r="CP89" s="2" t="s">
        <v>24</v>
      </c>
      <c r="CQ89" s="8" t="s">
        <v>56</v>
      </c>
      <c r="CR89" s="9">
        <v>30</v>
      </c>
      <c r="CS89" s="2" t="s">
        <v>25</v>
      </c>
      <c r="CT89" s="2" t="s">
        <v>26</v>
      </c>
      <c r="CZ89" s="2" t="s">
        <v>54</v>
      </c>
      <c r="DA89" s="8"/>
      <c r="DB89" s="37">
        <f ca="1">ROUND(ABS(IF($C$2&lt;=$C$3,(CR96-CR97)/CR98,(CS96-CS97)/CS98)),2)</f>
        <v>3.6</v>
      </c>
      <c r="DC89" s="2" t="s">
        <v>25</v>
      </c>
      <c r="DD89" s="60"/>
      <c r="DE89" s="2" t="s">
        <v>44</v>
      </c>
      <c r="DF89" s="16" t="str">
        <f ca="1">DE$8</f>
        <v>-</v>
      </c>
      <c r="DH89" s="2" t="s">
        <v>24</v>
      </c>
      <c r="DI89" s="8" t="s">
        <v>56</v>
      </c>
      <c r="DJ89" s="9">
        <v>60</v>
      </c>
      <c r="DK89" s="2" t="s">
        <v>25</v>
      </c>
      <c r="DL89" s="2" t="s">
        <v>26</v>
      </c>
      <c r="DR89" s="2" t="s">
        <v>54</v>
      </c>
      <c r="DS89" s="8"/>
      <c r="DT89" s="37">
        <f ca="1">ROUND(ABS(IF($C$2&lt;=$C$3,(DJ96-DJ97)/DJ98,(DK96-DK97)/DK98)),2)</f>
        <v>4.7</v>
      </c>
      <c r="DU89" s="2" t="s">
        <v>25</v>
      </c>
      <c r="DV89" s="60"/>
    </row>
    <row r="90" spans="1:126">
      <c r="A90" s="2" t="s">
        <v>66</v>
      </c>
      <c r="B90" s="16">
        <f>MAX(1,B62-1)</f>
        <v>3</v>
      </c>
      <c r="E90" s="8" t="s">
        <v>57</v>
      </c>
      <c r="F90" s="9">
        <v>22</v>
      </c>
      <c r="G90" s="2" t="s">
        <v>25</v>
      </c>
      <c r="H90" s="2" t="s">
        <v>27</v>
      </c>
      <c r="O90" s="8" t="s">
        <v>32</v>
      </c>
      <c r="P90" s="16">
        <f ca="1">ROUND(ABS((D98-D99)/P89),2)</f>
        <v>12.11</v>
      </c>
      <c r="Q90" s="14" t="s">
        <v>55</v>
      </c>
      <c r="R90" s="60"/>
      <c r="S90" s="2" t="s">
        <v>66</v>
      </c>
      <c r="T90" s="16">
        <f>MAX(1,T62-1)</f>
        <v>3</v>
      </c>
      <c r="W90" s="8" t="s">
        <v>57</v>
      </c>
      <c r="X90" s="9">
        <v>22</v>
      </c>
      <c r="Y90" s="2" t="s">
        <v>25</v>
      </c>
      <c r="Z90" s="2" t="s">
        <v>27</v>
      </c>
      <c r="AG90" s="8" t="s">
        <v>32</v>
      </c>
      <c r="AH90" s="16">
        <f ca="1">ROUND(ABS((V98-V99)/AH89),2)</f>
        <v>12.11</v>
      </c>
      <c r="AI90" s="14" t="s">
        <v>55</v>
      </c>
      <c r="AJ90" s="60"/>
      <c r="AK90" s="2" t="s">
        <v>66</v>
      </c>
      <c r="AL90" s="16">
        <f>MAX(1,AL62-1)</f>
        <v>3</v>
      </c>
      <c r="AO90" s="8" t="s">
        <v>57</v>
      </c>
      <c r="AP90" s="9">
        <v>22</v>
      </c>
      <c r="AQ90" s="2" t="s">
        <v>25</v>
      </c>
      <c r="AR90" s="2" t="s">
        <v>27</v>
      </c>
      <c r="AY90" s="8" t="s">
        <v>32</v>
      </c>
      <c r="AZ90" s="16">
        <f ca="1">ROUND(ABS((AN98-AN99)/AZ89),2)</f>
        <v>35.86</v>
      </c>
      <c r="BA90" s="14" t="s">
        <v>55</v>
      </c>
      <c r="BB90" s="60"/>
      <c r="BC90" s="2" t="s">
        <v>66</v>
      </c>
      <c r="BD90" s="16">
        <f>MAX(1,BD62-1)</f>
        <v>3</v>
      </c>
      <c r="BG90" s="8" t="s">
        <v>57</v>
      </c>
      <c r="BH90" s="9">
        <v>60</v>
      </c>
      <c r="BI90" s="2" t="s">
        <v>25</v>
      </c>
      <c r="BJ90" s="2" t="s">
        <v>27</v>
      </c>
      <c r="BQ90" s="8" t="s">
        <v>32</v>
      </c>
      <c r="BR90" s="16">
        <f ca="1">ROUND(ABS((BF98-BF99)/BR89),2)</f>
        <v>52.76</v>
      </c>
      <c r="BS90" s="14" t="s">
        <v>55</v>
      </c>
      <c r="BT90" s="60"/>
      <c r="BU90" s="2" t="s">
        <v>66</v>
      </c>
      <c r="BV90" s="16">
        <f>MAX(1,BV62-1)</f>
        <v>3</v>
      </c>
      <c r="BY90" s="8" t="s">
        <v>57</v>
      </c>
      <c r="BZ90" s="9">
        <v>60</v>
      </c>
      <c r="CA90" s="2" t="s">
        <v>25</v>
      </c>
      <c r="CB90" s="2" t="s">
        <v>27</v>
      </c>
      <c r="CI90" s="8" t="s">
        <v>32</v>
      </c>
      <c r="CJ90" s="16">
        <f ca="1">ROUND(ABS((BX98-BX99)/CJ89),2)</f>
        <v>52.76</v>
      </c>
      <c r="CK90" s="14" t="s">
        <v>55</v>
      </c>
      <c r="CL90" s="60"/>
      <c r="CM90" s="2" t="s">
        <v>66</v>
      </c>
      <c r="CN90" s="16">
        <f>MAX(1,CN62-1)</f>
        <v>3</v>
      </c>
      <c r="CQ90" s="8" t="s">
        <v>57</v>
      </c>
      <c r="CR90" s="9">
        <v>60</v>
      </c>
      <c r="CS90" s="2" t="s">
        <v>25</v>
      </c>
      <c r="CT90" s="2" t="s">
        <v>27</v>
      </c>
      <c r="DA90" s="8" t="s">
        <v>32</v>
      </c>
      <c r="DB90" s="16">
        <f ca="1">ROUND(ABS((CP98-CP99)/DB89),2)</f>
        <v>52.76</v>
      </c>
      <c r="DC90" s="14" t="s">
        <v>55</v>
      </c>
      <c r="DD90" s="60"/>
      <c r="DE90" s="2" t="s">
        <v>66</v>
      </c>
      <c r="DF90" s="16">
        <f>MAX(1,DF62-1)</f>
        <v>3</v>
      </c>
      <c r="DI90" s="8" t="s">
        <v>57</v>
      </c>
      <c r="DJ90" s="9">
        <v>22</v>
      </c>
      <c r="DK90" s="2" t="s">
        <v>25</v>
      </c>
      <c r="DL90" s="2" t="s">
        <v>27</v>
      </c>
      <c r="DS90" s="8" t="s">
        <v>32</v>
      </c>
      <c r="DT90" s="16">
        <f ca="1">ROUND(ABS((DH98-DH99)/DT89),2)</f>
        <v>12.11</v>
      </c>
      <c r="DU90" s="14" t="s">
        <v>55</v>
      </c>
      <c r="DV90" s="60"/>
    </row>
    <row r="91" spans="1:126">
      <c r="B91" s="22" t="str">
        <f>IF(B90=B62,"duplicato","")</f>
        <v/>
      </c>
      <c r="E91" s="8" t="s">
        <v>28</v>
      </c>
      <c r="F91" s="32">
        <f>$N$4</f>
        <v>4</v>
      </c>
      <c r="G91" s="2" t="s">
        <v>25</v>
      </c>
      <c r="H91" s="2" t="s">
        <v>29</v>
      </c>
      <c r="O91" s="8" t="s">
        <v>33</v>
      </c>
      <c r="P91" s="16">
        <f ca="1">ROUND(ABS((E98-E99)/P89),2)</f>
        <v>7.42</v>
      </c>
      <c r="Q91" s="14" t="s">
        <v>55</v>
      </c>
      <c r="R91" s="60"/>
      <c r="T91" s="22" t="str">
        <f>IF(T90=T62,"duplicato","")</f>
        <v/>
      </c>
      <c r="W91" s="8" t="s">
        <v>28</v>
      </c>
      <c r="X91" s="32">
        <f>$N$4</f>
        <v>4</v>
      </c>
      <c r="Y91" s="2" t="s">
        <v>25</v>
      </c>
      <c r="Z91" s="2" t="s">
        <v>29</v>
      </c>
      <c r="AG91" s="8" t="s">
        <v>33</v>
      </c>
      <c r="AH91" s="16">
        <f ca="1">ROUND(ABS((W98-W99)/AH89),2)</f>
        <v>7.42</v>
      </c>
      <c r="AI91" s="14" t="s">
        <v>55</v>
      </c>
      <c r="AJ91" s="60"/>
      <c r="AL91" s="22" t="str">
        <f>IF(AL90=AL62,"duplicato","")</f>
        <v/>
      </c>
      <c r="AO91" s="8" t="s">
        <v>28</v>
      </c>
      <c r="AP91" s="32">
        <f>$N$4</f>
        <v>4</v>
      </c>
      <c r="AQ91" s="2" t="s">
        <v>25</v>
      </c>
      <c r="AR91" s="2" t="s">
        <v>29</v>
      </c>
      <c r="AY91" s="8" t="s">
        <v>33</v>
      </c>
      <c r="AZ91" s="16">
        <f ca="1">ROUND(ABS((AO98-AO99)/AZ89),2)</f>
        <v>21.6</v>
      </c>
      <c r="BA91" s="14" t="s">
        <v>55</v>
      </c>
      <c r="BB91" s="60"/>
      <c r="BD91" s="22" t="str">
        <f>IF(BD90=BD62,"duplicato","")</f>
        <v/>
      </c>
      <c r="BG91" s="8" t="s">
        <v>28</v>
      </c>
      <c r="BH91" s="32">
        <f>$N$4</f>
        <v>4</v>
      </c>
      <c r="BI91" s="2" t="s">
        <v>25</v>
      </c>
      <c r="BJ91" s="2" t="s">
        <v>29</v>
      </c>
      <c r="BQ91" s="8" t="s">
        <v>33</v>
      </c>
      <c r="BR91" s="16">
        <f ca="1">ROUND(ABS((BG98-BG99)/BR89),2)</f>
        <v>31.63</v>
      </c>
      <c r="BS91" s="14" t="s">
        <v>55</v>
      </c>
      <c r="BT91" s="60"/>
      <c r="BV91" s="22" t="str">
        <f>IF(BV90=BV62,"duplicato","")</f>
        <v/>
      </c>
      <c r="BY91" s="8" t="s">
        <v>28</v>
      </c>
      <c r="BZ91" s="32">
        <f>$N$4</f>
        <v>4</v>
      </c>
      <c r="CA91" s="2" t="s">
        <v>25</v>
      </c>
      <c r="CB91" s="2" t="s">
        <v>29</v>
      </c>
      <c r="CI91" s="8" t="s">
        <v>33</v>
      </c>
      <c r="CJ91" s="16">
        <f ca="1">ROUND(ABS((BY98-BY99)/CJ89),2)</f>
        <v>31.63</v>
      </c>
      <c r="CK91" s="14" t="s">
        <v>55</v>
      </c>
      <c r="CL91" s="60"/>
      <c r="CN91" s="22" t="str">
        <f>IF(CN90=CN62,"duplicato","")</f>
        <v/>
      </c>
      <c r="CQ91" s="8" t="s">
        <v>28</v>
      </c>
      <c r="CR91" s="32">
        <f>$N$4</f>
        <v>4</v>
      </c>
      <c r="CS91" s="2" t="s">
        <v>25</v>
      </c>
      <c r="CT91" s="2" t="s">
        <v>29</v>
      </c>
      <c r="DA91" s="8" t="s">
        <v>33</v>
      </c>
      <c r="DB91" s="16">
        <f ca="1">ROUND(ABS((CQ98-CQ99)/DB89),2)</f>
        <v>31.63</v>
      </c>
      <c r="DC91" s="14" t="s">
        <v>55</v>
      </c>
      <c r="DD91" s="60"/>
      <c r="DF91" s="22" t="str">
        <f>IF(DF90=DF62,"duplicato","")</f>
        <v/>
      </c>
      <c r="DI91" s="8" t="s">
        <v>28</v>
      </c>
      <c r="DJ91" s="32">
        <f>$N$4</f>
        <v>4</v>
      </c>
      <c r="DK91" s="2" t="s">
        <v>25</v>
      </c>
      <c r="DL91" s="2" t="s">
        <v>29</v>
      </c>
      <c r="DS91" s="8" t="s">
        <v>33</v>
      </c>
      <c r="DT91" s="16">
        <f ca="1">ROUND(ABS((DI98-DI99)/DT89),2)</f>
        <v>7.42</v>
      </c>
      <c r="DU91" s="14" t="s">
        <v>55</v>
      </c>
      <c r="DV91" s="60"/>
    </row>
    <row r="92" spans="1:126">
      <c r="E92" s="8" t="s">
        <v>47</v>
      </c>
      <c r="F92" s="9">
        <v>15</v>
      </c>
      <c r="G92" s="2" t="s">
        <v>25</v>
      </c>
      <c r="H92" s="2" t="s">
        <v>49</v>
      </c>
      <c r="R92" s="60"/>
      <c r="W92" s="8" t="s">
        <v>47</v>
      </c>
      <c r="X92" s="9">
        <v>15</v>
      </c>
      <c r="Y92" s="2" t="s">
        <v>25</v>
      </c>
      <c r="Z92" s="2" t="s">
        <v>49</v>
      </c>
      <c r="AJ92" s="60"/>
      <c r="AO92" s="8" t="s">
        <v>47</v>
      </c>
      <c r="AP92" s="9">
        <v>15</v>
      </c>
      <c r="AQ92" s="2" t="s">
        <v>25</v>
      </c>
      <c r="AR92" s="2" t="s">
        <v>49</v>
      </c>
      <c r="BB92" s="60"/>
      <c r="BG92" s="8" t="s">
        <v>47</v>
      </c>
      <c r="BH92" s="9">
        <v>15</v>
      </c>
      <c r="BI92" s="2" t="s">
        <v>25</v>
      </c>
      <c r="BJ92" s="2" t="s">
        <v>49</v>
      </c>
      <c r="BT92" s="60"/>
      <c r="BY92" s="8" t="s">
        <v>47</v>
      </c>
      <c r="BZ92" s="9">
        <v>35</v>
      </c>
      <c r="CA92" s="2" t="s">
        <v>25</v>
      </c>
      <c r="CB92" s="2" t="s">
        <v>49</v>
      </c>
      <c r="CL92" s="60"/>
      <c r="CQ92" s="8" t="s">
        <v>47</v>
      </c>
      <c r="CR92" s="9">
        <v>35</v>
      </c>
      <c r="CS92" s="2" t="s">
        <v>25</v>
      </c>
      <c r="CT92" s="2" t="s">
        <v>49</v>
      </c>
      <c r="DD92" s="60"/>
      <c r="DI92" s="8" t="s">
        <v>47</v>
      </c>
      <c r="DJ92" s="9">
        <v>15</v>
      </c>
      <c r="DK92" s="2" t="s">
        <v>25</v>
      </c>
      <c r="DL92" s="2" t="s">
        <v>49</v>
      </c>
      <c r="DV92" s="60"/>
    </row>
    <row r="93" spans="1:126">
      <c r="E93" s="8" t="s">
        <v>48</v>
      </c>
      <c r="F93" s="9">
        <v>15</v>
      </c>
      <c r="G93" s="2" t="s">
        <v>25</v>
      </c>
      <c r="H93" s="2" t="s">
        <v>50</v>
      </c>
      <c r="R93" s="60"/>
      <c r="W93" s="8" t="s">
        <v>48</v>
      </c>
      <c r="X93" s="9">
        <v>15</v>
      </c>
      <c r="Y93" s="2" t="s">
        <v>25</v>
      </c>
      <c r="Z93" s="2" t="s">
        <v>50</v>
      </c>
      <c r="AJ93" s="60"/>
      <c r="AO93" s="8" t="s">
        <v>48</v>
      </c>
      <c r="AP93" s="9">
        <v>15</v>
      </c>
      <c r="AQ93" s="2" t="s">
        <v>25</v>
      </c>
      <c r="AR93" s="2" t="s">
        <v>50</v>
      </c>
      <c r="BB93" s="60"/>
      <c r="BG93" s="8" t="s">
        <v>48</v>
      </c>
      <c r="BH93" s="9">
        <v>35</v>
      </c>
      <c r="BI93" s="2" t="s">
        <v>25</v>
      </c>
      <c r="BJ93" s="2" t="s">
        <v>50</v>
      </c>
      <c r="BT93" s="60"/>
      <c r="BY93" s="8" t="s">
        <v>48</v>
      </c>
      <c r="BZ93" s="9">
        <v>35</v>
      </c>
      <c r="CA93" s="2" t="s">
        <v>25</v>
      </c>
      <c r="CB93" s="2" t="s">
        <v>50</v>
      </c>
      <c r="CL93" s="60"/>
      <c r="CQ93" s="8" t="s">
        <v>48</v>
      </c>
      <c r="CR93" s="9">
        <v>15</v>
      </c>
      <c r="CS93" s="2" t="s">
        <v>25</v>
      </c>
      <c r="CT93" s="2" t="s">
        <v>50</v>
      </c>
      <c r="DD93" s="60"/>
      <c r="DI93" s="8" t="s">
        <v>48</v>
      </c>
      <c r="DJ93" s="9">
        <v>15</v>
      </c>
      <c r="DK93" s="2" t="s">
        <v>25</v>
      </c>
      <c r="DL93" s="2" t="s">
        <v>50</v>
      </c>
      <c r="DV93" s="60"/>
    </row>
    <row r="94" spans="1:126">
      <c r="R94" s="60"/>
      <c r="AJ94" s="60"/>
      <c r="BB94" s="60"/>
      <c r="BT94" s="60"/>
      <c r="CL94" s="60"/>
      <c r="DD94" s="60"/>
      <c r="DV94" s="60"/>
    </row>
    <row r="95" spans="1:126">
      <c r="A95" s="2" t="s">
        <v>30</v>
      </c>
      <c r="D95" s="17" t="s">
        <v>32</v>
      </c>
      <c r="E95" s="17" t="s">
        <v>33</v>
      </c>
      <c r="F95" s="17" t="s">
        <v>34</v>
      </c>
      <c r="G95" s="17" t="s">
        <v>35</v>
      </c>
      <c r="H95" s="17" t="s">
        <v>36</v>
      </c>
      <c r="I95" s="17" t="s">
        <v>37</v>
      </c>
      <c r="J95" s="20" t="s">
        <v>39</v>
      </c>
      <c r="K95" s="20" t="s">
        <v>40</v>
      </c>
      <c r="L95" s="20" t="s">
        <v>41</v>
      </c>
      <c r="M95" s="20" t="s">
        <v>42</v>
      </c>
      <c r="N95" s="20" t="s">
        <v>53</v>
      </c>
      <c r="O95" s="17" t="s">
        <v>32</v>
      </c>
      <c r="P95" s="20" t="s">
        <v>51</v>
      </c>
      <c r="Q95" s="20" t="s">
        <v>52</v>
      </c>
      <c r="R95" s="60"/>
      <c r="S95" s="2" t="s">
        <v>30</v>
      </c>
      <c r="V95" s="17" t="s">
        <v>32</v>
      </c>
      <c r="W95" s="17" t="s">
        <v>33</v>
      </c>
      <c r="X95" s="17" t="s">
        <v>34</v>
      </c>
      <c r="Y95" s="17" t="s">
        <v>35</v>
      </c>
      <c r="Z95" s="17" t="s">
        <v>36</v>
      </c>
      <c r="AA95" s="17" t="s">
        <v>37</v>
      </c>
      <c r="AB95" s="20" t="s">
        <v>39</v>
      </c>
      <c r="AC95" s="20" t="s">
        <v>40</v>
      </c>
      <c r="AD95" s="20" t="s">
        <v>41</v>
      </c>
      <c r="AE95" s="20" t="s">
        <v>42</v>
      </c>
      <c r="AF95" s="20" t="s">
        <v>53</v>
      </c>
      <c r="AG95" s="17" t="s">
        <v>32</v>
      </c>
      <c r="AH95" s="20" t="s">
        <v>51</v>
      </c>
      <c r="AI95" s="20" t="s">
        <v>52</v>
      </c>
      <c r="AJ95" s="60"/>
      <c r="AK95" s="2" t="s">
        <v>30</v>
      </c>
      <c r="AN95" s="17" t="s">
        <v>32</v>
      </c>
      <c r="AO95" s="17" t="s">
        <v>33</v>
      </c>
      <c r="AP95" s="17" t="s">
        <v>34</v>
      </c>
      <c r="AQ95" s="17" t="s">
        <v>35</v>
      </c>
      <c r="AR95" s="17" t="s">
        <v>36</v>
      </c>
      <c r="AS95" s="17" t="s">
        <v>37</v>
      </c>
      <c r="AT95" s="20" t="s">
        <v>39</v>
      </c>
      <c r="AU95" s="20" t="s">
        <v>40</v>
      </c>
      <c r="AV95" s="20" t="s">
        <v>41</v>
      </c>
      <c r="AW95" s="20" t="s">
        <v>42</v>
      </c>
      <c r="AX95" s="20" t="s">
        <v>53</v>
      </c>
      <c r="AY95" s="17" t="s">
        <v>32</v>
      </c>
      <c r="AZ95" s="20" t="s">
        <v>51</v>
      </c>
      <c r="BA95" s="20" t="s">
        <v>52</v>
      </c>
      <c r="BB95" s="60"/>
      <c r="BC95" s="2" t="s">
        <v>30</v>
      </c>
      <c r="BF95" s="17" t="s">
        <v>32</v>
      </c>
      <c r="BG95" s="17" t="s">
        <v>33</v>
      </c>
      <c r="BH95" s="17" t="s">
        <v>34</v>
      </c>
      <c r="BI95" s="17" t="s">
        <v>35</v>
      </c>
      <c r="BJ95" s="17" t="s">
        <v>36</v>
      </c>
      <c r="BK95" s="17" t="s">
        <v>37</v>
      </c>
      <c r="BL95" s="20" t="s">
        <v>39</v>
      </c>
      <c r="BM95" s="20" t="s">
        <v>40</v>
      </c>
      <c r="BN95" s="20" t="s">
        <v>41</v>
      </c>
      <c r="BO95" s="20" t="s">
        <v>42</v>
      </c>
      <c r="BP95" s="20" t="s">
        <v>53</v>
      </c>
      <c r="BQ95" s="17" t="s">
        <v>32</v>
      </c>
      <c r="BR95" s="20" t="s">
        <v>51</v>
      </c>
      <c r="BS95" s="20" t="s">
        <v>52</v>
      </c>
      <c r="BT95" s="60"/>
      <c r="BU95" s="2" t="s">
        <v>30</v>
      </c>
      <c r="BX95" s="17" t="s">
        <v>32</v>
      </c>
      <c r="BY95" s="17" t="s">
        <v>33</v>
      </c>
      <c r="BZ95" s="17" t="s">
        <v>34</v>
      </c>
      <c r="CA95" s="17" t="s">
        <v>35</v>
      </c>
      <c r="CB95" s="17" t="s">
        <v>36</v>
      </c>
      <c r="CC95" s="17" t="s">
        <v>37</v>
      </c>
      <c r="CD95" s="20" t="s">
        <v>39</v>
      </c>
      <c r="CE95" s="20" t="s">
        <v>40</v>
      </c>
      <c r="CF95" s="20" t="s">
        <v>41</v>
      </c>
      <c r="CG95" s="20" t="s">
        <v>42</v>
      </c>
      <c r="CH95" s="20" t="s">
        <v>53</v>
      </c>
      <c r="CI95" s="17" t="s">
        <v>32</v>
      </c>
      <c r="CJ95" s="20" t="s">
        <v>51</v>
      </c>
      <c r="CK95" s="20" t="s">
        <v>52</v>
      </c>
      <c r="CL95" s="60"/>
      <c r="CM95" s="2" t="s">
        <v>30</v>
      </c>
      <c r="CP95" s="17" t="s">
        <v>32</v>
      </c>
      <c r="CQ95" s="17" t="s">
        <v>33</v>
      </c>
      <c r="CR95" s="17" t="s">
        <v>34</v>
      </c>
      <c r="CS95" s="17" t="s">
        <v>35</v>
      </c>
      <c r="CT95" s="17" t="s">
        <v>36</v>
      </c>
      <c r="CU95" s="17" t="s">
        <v>37</v>
      </c>
      <c r="CV95" s="20" t="s">
        <v>39</v>
      </c>
      <c r="CW95" s="20" t="s">
        <v>40</v>
      </c>
      <c r="CX95" s="20" t="s">
        <v>41</v>
      </c>
      <c r="CY95" s="20" t="s">
        <v>42</v>
      </c>
      <c r="CZ95" s="20" t="s">
        <v>53</v>
      </c>
      <c r="DA95" s="17" t="s">
        <v>32</v>
      </c>
      <c r="DB95" s="20" t="s">
        <v>51</v>
      </c>
      <c r="DC95" s="20" t="s">
        <v>52</v>
      </c>
      <c r="DD95" s="60"/>
      <c r="DE95" s="2" t="s">
        <v>30</v>
      </c>
      <c r="DH95" s="17" t="s">
        <v>32</v>
      </c>
      <c r="DI95" s="17" t="s">
        <v>33</v>
      </c>
      <c r="DJ95" s="17" t="s">
        <v>34</v>
      </c>
      <c r="DK95" s="17" t="s">
        <v>35</v>
      </c>
      <c r="DL95" s="17" t="s">
        <v>36</v>
      </c>
      <c r="DM95" s="17" t="s">
        <v>37</v>
      </c>
      <c r="DN95" s="20" t="s">
        <v>39</v>
      </c>
      <c r="DO95" s="20" t="s">
        <v>40</v>
      </c>
      <c r="DP95" s="20" t="s">
        <v>41</v>
      </c>
      <c r="DQ95" s="20" t="s">
        <v>42</v>
      </c>
      <c r="DR95" s="20" t="s">
        <v>53</v>
      </c>
      <c r="DS95" s="17" t="s">
        <v>32</v>
      </c>
      <c r="DT95" s="20" t="s">
        <v>51</v>
      </c>
      <c r="DU95" s="20" t="s">
        <v>52</v>
      </c>
      <c r="DV95" s="60"/>
    </row>
    <row r="96" spans="1:126">
      <c r="A96" s="8" t="s">
        <v>31</v>
      </c>
      <c r="B96" s="45">
        <f>($H$2-B90)*4+1</f>
        <v>9</v>
      </c>
      <c r="C96" s="8" t="s">
        <v>11</v>
      </c>
      <c r="D96" s="6">
        <f ca="1">INDEX(E$8:E$31,B96,1)</f>
        <v>-21.088000000000001</v>
      </c>
      <c r="E96" s="6">
        <f ca="1">INDEX(F$8:F$31,B96,1)</f>
        <v>-12.926</v>
      </c>
      <c r="F96" s="6">
        <f ca="1">INDEX(G$8:G$31,B96,1)</f>
        <v>14.891</v>
      </c>
      <c r="G96" s="6">
        <f ca="1">INDEX(H$8:H$31,B96,1)</f>
        <v>1.758</v>
      </c>
      <c r="H96" s="6">
        <f ca="1">INDEX(I$8:I$31,B96,1)</f>
        <v>0.20200000000000001</v>
      </c>
      <c r="I96" s="6">
        <f ca="1">INDEX(J$8:J$31,B96,1)</f>
        <v>0.29799999999999999</v>
      </c>
      <c r="J96" s="21">
        <f ca="1">(ABS(F96)+ABS(H96))*SIGN(F96)</f>
        <v>15.093</v>
      </c>
      <c r="K96" s="21">
        <f ca="1">(ABS(G96)+ABS(I96))*SIGN(G96)</f>
        <v>2.056</v>
      </c>
      <c r="L96" s="21">
        <f ca="1">(ABS(J96)+0.3*ABS(K96))*SIGN(J96)</f>
        <v>15.7098</v>
      </c>
      <c r="M96" s="21">
        <f t="shared" ref="M96:M99" ca="1" si="238">(ABS(K96)+0.3*ABS(J96))*SIGN(K96)</f>
        <v>6.5838999999999999</v>
      </c>
      <c r="N96" s="21">
        <f ca="1">IF($C$2&lt;=$C$3,L96,M96)</f>
        <v>15.7098</v>
      </c>
      <c r="O96" s="37">
        <f ca="1">D96</f>
        <v>-21.088000000000001</v>
      </c>
      <c r="P96" s="37">
        <f ca="1">E96+N96</f>
        <v>2.7837999999999994</v>
      </c>
      <c r="Q96" s="37">
        <f ca="1">E96-N96</f>
        <v>-28.6358</v>
      </c>
      <c r="R96" s="60"/>
      <c r="S96" s="8" t="s">
        <v>31</v>
      </c>
      <c r="T96" s="45">
        <f>($H$2-T90)*4+1</f>
        <v>9</v>
      </c>
      <c r="U96" s="8" t="s">
        <v>11</v>
      </c>
      <c r="V96" s="6">
        <f ca="1">INDEX(W$8:W$31,T96,1)</f>
        <v>-15.116</v>
      </c>
      <c r="W96" s="6">
        <f ca="1">INDEX(X$8:X$31,T96,1)</f>
        <v>-9.2629999999999999</v>
      </c>
      <c r="X96" s="6">
        <f ca="1">INDEX(Y$8:Y$31,T96,1)</f>
        <v>16.696000000000002</v>
      </c>
      <c r="Y96" s="6">
        <f ca="1">INDEX(Z$8:Z$31,T96,1)</f>
        <v>1.9710000000000001</v>
      </c>
      <c r="Z96" s="6">
        <f ca="1">INDEX(AA$8:AA$31,T96,1)</f>
        <v>0.22700000000000001</v>
      </c>
      <c r="AA96" s="6">
        <f ca="1">INDEX(AB$8:AB$31,T96,1)</f>
        <v>0.33400000000000002</v>
      </c>
      <c r="AB96" s="21">
        <f ca="1">(ABS(X96)+ABS(Z96))*SIGN(X96)</f>
        <v>16.923000000000002</v>
      </c>
      <c r="AC96" s="21">
        <f ca="1">(ABS(Y96)+ABS(AA96))*SIGN(Y96)</f>
        <v>2.3050000000000002</v>
      </c>
      <c r="AD96" s="21">
        <f ca="1">(ABS(AB96)+0.3*ABS(AC96))*SIGN(AB96)</f>
        <v>17.614500000000003</v>
      </c>
      <c r="AE96" s="21">
        <f t="shared" ref="AE96:AE99" ca="1" si="239">(ABS(AC96)+0.3*ABS(AB96))*SIGN(AC96)</f>
        <v>7.3818999999999999</v>
      </c>
      <c r="AF96" s="21">
        <f ca="1">IF($C$2&lt;=$C$3,AD96,AE96)</f>
        <v>17.614500000000003</v>
      </c>
      <c r="AG96" s="37">
        <f ca="1">V96</f>
        <v>-15.116</v>
      </c>
      <c r="AH96" s="37">
        <f ca="1">W96+AF96</f>
        <v>8.3515000000000033</v>
      </c>
      <c r="AI96" s="37">
        <f ca="1">W96-AF96</f>
        <v>-26.877500000000005</v>
      </c>
      <c r="AJ96" s="60"/>
      <c r="AK96" s="8" t="s">
        <v>31</v>
      </c>
      <c r="AL96" s="45">
        <f>($H$2-AL90)*4+1</f>
        <v>9</v>
      </c>
      <c r="AM96" s="8" t="s">
        <v>11</v>
      </c>
      <c r="AN96" s="6">
        <f ca="1">INDEX(AO$8:AO$31,AL96,1)</f>
        <v>-27.696000000000002</v>
      </c>
      <c r="AO96" s="6">
        <f ca="1">INDEX(AP$8:AP$31,AL96,1)</f>
        <v>-16.667999999999999</v>
      </c>
      <c r="AP96" s="6">
        <f ca="1">INDEX(AQ$8:AQ$31,AL96,1)</f>
        <v>19.146999999999998</v>
      </c>
      <c r="AQ96" s="6">
        <f ca="1">INDEX(AR$8:AR$31,AL96,1)</f>
        <v>2.2589999999999999</v>
      </c>
      <c r="AR96" s="6">
        <f ca="1">INDEX(AS$8:AS$31,AL96,1)</f>
        <v>0.26100000000000001</v>
      </c>
      <c r="AS96" s="6">
        <f ca="1">INDEX(AT$8:AT$31,AL96,1)</f>
        <v>0.38300000000000001</v>
      </c>
      <c r="AT96" s="21">
        <f ca="1">(ABS(AP96)+ABS(AR96))*SIGN(AP96)</f>
        <v>19.407999999999998</v>
      </c>
      <c r="AU96" s="21">
        <f ca="1">(ABS(AQ96)+ABS(AS96))*SIGN(AQ96)</f>
        <v>2.6419999999999999</v>
      </c>
      <c r="AV96" s="21">
        <f ca="1">(ABS(AT96)+0.3*ABS(AU96))*SIGN(AT96)</f>
        <v>20.200599999999998</v>
      </c>
      <c r="AW96" s="21">
        <f t="shared" ref="AW96:AW99" ca="1" si="240">(ABS(AU96)+0.3*ABS(AT96))*SIGN(AU96)</f>
        <v>8.4643999999999995</v>
      </c>
      <c r="AX96" s="21">
        <f ca="1">IF($C$2&lt;=$C$3,AV96,AW96)</f>
        <v>20.200599999999998</v>
      </c>
      <c r="AY96" s="37">
        <f ca="1">AN96</f>
        <v>-27.696000000000002</v>
      </c>
      <c r="AZ96" s="37">
        <f ca="1">AO96+AX96</f>
        <v>3.5325999999999986</v>
      </c>
      <c r="BA96" s="37">
        <f ca="1">AO96-AX96</f>
        <v>-36.868600000000001</v>
      </c>
      <c r="BB96" s="60"/>
      <c r="BC96" s="8" t="s">
        <v>31</v>
      </c>
      <c r="BD96" s="45">
        <f>($H$2-BD90)*4+1</f>
        <v>9</v>
      </c>
      <c r="BE96" s="8" t="s">
        <v>11</v>
      </c>
      <c r="BF96" s="6">
        <f ca="1">INDEX(BG$8:BG$31,BD96,1)</f>
        <v>-46.100999999999999</v>
      </c>
      <c r="BG96" s="6">
        <f ca="1">INDEX(BH$8:BH$31,BD96,1)</f>
        <v>-27.573</v>
      </c>
      <c r="BH96" s="6">
        <f ca="1">INDEX(BI$8:BI$31,BD96,1)</f>
        <v>87.06</v>
      </c>
      <c r="BI96" s="6">
        <f ca="1">INDEX(BJ$8:BJ$31,BD96,1)</f>
        <v>10.276999999999999</v>
      </c>
      <c r="BJ96" s="6">
        <f ca="1">INDEX(BK$8:BK$31,BD96,1)</f>
        <v>1.181</v>
      </c>
      <c r="BK96" s="6">
        <f ca="1">INDEX(BL$8:BL$31,BD96,1)</f>
        <v>1.7370000000000001</v>
      </c>
      <c r="BL96" s="21">
        <f ca="1">(ABS(BH96)+ABS(BJ96))*SIGN(BH96)</f>
        <v>88.241</v>
      </c>
      <c r="BM96" s="21">
        <f ca="1">(ABS(BI96)+ABS(BK96))*SIGN(BI96)</f>
        <v>12.013999999999999</v>
      </c>
      <c r="BN96" s="21">
        <f ca="1">(ABS(BL96)+0.3*ABS(BM96))*SIGN(BL96)</f>
        <v>91.845200000000006</v>
      </c>
      <c r="BO96" s="21">
        <f t="shared" ref="BO96:BO99" ca="1" si="241">(ABS(BM96)+0.3*ABS(BL96))*SIGN(BM96)</f>
        <v>38.4863</v>
      </c>
      <c r="BP96" s="21">
        <f ca="1">IF($C$2&lt;=$C$3,BN96,BO96)</f>
        <v>91.845200000000006</v>
      </c>
      <c r="BQ96" s="37">
        <f ca="1">BF96</f>
        <v>-46.100999999999999</v>
      </c>
      <c r="BR96" s="37">
        <f ca="1">BG96+BP96</f>
        <v>64.272199999999998</v>
      </c>
      <c r="BS96" s="37">
        <f ca="1">BG96-BP96</f>
        <v>-119.41820000000001</v>
      </c>
      <c r="BT96" s="60"/>
      <c r="BU96" s="8" t="s">
        <v>31</v>
      </c>
      <c r="BV96" s="45">
        <f>($H$2-BV90)*4+1</f>
        <v>9</v>
      </c>
      <c r="BW96" s="8" t="s">
        <v>11</v>
      </c>
      <c r="BX96" s="6">
        <f ca="1">INDEX(BY$8:BY$31,BV96,1)</f>
        <v>-73.707999999999998</v>
      </c>
      <c r="BY96" s="6">
        <f ca="1">INDEX(BZ$8:BZ$31,BV96,1)</f>
        <v>-44.192999999999998</v>
      </c>
      <c r="BZ96" s="6">
        <f ca="1">INDEX(CA$8:CA$31,BV96,1)</f>
        <v>133.42599999999999</v>
      </c>
      <c r="CA96" s="6">
        <f ca="1">INDEX(CB$8:CB$31,BV96,1)</f>
        <v>15.746</v>
      </c>
      <c r="CB96" s="6">
        <f ca="1">INDEX(CC$8:CC$31,BV96,1)</f>
        <v>1.8129999999999999</v>
      </c>
      <c r="CC96" s="6">
        <f ca="1">INDEX(CD$8:CD$31,BV96,1)</f>
        <v>2.6669999999999998</v>
      </c>
      <c r="CD96" s="21">
        <f ca="1">(ABS(BZ96)+ABS(CB96))*SIGN(BZ96)</f>
        <v>135.23899999999998</v>
      </c>
      <c r="CE96" s="21">
        <f ca="1">(ABS(CA96)+ABS(CC96))*SIGN(CA96)</f>
        <v>18.413</v>
      </c>
      <c r="CF96" s="21">
        <f ca="1">(ABS(CD96)+0.3*ABS(CE96))*SIGN(CD96)</f>
        <v>140.76289999999997</v>
      </c>
      <c r="CG96" s="21">
        <f t="shared" ref="CG96:CG99" ca="1" si="242">(ABS(CE96)+0.3*ABS(CD96))*SIGN(CE96)</f>
        <v>58.984699999999989</v>
      </c>
      <c r="CH96" s="21">
        <f ca="1">IF($C$2&lt;=$C$3,CF96,CG96)</f>
        <v>140.76289999999997</v>
      </c>
      <c r="CI96" s="37">
        <f ca="1">BX96</f>
        <v>-73.707999999999998</v>
      </c>
      <c r="CJ96" s="37">
        <f ca="1">BY96+CH96</f>
        <v>96.569899999999976</v>
      </c>
      <c r="CK96" s="37">
        <f ca="1">BY96-CH96</f>
        <v>-184.95589999999999</v>
      </c>
      <c r="CL96" s="60"/>
      <c r="CM96" s="8" t="s">
        <v>31</v>
      </c>
      <c r="CN96" s="45">
        <f>($H$2-CN90)*4+1</f>
        <v>9</v>
      </c>
      <c r="CO96" s="8" t="s">
        <v>11</v>
      </c>
      <c r="CP96" s="6">
        <f ca="1">INDEX(CQ$8:CQ$31,CN96,1)</f>
        <v>-36.994999999999997</v>
      </c>
      <c r="CQ96" s="6">
        <f ca="1">INDEX(CR$8:CR$31,CN96,1)</f>
        <v>-22.265999999999998</v>
      </c>
      <c r="CR96" s="6">
        <f ca="1">INDEX(CS$8:CS$31,CN96,1)</f>
        <v>115.358</v>
      </c>
      <c r="CS96" s="6">
        <f ca="1">INDEX(CT$8:CT$31,CN96,1)</f>
        <v>13.618</v>
      </c>
      <c r="CT96" s="6">
        <f ca="1">INDEX(CU$8:CU$31,CN96,1)</f>
        <v>1.5649999999999999</v>
      </c>
      <c r="CU96" s="6">
        <f ca="1">INDEX(CV$8:CV$31,CN96,1)</f>
        <v>2.3029999999999999</v>
      </c>
      <c r="CV96" s="21">
        <f ca="1">(ABS(CR96)+ABS(CT96))*SIGN(CR96)</f>
        <v>116.923</v>
      </c>
      <c r="CW96" s="21">
        <f ca="1">(ABS(CS96)+ABS(CU96))*SIGN(CS96)</f>
        <v>15.920999999999999</v>
      </c>
      <c r="CX96" s="21">
        <f ca="1">(ABS(CV96)+0.3*ABS(CW96))*SIGN(CV96)</f>
        <v>121.69930000000001</v>
      </c>
      <c r="CY96" s="21">
        <f t="shared" ref="CY96:CY99" ca="1" si="243">(ABS(CW96)+0.3*ABS(CV96))*SIGN(CW96)</f>
        <v>50.997900000000001</v>
      </c>
      <c r="CZ96" s="21">
        <f ca="1">IF($C$2&lt;=$C$3,CX96,CY96)</f>
        <v>121.69930000000001</v>
      </c>
      <c r="DA96" s="37">
        <f ca="1">CP96</f>
        <v>-36.994999999999997</v>
      </c>
      <c r="DB96" s="37">
        <f ca="1">CQ96+CZ96</f>
        <v>99.433300000000003</v>
      </c>
      <c r="DC96" s="37">
        <f ca="1">CQ96-CZ96</f>
        <v>-143.96530000000001</v>
      </c>
      <c r="DD96" s="60"/>
      <c r="DE96" s="8" t="s">
        <v>31</v>
      </c>
      <c r="DF96" s="45">
        <f>($H$2-DF90)*4+1</f>
        <v>9</v>
      </c>
      <c r="DG96" s="8" t="s">
        <v>11</v>
      </c>
      <c r="DH96" s="6">
        <f ca="1">INDEX(DI$8:DI$31,DF96,1)</f>
        <v>-21.155999999999999</v>
      </c>
      <c r="DI96" s="6">
        <f ca="1">INDEX(DJ$8:DJ$31,DF96,1)</f>
        <v>-12.968</v>
      </c>
      <c r="DJ96" s="6">
        <f ca="1">INDEX(DK$8:DK$31,DF96,1)</f>
        <v>14.782</v>
      </c>
      <c r="DK96" s="6">
        <f ca="1">INDEX(DL$8:DL$31,DF96,1)</f>
        <v>-3.3050000000000002</v>
      </c>
      <c r="DL96" s="6">
        <f ca="1">INDEX(DM$8:DM$31,DF96,1)</f>
        <v>-0.47</v>
      </c>
      <c r="DM96" s="6">
        <f ca="1">INDEX(DN$8:DN$31,DF96,1)</f>
        <v>-0.69099999999999995</v>
      </c>
      <c r="DN96" s="21">
        <f ca="1">(ABS(DJ96)+ABS(DL96))*SIGN(DJ96)</f>
        <v>15.252000000000001</v>
      </c>
      <c r="DO96" s="21">
        <f ca="1">(ABS(DK96)+ABS(DM96))*SIGN(DK96)</f>
        <v>-3.996</v>
      </c>
      <c r="DP96" s="21">
        <f ca="1">(ABS(DN96)+0.3*ABS(DO96))*SIGN(DN96)</f>
        <v>16.450800000000001</v>
      </c>
      <c r="DQ96" s="21">
        <f t="shared" ref="DQ96:DQ99" ca="1" si="244">(ABS(DO96)+0.3*ABS(DN96))*SIGN(DO96)</f>
        <v>-8.5716000000000001</v>
      </c>
      <c r="DR96" s="21">
        <f ca="1">IF($C$2&lt;=$C$3,DP96,DQ96)</f>
        <v>16.450800000000001</v>
      </c>
      <c r="DS96" s="37">
        <f ca="1">DH96</f>
        <v>-21.155999999999999</v>
      </c>
      <c r="DT96" s="37">
        <f ca="1">DI96+DR96</f>
        <v>3.482800000000001</v>
      </c>
      <c r="DU96" s="37">
        <f ca="1">DI96-DR96</f>
        <v>-29.418800000000001</v>
      </c>
      <c r="DV96" s="60"/>
    </row>
    <row r="97" spans="1:126">
      <c r="B97" s="45">
        <f>B96+1</f>
        <v>10</v>
      </c>
      <c r="C97" s="8" t="s">
        <v>10</v>
      </c>
      <c r="D97" s="6">
        <f ca="1">INDEX(E$8:E$31,B97,1)</f>
        <v>-22.321999999999999</v>
      </c>
      <c r="E97" s="6">
        <f ca="1">INDEX(F$8:F$31,B97,1)</f>
        <v>-13.673</v>
      </c>
      <c r="F97" s="6">
        <f ca="1">INDEX(G$8:G$31,B97,1)</f>
        <v>-14.236000000000001</v>
      </c>
      <c r="G97" s="6">
        <f ca="1">INDEX(H$8:H$31,B97,1)</f>
        <v>-1.681</v>
      </c>
      <c r="H97" s="6">
        <f ca="1">INDEX(I$8:I$31,B97,1)</f>
        <v>-0.19400000000000001</v>
      </c>
      <c r="I97" s="6">
        <f ca="1">INDEX(J$8:J$31,B97,1)</f>
        <v>-0.28499999999999998</v>
      </c>
      <c r="J97" s="21">
        <f t="shared" ref="J97:K99" ca="1" si="245">(ABS(F97)+ABS(H97))*SIGN(F97)</f>
        <v>-14.430000000000001</v>
      </c>
      <c r="K97" s="21">
        <f t="shared" ca="1" si="245"/>
        <v>-1.966</v>
      </c>
      <c r="L97" s="21">
        <f t="shared" ref="L97:L99" ca="1" si="246">(ABS(J97)+0.3*ABS(K97))*SIGN(J97)</f>
        <v>-15.019800000000002</v>
      </c>
      <c r="M97" s="21">
        <f t="shared" ca="1" si="238"/>
        <v>-6.2950000000000008</v>
      </c>
      <c r="N97" s="21">
        <f ca="1">IF($C$2&lt;=$C$3,L97,M97)</f>
        <v>-15.019800000000002</v>
      </c>
      <c r="O97" s="37">
        <f t="shared" ref="O97:O99" ca="1" si="247">D97</f>
        <v>-22.321999999999999</v>
      </c>
      <c r="P97" s="37">
        <f t="shared" ref="P97:P99" ca="1" si="248">E97+N97</f>
        <v>-28.692800000000002</v>
      </c>
      <c r="Q97" s="37">
        <f t="shared" ref="Q97:Q99" ca="1" si="249">E97-N97</f>
        <v>1.3468000000000018</v>
      </c>
      <c r="R97" s="60"/>
      <c r="T97" s="45">
        <f>T96+1</f>
        <v>10</v>
      </c>
      <c r="U97" s="8" t="s">
        <v>10</v>
      </c>
      <c r="V97" s="6">
        <f ca="1">INDEX(W$8:W$31,T97,1)</f>
        <v>-15</v>
      </c>
      <c r="W97" s="6">
        <f ca="1">INDEX(X$8:X$31,T97,1)</f>
        <v>-9.1760000000000002</v>
      </c>
      <c r="X97" s="6">
        <f ca="1">INDEX(Y$8:Y$31,T97,1)</f>
        <v>-16.466999999999999</v>
      </c>
      <c r="Y97" s="6">
        <f ca="1">INDEX(Z$8:Z$31,T97,1)</f>
        <v>-1.944</v>
      </c>
      <c r="Z97" s="6">
        <f ca="1">INDEX(AA$8:AA$31,T97,1)</f>
        <v>-0.224</v>
      </c>
      <c r="AA97" s="6">
        <f ca="1">INDEX(AB$8:AB$31,T97,1)</f>
        <v>-0.32900000000000001</v>
      </c>
      <c r="AB97" s="21">
        <f t="shared" ref="AB97:AC99" ca="1" si="250">(ABS(X97)+ABS(Z97))*SIGN(X97)</f>
        <v>-16.690999999999999</v>
      </c>
      <c r="AC97" s="21">
        <f t="shared" ca="1" si="250"/>
        <v>-2.2730000000000001</v>
      </c>
      <c r="AD97" s="21">
        <f t="shared" ref="AD97:AD99" ca="1" si="251">(ABS(AB97)+0.3*ABS(AC97))*SIGN(AB97)</f>
        <v>-17.372899999999998</v>
      </c>
      <c r="AE97" s="21">
        <f t="shared" ca="1" si="239"/>
        <v>-7.2803000000000004</v>
      </c>
      <c r="AF97" s="21">
        <f ca="1">IF($C$2&lt;=$C$3,AD97,AE97)</f>
        <v>-17.372899999999998</v>
      </c>
      <c r="AG97" s="37">
        <f t="shared" ref="AG97:AG99" ca="1" si="252">V97</f>
        <v>-15</v>
      </c>
      <c r="AH97" s="37">
        <f t="shared" ref="AH97:AH99" ca="1" si="253">W97+AF97</f>
        <v>-26.548899999999996</v>
      </c>
      <c r="AI97" s="37">
        <f t="shared" ref="AI97:AI99" ca="1" si="254">W97-AF97</f>
        <v>8.1968999999999976</v>
      </c>
      <c r="AJ97" s="60"/>
      <c r="AL97" s="45">
        <f>AL96+1</f>
        <v>10</v>
      </c>
      <c r="AM97" s="8" t="s">
        <v>10</v>
      </c>
      <c r="AN97" s="6">
        <f ca="1">INDEX(AO$8:AO$31,AL97,1)</f>
        <v>-26.530999999999999</v>
      </c>
      <c r="AO97" s="6">
        <f ca="1">INDEX(AP$8:AP$31,AL97,1)</f>
        <v>-15.991</v>
      </c>
      <c r="AP97" s="6">
        <f ca="1">INDEX(AQ$8:AQ$31,AL97,1)</f>
        <v>-15.096</v>
      </c>
      <c r="AQ97" s="6">
        <f ca="1">INDEX(AR$8:AR$31,AL97,1)</f>
        <v>-1.78</v>
      </c>
      <c r="AR97" s="6">
        <f ca="1">INDEX(AS$8:AS$31,AL97,1)</f>
        <v>-0.20599999999999999</v>
      </c>
      <c r="AS97" s="6">
        <f ca="1">INDEX(AT$8:AT$31,AL97,1)</f>
        <v>-0.30199999999999999</v>
      </c>
      <c r="AT97" s="21">
        <f t="shared" ref="AT97:AU99" ca="1" si="255">(ABS(AP97)+ABS(AR97))*SIGN(AP97)</f>
        <v>-15.302</v>
      </c>
      <c r="AU97" s="21">
        <f t="shared" ca="1" si="255"/>
        <v>-2.0819999999999999</v>
      </c>
      <c r="AV97" s="21">
        <f t="shared" ref="AV97:AV99" ca="1" si="256">(ABS(AT97)+0.3*ABS(AU97))*SIGN(AT97)</f>
        <v>-15.926599999999999</v>
      </c>
      <c r="AW97" s="21">
        <f t="shared" ca="1" si="240"/>
        <v>-6.6725999999999992</v>
      </c>
      <c r="AX97" s="21">
        <f ca="1">IF($C$2&lt;=$C$3,AV97,AW97)</f>
        <v>-15.926599999999999</v>
      </c>
      <c r="AY97" s="37">
        <f t="shared" ref="AY97:AY99" ca="1" si="257">AN97</f>
        <v>-26.530999999999999</v>
      </c>
      <c r="AZ97" s="37">
        <f t="shared" ref="AZ97:AZ99" ca="1" si="258">AO97+AX97</f>
        <v>-31.9176</v>
      </c>
      <c r="BA97" s="37">
        <f t="shared" ref="BA97:BA99" ca="1" si="259">AO97-AX97</f>
        <v>-6.4400000000000901E-2</v>
      </c>
      <c r="BB97" s="60"/>
      <c r="BD97" s="45">
        <f>BD96+1</f>
        <v>10</v>
      </c>
      <c r="BE97" s="8" t="s">
        <v>10</v>
      </c>
      <c r="BF97" s="6">
        <f ca="1">INDEX(BG$8:BG$31,BD97,1)</f>
        <v>-36.539000000000001</v>
      </c>
      <c r="BG97" s="6">
        <f ca="1">INDEX(BH$8:BH$31,BD97,1)</f>
        <v>-22.045999999999999</v>
      </c>
      <c r="BH97" s="6">
        <f ca="1">INDEX(BI$8:BI$31,BD97,1)</f>
        <v>-119.55</v>
      </c>
      <c r="BI97" s="6">
        <f ca="1">INDEX(BJ$8:BJ$31,BD97,1)</f>
        <v>-14.113</v>
      </c>
      <c r="BJ97" s="6">
        <f ca="1">INDEX(BK$8:BK$31,BD97,1)</f>
        <v>-1.6220000000000001</v>
      </c>
      <c r="BK97" s="6">
        <f ca="1">INDEX(BL$8:BL$31,BD97,1)</f>
        <v>-2.3860000000000001</v>
      </c>
      <c r="BL97" s="21">
        <f t="shared" ref="BL97:BM99" ca="1" si="260">(ABS(BH97)+ABS(BJ97))*SIGN(BH97)</f>
        <v>-121.172</v>
      </c>
      <c r="BM97" s="21">
        <f t="shared" ca="1" si="260"/>
        <v>-16.498999999999999</v>
      </c>
      <c r="BN97" s="21">
        <f t="shared" ref="BN97:BN99" ca="1" si="261">(ABS(BL97)+0.3*ABS(BM97))*SIGN(BL97)</f>
        <v>-126.12169999999999</v>
      </c>
      <c r="BO97" s="21">
        <f t="shared" ca="1" si="241"/>
        <v>-52.8506</v>
      </c>
      <c r="BP97" s="21">
        <f ca="1">IF($C$2&lt;=$C$3,BN97,BO97)</f>
        <v>-126.12169999999999</v>
      </c>
      <c r="BQ97" s="37">
        <f t="shared" ref="BQ97:BQ99" ca="1" si="262">BF97</f>
        <v>-36.539000000000001</v>
      </c>
      <c r="BR97" s="37">
        <f t="shared" ref="BR97:BR99" ca="1" si="263">BG97+BP97</f>
        <v>-148.1677</v>
      </c>
      <c r="BS97" s="37">
        <f t="shared" ref="BS97:BS99" ca="1" si="264">BG97-BP97</f>
        <v>104.07569999999998</v>
      </c>
      <c r="BT97" s="60"/>
      <c r="BV97" s="45">
        <f>BV96+1</f>
        <v>10</v>
      </c>
      <c r="BW97" s="8" t="s">
        <v>10</v>
      </c>
      <c r="BX97" s="6">
        <f ca="1">INDEX(BY$8:BY$31,BV97,1)</f>
        <v>-75.268000000000001</v>
      </c>
      <c r="BY97" s="6">
        <f ca="1">INDEX(BZ$8:BZ$31,BV97,1)</f>
        <v>-45.137</v>
      </c>
      <c r="BZ97" s="6">
        <f ca="1">INDEX(CA$8:CA$31,BV97,1)</f>
        <v>-133.733</v>
      </c>
      <c r="CA97" s="6">
        <f ca="1">INDEX(CB$8:CB$31,BV97,1)</f>
        <v>-15.782</v>
      </c>
      <c r="CB97" s="6">
        <f ca="1">INDEX(CC$8:CC$31,BV97,1)</f>
        <v>-1.8169999999999999</v>
      </c>
      <c r="CC97" s="6">
        <f ca="1">INDEX(CD$8:CD$31,BV97,1)</f>
        <v>-2.673</v>
      </c>
      <c r="CD97" s="21">
        <f t="shared" ref="CD97:CE99" ca="1" si="265">(ABS(BZ97)+ABS(CB97))*SIGN(BZ97)</f>
        <v>-135.55000000000001</v>
      </c>
      <c r="CE97" s="21">
        <f t="shared" ca="1" si="265"/>
        <v>-18.454999999999998</v>
      </c>
      <c r="CF97" s="21">
        <f t="shared" ref="CF97:CF99" ca="1" si="266">(ABS(CD97)+0.3*ABS(CE97))*SIGN(CD97)</f>
        <v>-141.0865</v>
      </c>
      <c r="CG97" s="21">
        <f t="shared" ca="1" si="242"/>
        <v>-59.12</v>
      </c>
      <c r="CH97" s="21">
        <f ca="1">IF($C$2&lt;=$C$3,CF97,CG97)</f>
        <v>-141.0865</v>
      </c>
      <c r="CI97" s="37">
        <f t="shared" ref="CI97:CI99" ca="1" si="267">BX97</f>
        <v>-75.268000000000001</v>
      </c>
      <c r="CJ97" s="37">
        <f t="shared" ref="CJ97:CJ99" ca="1" si="268">BY97+CH97</f>
        <v>-186.2235</v>
      </c>
      <c r="CK97" s="37">
        <f t="shared" ref="CK97:CK99" ca="1" si="269">BY97-CH97</f>
        <v>95.9495</v>
      </c>
      <c r="CL97" s="60"/>
      <c r="CN97" s="45">
        <f>CN96+1</f>
        <v>10</v>
      </c>
      <c r="CO97" s="8" t="s">
        <v>10</v>
      </c>
      <c r="CP97" s="6">
        <f ca="1">INDEX(CQ$8:CQ$31,CN97,1)</f>
        <v>-53.137</v>
      </c>
      <c r="CQ97" s="6">
        <f ca="1">INDEX(CR$8:CR$31,CN97,1)</f>
        <v>-31.798999999999999</v>
      </c>
      <c r="CR97" s="6">
        <f ca="1">INDEX(CS$8:CS$31,CN97,1)</f>
        <v>-91.581999999999994</v>
      </c>
      <c r="CS97" s="6">
        <f ca="1">INDEX(CT$8:CT$31,CN97,1)</f>
        <v>-10.81</v>
      </c>
      <c r="CT97" s="6">
        <f ca="1">INDEX(CU$8:CU$31,CN97,1)</f>
        <v>-1.2430000000000001</v>
      </c>
      <c r="CU97" s="6">
        <f ca="1">INDEX(CV$8:CV$31,CN97,1)</f>
        <v>-1.8280000000000001</v>
      </c>
      <c r="CV97" s="21">
        <f t="shared" ref="CV97:CW99" ca="1" si="270">(ABS(CR97)+ABS(CT97))*SIGN(CR97)</f>
        <v>-92.824999999999989</v>
      </c>
      <c r="CW97" s="21">
        <f t="shared" ca="1" si="270"/>
        <v>-12.638</v>
      </c>
      <c r="CX97" s="21">
        <f t="shared" ref="CX97:CX99" ca="1" si="271">(ABS(CV97)+0.3*ABS(CW97))*SIGN(CV97)</f>
        <v>-96.616399999999985</v>
      </c>
      <c r="CY97" s="21">
        <f t="shared" ca="1" si="243"/>
        <v>-40.485499999999995</v>
      </c>
      <c r="CZ97" s="21">
        <f ca="1">IF($C$2&lt;=$C$3,CX97,CY97)</f>
        <v>-96.616399999999985</v>
      </c>
      <c r="DA97" s="37">
        <f t="shared" ref="DA97:DA99" ca="1" si="272">CP97</f>
        <v>-53.137</v>
      </c>
      <c r="DB97" s="37">
        <f t="shared" ref="DB97:DB99" ca="1" si="273">CQ97+CZ97</f>
        <v>-128.41539999999998</v>
      </c>
      <c r="DC97" s="37">
        <f t="shared" ref="DC97:DC99" ca="1" si="274">CQ97-CZ97</f>
        <v>64.817399999999992</v>
      </c>
      <c r="DD97" s="60"/>
      <c r="DF97" s="45">
        <f>DF96+1</f>
        <v>10</v>
      </c>
      <c r="DG97" s="8" t="s">
        <v>10</v>
      </c>
      <c r="DH97" s="6">
        <f ca="1">INDEX(DI$8:DI$31,DF97,1)</f>
        <v>-22.236000000000001</v>
      </c>
      <c r="DI97" s="6">
        <f ca="1">INDEX(DJ$8:DJ$31,DF97,1)</f>
        <v>-13.622</v>
      </c>
      <c r="DJ97" s="6">
        <f ca="1">INDEX(DK$8:DK$31,DF97,1)</f>
        <v>-14.167999999999999</v>
      </c>
      <c r="DK97" s="6">
        <f ca="1">INDEX(DL$8:DL$31,DF97,1)</f>
        <v>3.1680000000000001</v>
      </c>
      <c r="DL97" s="6">
        <f ca="1">INDEX(DM$8:DM$31,DF97,1)</f>
        <v>0.45</v>
      </c>
      <c r="DM97" s="6">
        <f ca="1">INDEX(DN$8:DN$31,DF97,1)</f>
        <v>0.66300000000000003</v>
      </c>
      <c r="DN97" s="21">
        <f t="shared" ref="DN97:DO99" ca="1" si="275">(ABS(DJ97)+ABS(DL97))*SIGN(DJ97)</f>
        <v>-14.617999999999999</v>
      </c>
      <c r="DO97" s="21">
        <f t="shared" ca="1" si="275"/>
        <v>3.8310000000000004</v>
      </c>
      <c r="DP97" s="21">
        <f t="shared" ref="DP97:DP99" ca="1" si="276">(ABS(DN97)+0.3*ABS(DO97))*SIGN(DN97)</f>
        <v>-15.767299999999999</v>
      </c>
      <c r="DQ97" s="21">
        <f t="shared" ca="1" si="244"/>
        <v>8.2164000000000001</v>
      </c>
      <c r="DR97" s="21">
        <f ca="1">IF($C$2&lt;=$C$3,DP97,DQ97)</f>
        <v>-15.767299999999999</v>
      </c>
      <c r="DS97" s="37">
        <f t="shared" ref="DS97:DS99" ca="1" si="277">DH97</f>
        <v>-22.236000000000001</v>
      </c>
      <c r="DT97" s="37">
        <f t="shared" ref="DT97:DT99" ca="1" si="278">DI97+DR97</f>
        <v>-29.389299999999999</v>
      </c>
      <c r="DU97" s="37">
        <f t="shared" ref="DU97:DU99" ca="1" si="279">DI97-DR97</f>
        <v>2.1452999999999989</v>
      </c>
      <c r="DV97" s="60"/>
    </row>
    <row r="98" spans="1:126">
      <c r="B98" s="45">
        <f t="shared" ref="B98:B99" si="280">B97+1</f>
        <v>11</v>
      </c>
      <c r="C98" s="8" t="s">
        <v>9</v>
      </c>
      <c r="D98" s="6">
        <f ca="1">INDEX(E$8:E$31,B98,1)</f>
        <v>28.196000000000002</v>
      </c>
      <c r="E98" s="6">
        <f ca="1">INDEX(F$8:F$31,B98,1)</f>
        <v>17.277999999999999</v>
      </c>
      <c r="F98" s="6">
        <f ca="1">INDEX(G$8:G$31,B98,1)</f>
        <v>-6.1970000000000001</v>
      </c>
      <c r="G98" s="6">
        <f ca="1">INDEX(H$8:H$31,B98,1)</f>
        <v>-0.73199999999999998</v>
      </c>
      <c r="H98" s="6">
        <f ca="1">INDEX(I$8:I$31,B98,1)</f>
        <v>-8.4000000000000005E-2</v>
      </c>
      <c r="I98" s="6">
        <f ca="1">INDEX(J$8:J$31,B98,1)</f>
        <v>-0.124</v>
      </c>
      <c r="J98" s="21">
        <f t="shared" ca="1" si="245"/>
        <v>-6.2809999999999997</v>
      </c>
      <c r="K98" s="21">
        <f t="shared" ca="1" si="245"/>
        <v>-0.85599999999999998</v>
      </c>
      <c r="L98" s="21">
        <f t="shared" ca="1" si="246"/>
        <v>-6.5377999999999998</v>
      </c>
      <c r="M98" s="21">
        <f t="shared" ca="1" si="238"/>
        <v>-2.7403</v>
      </c>
      <c r="N98" s="21">
        <f ca="1">IF($C$2&lt;=$C$3,L98,M98)</f>
        <v>-6.5377999999999998</v>
      </c>
      <c r="O98" s="21">
        <f t="shared" ca="1" si="247"/>
        <v>28.196000000000002</v>
      </c>
      <c r="P98" s="21">
        <f t="shared" ca="1" si="248"/>
        <v>10.740199999999998</v>
      </c>
      <c r="Q98" s="21">
        <f t="shared" ca="1" si="249"/>
        <v>23.815799999999999</v>
      </c>
      <c r="R98" s="60"/>
      <c r="T98" s="45">
        <f t="shared" ref="T98:T99" si="281">T97+1</f>
        <v>11</v>
      </c>
      <c r="U98" s="8" t="s">
        <v>9</v>
      </c>
      <c r="V98" s="6">
        <f ca="1">INDEX(W$8:W$31,T98,1)</f>
        <v>23.04</v>
      </c>
      <c r="W98" s="6">
        <f ca="1">INDEX(X$8:X$31,T98,1)</f>
        <v>14.121</v>
      </c>
      <c r="X98" s="6">
        <f ca="1">INDEX(Y$8:Y$31,T98,1)</f>
        <v>-8.7270000000000003</v>
      </c>
      <c r="Y98" s="6">
        <f ca="1">INDEX(Z$8:Z$31,T98,1)</f>
        <v>-1.03</v>
      </c>
      <c r="Z98" s="6">
        <f ca="1">INDEX(AA$8:AA$31,T98,1)</f>
        <v>-0.11899999999999999</v>
      </c>
      <c r="AA98" s="6">
        <f ca="1">INDEX(AB$8:AB$31,T98,1)</f>
        <v>-0.17399999999999999</v>
      </c>
      <c r="AB98" s="21">
        <f t="shared" ca="1" si="250"/>
        <v>-8.8460000000000001</v>
      </c>
      <c r="AC98" s="21">
        <f t="shared" ca="1" si="250"/>
        <v>-1.204</v>
      </c>
      <c r="AD98" s="21">
        <f t="shared" ca="1" si="251"/>
        <v>-9.2072000000000003</v>
      </c>
      <c r="AE98" s="21">
        <f t="shared" ca="1" si="239"/>
        <v>-3.8578000000000001</v>
      </c>
      <c r="AF98" s="21">
        <f ca="1">IF($C$2&lt;=$C$3,AD98,AE98)</f>
        <v>-9.2072000000000003</v>
      </c>
      <c r="AG98" s="21">
        <f t="shared" ca="1" si="252"/>
        <v>23.04</v>
      </c>
      <c r="AH98" s="21">
        <f t="shared" ca="1" si="253"/>
        <v>4.9138000000000002</v>
      </c>
      <c r="AI98" s="21">
        <f t="shared" ca="1" si="254"/>
        <v>23.328200000000002</v>
      </c>
      <c r="AJ98" s="60"/>
      <c r="AL98" s="45">
        <f t="shared" ref="AL98:AL99" si="282">AL97+1</f>
        <v>11</v>
      </c>
      <c r="AM98" s="8" t="s">
        <v>9</v>
      </c>
      <c r="AN98" s="6">
        <f ca="1">INDEX(AO$8:AO$31,AL98,1)</f>
        <v>54.177999999999997</v>
      </c>
      <c r="AO98" s="6">
        <f ca="1">INDEX(AP$8:AP$31,AL98,1)</f>
        <v>32.625999999999998</v>
      </c>
      <c r="AP98" s="6">
        <f ca="1">INDEX(AQ$8:AQ$31,AL98,1)</f>
        <v>-11.414</v>
      </c>
      <c r="AQ98" s="6">
        <f ca="1">INDEX(AR$8:AR$31,AL98,1)</f>
        <v>-1.3460000000000001</v>
      </c>
      <c r="AR98" s="6">
        <f ca="1">INDEX(AS$8:AS$31,AL98,1)</f>
        <v>-0.155</v>
      </c>
      <c r="AS98" s="6">
        <f ca="1">INDEX(AT$8:AT$31,AL98,1)</f>
        <v>-0.22900000000000001</v>
      </c>
      <c r="AT98" s="21">
        <f t="shared" ca="1" si="255"/>
        <v>-11.568999999999999</v>
      </c>
      <c r="AU98" s="21">
        <f t="shared" ca="1" si="255"/>
        <v>-1.5750000000000002</v>
      </c>
      <c r="AV98" s="21">
        <f t="shared" ca="1" si="256"/>
        <v>-12.041499999999999</v>
      </c>
      <c r="AW98" s="21">
        <f t="shared" ca="1" si="240"/>
        <v>-5.0457000000000001</v>
      </c>
      <c r="AX98" s="21">
        <f ca="1">IF($C$2&lt;=$C$3,AV98,AW98)</f>
        <v>-12.041499999999999</v>
      </c>
      <c r="AY98" s="21">
        <f t="shared" ca="1" si="257"/>
        <v>54.177999999999997</v>
      </c>
      <c r="AZ98" s="21">
        <f t="shared" ca="1" si="258"/>
        <v>20.584499999999998</v>
      </c>
      <c r="BA98" s="21">
        <f t="shared" ca="1" si="259"/>
        <v>44.667499999999997</v>
      </c>
      <c r="BB98" s="60"/>
      <c r="BD98" s="45">
        <f t="shared" ref="BD98:BD99" si="283">BD97+1</f>
        <v>11</v>
      </c>
      <c r="BE98" s="8" t="s">
        <v>9</v>
      </c>
      <c r="BF98" s="6">
        <f ca="1">INDEX(BG$8:BG$31,BD98,1)</f>
        <v>87.403999999999996</v>
      </c>
      <c r="BG98" s="6">
        <f ca="1">INDEX(BH$8:BH$31,BD98,1)</f>
        <v>52.335000000000001</v>
      </c>
      <c r="BH98" s="6">
        <f ca="1">INDEX(BI$8:BI$31,BD98,1)</f>
        <v>-64.564999999999998</v>
      </c>
      <c r="BI98" s="6">
        <f ca="1">INDEX(BJ$8:BJ$31,BD98,1)</f>
        <v>-7.6219999999999999</v>
      </c>
      <c r="BJ98" s="6">
        <f ca="1">INDEX(BK$8:BK$31,BD98,1)</f>
        <v>-0.876</v>
      </c>
      <c r="BK98" s="6">
        <f ca="1">INDEX(BL$8:BL$31,BD98,1)</f>
        <v>-1.288</v>
      </c>
      <c r="BL98" s="21">
        <f t="shared" ca="1" si="260"/>
        <v>-65.441000000000003</v>
      </c>
      <c r="BM98" s="21">
        <f t="shared" ca="1" si="260"/>
        <v>-8.91</v>
      </c>
      <c r="BN98" s="21">
        <f t="shared" ca="1" si="261"/>
        <v>-68.114000000000004</v>
      </c>
      <c r="BO98" s="21">
        <f t="shared" ca="1" si="241"/>
        <v>-28.542300000000001</v>
      </c>
      <c r="BP98" s="21">
        <f ca="1">IF($C$2&lt;=$C$3,BN98,BO98)</f>
        <v>-68.114000000000004</v>
      </c>
      <c r="BQ98" s="21">
        <f t="shared" ca="1" si="262"/>
        <v>87.403999999999996</v>
      </c>
      <c r="BR98" s="21">
        <f t="shared" ca="1" si="263"/>
        <v>-15.779000000000003</v>
      </c>
      <c r="BS98" s="21">
        <f t="shared" ca="1" si="264"/>
        <v>120.44900000000001</v>
      </c>
      <c r="BT98" s="60"/>
      <c r="BV98" s="45">
        <f t="shared" ref="BV98:BV99" si="284">BV97+1</f>
        <v>11</v>
      </c>
      <c r="BW98" s="8" t="s">
        <v>9</v>
      </c>
      <c r="BX98" s="6">
        <f ca="1">INDEX(BY$8:BY$31,BV98,1)</f>
        <v>110.425</v>
      </c>
      <c r="BY98" s="6">
        <f ca="1">INDEX(BZ$8:BZ$31,BV98,1)</f>
        <v>66.197999999999993</v>
      </c>
      <c r="BZ98" s="6">
        <f ca="1">INDEX(CA$8:CA$31,BV98,1)</f>
        <v>-63.609000000000002</v>
      </c>
      <c r="CA98" s="6">
        <f ca="1">INDEX(CB$8:CB$31,BV98,1)</f>
        <v>-7.5069999999999997</v>
      </c>
      <c r="CB98" s="6">
        <f ca="1">INDEX(CC$8:CC$31,BV98,1)</f>
        <v>-0.86399999999999999</v>
      </c>
      <c r="CC98" s="6">
        <f ca="1">INDEX(CD$8:CD$31,BV98,1)</f>
        <v>-1.2709999999999999</v>
      </c>
      <c r="CD98" s="21">
        <f t="shared" ca="1" si="265"/>
        <v>-64.472999999999999</v>
      </c>
      <c r="CE98" s="21">
        <f t="shared" ca="1" si="265"/>
        <v>-8.7779999999999987</v>
      </c>
      <c r="CF98" s="21">
        <f t="shared" ca="1" si="266"/>
        <v>-67.106399999999994</v>
      </c>
      <c r="CG98" s="21">
        <f t="shared" ca="1" si="242"/>
        <v>-28.119899999999998</v>
      </c>
      <c r="CH98" s="21">
        <f ca="1">IF($C$2&lt;=$C$3,CF98,CG98)</f>
        <v>-67.106399999999994</v>
      </c>
      <c r="CI98" s="21">
        <f t="shared" ca="1" si="267"/>
        <v>110.425</v>
      </c>
      <c r="CJ98" s="21">
        <f t="shared" ca="1" si="268"/>
        <v>-0.90840000000000032</v>
      </c>
      <c r="CK98" s="21">
        <f t="shared" ca="1" si="269"/>
        <v>133.30439999999999</v>
      </c>
      <c r="CL98" s="60"/>
      <c r="CN98" s="45">
        <f t="shared" ref="CN98:CN99" si="285">CN97+1</f>
        <v>11</v>
      </c>
      <c r="CO98" s="8" t="s">
        <v>9</v>
      </c>
      <c r="CP98" s="6">
        <f ca="1">INDEX(CQ$8:CQ$31,CN98,1)</f>
        <v>90.483999999999995</v>
      </c>
      <c r="CQ98" s="6">
        <f ca="1">INDEX(CR$8:CR$31,CN98,1)</f>
        <v>54.286000000000001</v>
      </c>
      <c r="CR98" s="6">
        <f ca="1">INDEX(CS$8:CS$31,CN98,1)</f>
        <v>-57.482999999999997</v>
      </c>
      <c r="CS98" s="6">
        <f ca="1">INDEX(CT$8:CT$31,CN98,1)</f>
        <v>-6.7859999999999996</v>
      </c>
      <c r="CT98" s="6">
        <f ca="1">INDEX(CU$8:CU$31,CN98,1)</f>
        <v>-0.78</v>
      </c>
      <c r="CU98" s="6">
        <f ca="1">INDEX(CV$8:CV$31,CN98,1)</f>
        <v>-1.147</v>
      </c>
      <c r="CV98" s="21">
        <f t="shared" ca="1" si="270"/>
        <v>-58.262999999999998</v>
      </c>
      <c r="CW98" s="21">
        <f t="shared" ca="1" si="270"/>
        <v>-7.9329999999999998</v>
      </c>
      <c r="CX98" s="21">
        <f t="shared" ca="1" si="271"/>
        <v>-60.642899999999997</v>
      </c>
      <c r="CY98" s="21">
        <f t="shared" ca="1" si="243"/>
        <v>-25.411899999999999</v>
      </c>
      <c r="CZ98" s="21">
        <f ca="1">IF($C$2&lt;=$C$3,CX98,CY98)</f>
        <v>-60.642899999999997</v>
      </c>
      <c r="DA98" s="21">
        <f t="shared" ca="1" si="272"/>
        <v>90.483999999999995</v>
      </c>
      <c r="DB98" s="21">
        <f t="shared" ca="1" si="273"/>
        <v>-6.356899999999996</v>
      </c>
      <c r="DC98" s="21">
        <f t="shared" ca="1" si="274"/>
        <v>114.9289</v>
      </c>
      <c r="DD98" s="60"/>
      <c r="DF98" s="45">
        <f t="shared" ref="DF98:DF99" si="286">DF97+1</f>
        <v>11</v>
      </c>
      <c r="DG98" s="8" t="s">
        <v>9</v>
      </c>
      <c r="DH98" s="6">
        <f ca="1">INDEX(DI$8:DI$31,DF98,1)</f>
        <v>28.228999999999999</v>
      </c>
      <c r="DI98" s="6">
        <f ca="1">INDEX(DJ$8:DJ$31,DF98,1)</f>
        <v>17.297999999999998</v>
      </c>
      <c r="DJ98" s="6">
        <f ca="1">INDEX(DK$8:DK$31,DF98,1)</f>
        <v>-6.16</v>
      </c>
      <c r="DK98" s="6">
        <f ca="1">INDEX(DL$8:DL$31,DF98,1)</f>
        <v>1.377</v>
      </c>
      <c r="DL98" s="6">
        <f ca="1">INDEX(DM$8:DM$31,DF98,1)</f>
        <v>0.19600000000000001</v>
      </c>
      <c r="DM98" s="6">
        <f ca="1">INDEX(DN$8:DN$31,DF98,1)</f>
        <v>0.28799999999999998</v>
      </c>
      <c r="DN98" s="21">
        <f t="shared" ca="1" si="275"/>
        <v>-6.3559999999999999</v>
      </c>
      <c r="DO98" s="21">
        <f t="shared" ca="1" si="275"/>
        <v>1.665</v>
      </c>
      <c r="DP98" s="21">
        <f t="shared" ca="1" si="276"/>
        <v>-6.8555000000000001</v>
      </c>
      <c r="DQ98" s="21">
        <f t="shared" ca="1" si="244"/>
        <v>3.5717999999999996</v>
      </c>
      <c r="DR98" s="21">
        <f ca="1">IF($C$2&lt;=$C$3,DP98,DQ98)</f>
        <v>-6.8555000000000001</v>
      </c>
      <c r="DS98" s="21">
        <f t="shared" ca="1" si="277"/>
        <v>28.228999999999999</v>
      </c>
      <c r="DT98" s="21">
        <f t="shared" ca="1" si="278"/>
        <v>10.442499999999999</v>
      </c>
      <c r="DU98" s="21">
        <f t="shared" ca="1" si="279"/>
        <v>24.153499999999998</v>
      </c>
      <c r="DV98" s="60"/>
    </row>
    <row r="99" spans="1:126">
      <c r="B99" s="45">
        <f t="shared" si="280"/>
        <v>12</v>
      </c>
      <c r="C99" s="8" t="s">
        <v>8</v>
      </c>
      <c r="D99" s="6">
        <f ca="1">INDEX(E$8:E$31,B99,1)</f>
        <v>-28.721</v>
      </c>
      <c r="E99" s="6">
        <f ca="1">INDEX(F$8:F$31,B99,1)</f>
        <v>-17.596</v>
      </c>
      <c r="F99" s="6">
        <f ca="1">INDEX(G$8:G$31,B99,1)</f>
        <v>-6.1970000000000001</v>
      </c>
      <c r="G99" s="6">
        <f ca="1">INDEX(H$8:H$31,B99,1)</f>
        <v>-0.73199999999999998</v>
      </c>
      <c r="H99" s="6">
        <f ca="1">INDEX(I$8:I$31,B99,1)</f>
        <v>-8.4000000000000005E-2</v>
      </c>
      <c r="I99" s="6">
        <f ca="1">INDEX(J$8:J$31,B99,1)</f>
        <v>-0.124</v>
      </c>
      <c r="J99" s="21">
        <f t="shared" ca="1" si="245"/>
        <v>-6.2809999999999997</v>
      </c>
      <c r="K99" s="21">
        <f t="shared" ca="1" si="245"/>
        <v>-0.85599999999999998</v>
      </c>
      <c r="L99" s="21">
        <f t="shared" ca="1" si="246"/>
        <v>-6.5377999999999998</v>
      </c>
      <c r="M99" s="21">
        <f t="shared" ca="1" si="238"/>
        <v>-2.7403</v>
      </c>
      <c r="N99" s="21">
        <f ca="1">IF($C$2&lt;=$C$3,L99,M99)</f>
        <v>-6.5377999999999998</v>
      </c>
      <c r="O99" s="21">
        <f t="shared" ca="1" si="247"/>
        <v>-28.721</v>
      </c>
      <c r="P99" s="21">
        <f t="shared" ca="1" si="248"/>
        <v>-24.133800000000001</v>
      </c>
      <c r="Q99" s="21">
        <f t="shared" ca="1" si="249"/>
        <v>-11.058199999999999</v>
      </c>
      <c r="R99" s="60"/>
      <c r="T99" s="45">
        <f t="shared" si="281"/>
        <v>12</v>
      </c>
      <c r="U99" s="8" t="s">
        <v>8</v>
      </c>
      <c r="V99" s="6">
        <f ca="1">INDEX(W$8:W$31,T99,1)</f>
        <v>-22.978000000000002</v>
      </c>
      <c r="W99" s="6">
        <f ca="1">INDEX(X$8:X$31,T99,1)</f>
        <v>-14.074999999999999</v>
      </c>
      <c r="X99" s="6">
        <f ca="1">INDEX(Y$8:Y$31,T99,1)</f>
        <v>-8.7270000000000003</v>
      </c>
      <c r="Y99" s="6">
        <f ca="1">INDEX(Z$8:Z$31,T99,1)</f>
        <v>-1.03</v>
      </c>
      <c r="Z99" s="6">
        <f ca="1">INDEX(AA$8:AA$31,T99,1)</f>
        <v>-0.11899999999999999</v>
      </c>
      <c r="AA99" s="6">
        <f ca="1">INDEX(AB$8:AB$31,T99,1)</f>
        <v>-0.17399999999999999</v>
      </c>
      <c r="AB99" s="21">
        <f t="shared" ca="1" si="250"/>
        <v>-8.8460000000000001</v>
      </c>
      <c r="AC99" s="21">
        <f t="shared" ca="1" si="250"/>
        <v>-1.204</v>
      </c>
      <c r="AD99" s="21">
        <f t="shared" ca="1" si="251"/>
        <v>-9.2072000000000003</v>
      </c>
      <c r="AE99" s="21">
        <f t="shared" ca="1" si="239"/>
        <v>-3.8578000000000001</v>
      </c>
      <c r="AF99" s="21">
        <f ca="1">IF($C$2&lt;=$C$3,AD99,AE99)</f>
        <v>-9.2072000000000003</v>
      </c>
      <c r="AG99" s="21">
        <f t="shared" ca="1" si="252"/>
        <v>-22.978000000000002</v>
      </c>
      <c r="AH99" s="21">
        <f t="shared" ca="1" si="253"/>
        <v>-23.2822</v>
      </c>
      <c r="AI99" s="21">
        <f t="shared" ca="1" si="254"/>
        <v>-4.867799999999999</v>
      </c>
      <c r="AJ99" s="60"/>
      <c r="AL99" s="45">
        <f t="shared" si="282"/>
        <v>12</v>
      </c>
      <c r="AM99" s="8" t="s">
        <v>8</v>
      </c>
      <c r="AN99" s="6">
        <f ca="1">INDEX(AO$8:AO$31,AL99,1)</f>
        <v>-53.402000000000001</v>
      </c>
      <c r="AO99" s="6">
        <f ca="1">INDEX(AP$8:AP$31,AL99,1)</f>
        <v>-32.173999999999999</v>
      </c>
      <c r="AP99" s="6">
        <f ca="1">INDEX(AQ$8:AQ$31,AL99,1)</f>
        <v>-11.414</v>
      </c>
      <c r="AQ99" s="6">
        <f ca="1">INDEX(AR$8:AR$31,AL99,1)</f>
        <v>-1.3460000000000001</v>
      </c>
      <c r="AR99" s="6">
        <f ca="1">INDEX(AS$8:AS$31,AL99,1)</f>
        <v>-0.155</v>
      </c>
      <c r="AS99" s="6">
        <f ca="1">INDEX(AT$8:AT$31,AL99,1)</f>
        <v>-0.22900000000000001</v>
      </c>
      <c r="AT99" s="21">
        <f t="shared" ca="1" si="255"/>
        <v>-11.568999999999999</v>
      </c>
      <c r="AU99" s="21">
        <f t="shared" ca="1" si="255"/>
        <v>-1.5750000000000002</v>
      </c>
      <c r="AV99" s="21">
        <f t="shared" ca="1" si="256"/>
        <v>-12.041499999999999</v>
      </c>
      <c r="AW99" s="21">
        <f t="shared" ca="1" si="240"/>
        <v>-5.0457000000000001</v>
      </c>
      <c r="AX99" s="21">
        <f ca="1">IF($C$2&lt;=$C$3,AV99,AW99)</f>
        <v>-12.041499999999999</v>
      </c>
      <c r="AY99" s="21">
        <f t="shared" ca="1" si="257"/>
        <v>-53.402000000000001</v>
      </c>
      <c r="AZ99" s="21">
        <f t="shared" ca="1" si="258"/>
        <v>-44.215499999999999</v>
      </c>
      <c r="BA99" s="21">
        <f t="shared" ca="1" si="259"/>
        <v>-20.1325</v>
      </c>
      <c r="BB99" s="60"/>
      <c r="BD99" s="45">
        <f t="shared" si="283"/>
        <v>12</v>
      </c>
      <c r="BE99" s="8" t="s">
        <v>8</v>
      </c>
      <c r="BF99" s="6">
        <f ca="1">INDEX(BG$8:BG$31,BD99,1)</f>
        <v>-81.427999999999997</v>
      </c>
      <c r="BG99" s="6">
        <f ca="1">INDEX(BH$8:BH$31,BD99,1)</f>
        <v>-48.881</v>
      </c>
      <c r="BH99" s="6">
        <f ca="1">INDEX(BI$8:BI$31,BD99,1)</f>
        <v>-64.564999999999998</v>
      </c>
      <c r="BI99" s="6">
        <f ca="1">INDEX(BJ$8:BJ$31,BD99,1)</f>
        <v>-7.6219999999999999</v>
      </c>
      <c r="BJ99" s="6">
        <f ca="1">INDEX(BK$8:BK$31,BD99,1)</f>
        <v>-0.876</v>
      </c>
      <c r="BK99" s="6">
        <f ca="1">INDEX(BL$8:BL$31,BD99,1)</f>
        <v>-1.288</v>
      </c>
      <c r="BL99" s="21">
        <f t="shared" ca="1" si="260"/>
        <v>-65.441000000000003</v>
      </c>
      <c r="BM99" s="21">
        <f t="shared" ca="1" si="260"/>
        <v>-8.91</v>
      </c>
      <c r="BN99" s="21">
        <f t="shared" ca="1" si="261"/>
        <v>-68.114000000000004</v>
      </c>
      <c r="BO99" s="21">
        <f t="shared" ca="1" si="241"/>
        <v>-28.542300000000001</v>
      </c>
      <c r="BP99" s="21">
        <f ca="1">IF($C$2&lt;=$C$3,BN99,BO99)</f>
        <v>-68.114000000000004</v>
      </c>
      <c r="BQ99" s="21">
        <f t="shared" ca="1" si="262"/>
        <v>-81.427999999999997</v>
      </c>
      <c r="BR99" s="21">
        <f t="shared" ca="1" si="263"/>
        <v>-116.995</v>
      </c>
      <c r="BS99" s="21">
        <f t="shared" ca="1" si="264"/>
        <v>19.233000000000004</v>
      </c>
      <c r="BT99" s="60"/>
      <c r="BV99" s="45">
        <f t="shared" si="284"/>
        <v>12</v>
      </c>
      <c r="BW99" s="8" t="s">
        <v>8</v>
      </c>
      <c r="BX99" s="6">
        <f ca="1">INDEX(BY$8:BY$31,BV99,1)</f>
        <v>-111.167</v>
      </c>
      <c r="BY99" s="6">
        <f ca="1">INDEX(BZ$8:BZ$31,BV99,1)</f>
        <v>-66.647999999999996</v>
      </c>
      <c r="BZ99" s="6">
        <f ca="1">INDEX(CA$8:CA$31,BV99,1)</f>
        <v>-63.609000000000002</v>
      </c>
      <c r="CA99" s="6">
        <f ca="1">INDEX(CB$8:CB$31,BV99,1)</f>
        <v>-7.5069999999999997</v>
      </c>
      <c r="CB99" s="6">
        <f ca="1">INDEX(CC$8:CC$31,BV99,1)</f>
        <v>-0.86399999999999999</v>
      </c>
      <c r="CC99" s="6">
        <f ca="1">INDEX(CD$8:CD$31,BV99,1)</f>
        <v>-1.2709999999999999</v>
      </c>
      <c r="CD99" s="21">
        <f t="shared" ca="1" si="265"/>
        <v>-64.472999999999999</v>
      </c>
      <c r="CE99" s="21">
        <f t="shared" ca="1" si="265"/>
        <v>-8.7779999999999987</v>
      </c>
      <c r="CF99" s="21">
        <f t="shared" ca="1" si="266"/>
        <v>-67.106399999999994</v>
      </c>
      <c r="CG99" s="21">
        <f t="shared" ca="1" si="242"/>
        <v>-28.119899999999998</v>
      </c>
      <c r="CH99" s="21">
        <f ca="1">IF($C$2&lt;=$C$3,CF99,CG99)</f>
        <v>-67.106399999999994</v>
      </c>
      <c r="CI99" s="21">
        <f t="shared" ca="1" si="267"/>
        <v>-111.167</v>
      </c>
      <c r="CJ99" s="21">
        <f t="shared" ca="1" si="268"/>
        <v>-133.75439999999998</v>
      </c>
      <c r="CK99" s="21">
        <f t="shared" ca="1" si="269"/>
        <v>0.45839999999999748</v>
      </c>
      <c r="CL99" s="60"/>
      <c r="CN99" s="45">
        <f t="shared" si="285"/>
        <v>12</v>
      </c>
      <c r="CO99" s="8" t="s">
        <v>8</v>
      </c>
      <c r="CP99" s="6">
        <f ca="1">INDEX(CQ$8:CQ$31,CN99,1)</f>
        <v>-99.451999999999998</v>
      </c>
      <c r="CQ99" s="6">
        <f ca="1">INDEX(CR$8:CR$31,CN99,1)</f>
        <v>-59.582000000000001</v>
      </c>
      <c r="CR99" s="6">
        <f ca="1">INDEX(CS$8:CS$31,CN99,1)</f>
        <v>-57.482999999999997</v>
      </c>
      <c r="CS99" s="6">
        <f ca="1">INDEX(CT$8:CT$31,CN99,1)</f>
        <v>-6.7859999999999996</v>
      </c>
      <c r="CT99" s="6">
        <f ca="1">INDEX(CU$8:CU$31,CN99,1)</f>
        <v>-0.78</v>
      </c>
      <c r="CU99" s="6">
        <f ca="1">INDEX(CV$8:CV$31,CN99,1)</f>
        <v>-1.147</v>
      </c>
      <c r="CV99" s="21">
        <f t="shared" ca="1" si="270"/>
        <v>-58.262999999999998</v>
      </c>
      <c r="CW99" s="21">
        <f t="shared" ca="1" si="270"/>
        <v>-7.9329999999999998</v>
      </c>
      <c r="CX99" s="21">
        <f t="shared" ca="1" si="271"/>
        <v>-60.642899999999997</v>
      </c>
      <c r="CY99" s="21">
        <f t="shared" ca="1" si="243"/>
        <v>-25.411899999999999</v>
      </c>
      <c r="CZ99" s="21">
        <f ca="1">IF($C$2&lt;=$C$3,CX99,CY99)</f>
        <v>-60.642899999999997</v>
      </c>
      <c r="DA99" s="21">
        <f t="shared" ca="1" si="272"/>
        <v>-99.451999999999998</v>
      </c>
      <c r="DB99" s="21">
        <f t="shared" ca="1" si="273"/>
        <v>-120.22489999999999</v>
      </c>
      <c r="DC99" s="21">
        <f t="shared" ca="1" si="274"/>
        <v>1.0608999999999966</v>
      </c>
      <c r="DD99" s="60"/>
      <c r="DF99" s="45">
        <f t="shared" si="286"/>
        <v>12</v>
      </c>
      <c r="DG99" s="8" t="s">
        <v>8</v>
      </c>
      <c r="DH99" s="6">
        <f ca="1">INDEX(DI$8:DI$31,DF99,1)</f>
        <v>-28.687999999999999</v>
      </c>
      <c r="DI99" s="6">
        <f ca="1">INDEX(DJ$8:DJ$31,DF99,1)</f>
        <v>-17.576000000000001</v>
      </c>
      <c r="DJ99" s="6">
        <f ca="1">INDEX(DK$8:DK$31,DF99,1)</f>
        <v>-6.16</v>
      </c>
      <c r="DK99" s="6">
        <f ca="1">INDEX(DL$8:DL$31,DF99,1)</f>
        <v>1.377</v>
      </c>
      <c r="DL99" s="6">
        <f ca="1">INDEX(DM$8:DM$31,DF99,1)</f>
        <v>0.19600000000000001</v>
      </c>
      <c r="DM99" s="6">
        <f ca="1">INDEX(DN$8:DN$31,DF99,1)</f>
        <v>0.28799999999999998</v>
      </c>
      <c r="DN99" s="21">
        <f t="shared" ca="1" si="275"/>
        <v>-6.3559999999999999</v>
      </c>
      <c r="DO99" s="21">
        <f t="shared" ca="1" si="275"/>
        <v>1.665</v>
      </c>
      <c r="DP99" s="21">
        <f t="shared" ca="1" si="276"/>
        <v>-6.8555000000000001</v>
      </c>
      <c r="DQ99" s="21">
        <f t="shared" ca="1" si="244"/>
        <v>3.5717999999999996</v>
      </c>
      <c r="DR99" s="21">
        <f ca="1">IF($C$2&lt;=$C$3,DP99,DQ99)</f>
        <v>-6.8555000000000001</v>
      </c>
      <c r="DS99" s="21">
        <f t="shared" ca="1" si="277"/>
        <v>-28.687999999999999</v>
      </c>
      <c r="DT99" s="21">
        <f t="shared" ca="1" si="278"/>
        <v>-24.4315</v>
      </c>
      <c r="DU99" s="21">
        <f t="shared" ca="1" si="279"/>
        <v>-10.720500000000001</v>
      </c>
      <c r="DV99" s="60"/>
    </row>
    <row r="100" spans="1:126">
      <c r="C100" s="8" t="s">
        <v>58</v>
      </c>
      <c r="D100" s="6"/>
      <c r="E100" s="6"/>
      <c r="F100" s="6"/>
      <c r="G100" s="6"/>
      <c r="H100" s="6"/>
      <c r="I100" s="6"/>
      <c r="J100" s="6"/>
      <c r="K100" s="6"/>
      <c r="O100" s="21">
        <f ca="1">MIN(P89,MAX(0,P89/2-(O96-O97)/P90/P89))</f>
        <v>2.3283193070611592</v>
      </c>
      <c r="P100" s="21">
        <f ca="1">MIN(P89,MAX(0,P89/2-(P96-P97)/P91/P89))</f>
        <v>1.447419280839594</v>
      </c>
      <c r="Q100" s="21">
        <f ca="1">MIN(P89,MAX(0,P89/2-(Q96-Q97)/P91/P89))</f>
        <v>3.2097407810976657</v>
      </c>
      <c r="R100" s="60"/>
      <c r="U100" s="8" t="s">
        <v>58</v>
      </c>
      <c r="V100" s="6"/>
      <c r="W100" s="6"/>
      <c r="X100" s="6"/>
      <c r="Y100" s="6"/>
      <c r="Z100" s="6"/>
      <c r="AA100" s="6"/>
      <c r="AB100" s="6"/>
      <c r="AC100" s="6"/>
      <c r="AG100" s="21">
        <f ca="1">MIN(AH89,MAX(0,AH89/2-(AG96-AG97)/AH90/AH89))</f>
        <v>1.9025207527489243</v>
      </c>
      <c r="AH100" s="21">
        <f ca="1">MIN(AH89,MAX(0,AH89/2-(AH96-AH97)/AH91/AH89))</f>
        <v>0.66222159171513684</v>
      </c>
      <c r="AI100" s="21">
        <f ca="1">MIN(AH89,MAX(0,AH89/2-(AI96-AI97)/AH91/AH89))</f>
        <v>3.1439494963824659</v>
      </c>
      <c r="AJ100" s="60"/>
      <c r="AM100" s="8" t="s">
        <v>58</v>
      </c>
      <c r="AN100" s="6"/>
      <c r="AO100" s="6"/>
      <c r="AP100" s="6"/>
      <c r="AQ100" s="6"/>
      <c r="AR100" s="6"/>
      <c r="AS100" s="6"/>
      <c r="AT100" s="6"/>
      <c r="AU100" s="6"/>
      <c r="AY100" s="21">
        <f ca="1">MIN(AZ89,MAX(0,AZ89/2-(AY96-AY97)/AZ90/AZ89))</f>
        <v>1.5108291503997027</v>
      </c>
      <c r="AZ100" s="21">
        <f ca="1">MIN(AZ89,MAX(0,AZ89/2-(AZ96-AZ97)/AZ91/AZ89))</f>
        <v>0.95292901234567917</v>
      </c>
      <c r="BA100" s="21">
        <f ca="1">MIN(AZ89,MAX(0,AZ89/2-(BA96-BA97)/AZ91/AZ89))</f>
        <v>2.0679660493827159</v>
      </c>
      <c r="BB100" s="60"/>
      <c r="BE100" s="8" t="s">
        <v>58</v>
      </c>
      <c r="BF100" s="6"/>
      <c r="BG100" s="6"/>
      <c r="BH100" s="6"/>
      <c r="BI100" s="6"/>
      <c r="BJ100" s="6"/>
      <c r="BK100" s="6"/>
      <c r="BL100" s="6"/>
      <c r="BM100" s="6"/>
      <c r="BQ100" s="21">
        <f ca="1">MIN(BR89,MAX(0,BR89/2-(BQ96-BQ97)/BR90/BR89))</f>
        <v>1.6566361827141776</v>
      </c>
      <c r="BR100" s="21">
        <f ca="1">MIN(BR89,MAX(0,BR89/2-(BR96-BR97)/BR91/BR89))</f>
        <v>0</v>
      </c>
      <c r="BS100" s="21">
        <f ca="1">MIN(BR89,MAX(0,BR89/2-(BS96-BS97)/BR91/BR89))</f>
        <v>3.2</v>
      </c>
      <c r="BT100" s="60"/>
      <c r="BW100" s="8" t="s">
        <v>58</v>
      </c>
      <c r="BX100" s="6"/>
      <c r="BY100" s="6"/>
      <c r="BZ100" s="6"/>
      <c r="CA100" s="6"/>
      <c r="CB100" s="6"/>
      <c r="CC100" s="6"/>
      <c r="CD100" s="6"/>
      <c r="CE100" s="6"/>
      <c r="CI100" s="21">
        <f ca="1">MIN(CJ89,MAX(0,CJ89/2-(CI96-CI97)/CJ90/CJ89))</f>
        <v>2.0929600346582911</v>
      </c>
      <c r="CJ100" s="21">
        <f ca="1">MIN(CJ89,MAX(0,CJ89/2-(CJ96-CJ97)/CJ91/CJ89))</f>
        <v>0</v>
      </c>
      <c r="CK100" s="21">
        <f ca="1">MIN(CJ89,MAX(0,CJ89/2-(CK96-CK97)/CJ91/CJ89))</f>
        <v>4.2</v>
      </c>
      <c r="CL100" s="60"/>
      <c r="CO100" s="8" t="s">
        <v>58</v>
      </c>
      <c r="CP100" s="6"/>
      <c r="CQ100" s="6"/>
      <c r="CR100" s="6"/>
      <c r="CS100" s="6"/>
      <c r="CT100" s="6"/>
      <c r="CU100" s="6"/>
      <c r="CV100" s="6"/>
      <c r="CW100" s="6"/>
      <c r="DA100" s="21">
        <f ca="1">MIN(DB89,MAX(0,DB89/2-(DA96-DA97)/DB90/DB89))</f>
        <v>1.7150134782242439</v>
      </c>
      <c r="DB100" s="21">
        <f ca="1">MIN(DB89,MAX(0,DB89/2-(DB96-DB97)/DB91/DB89))</f>
        <v>0</v>
      </c>
      <c r="DC100" s="21">
        <f ca="1">MIN(DB89,MAX(0,DB89/2-(DC96-DC97)/DB91/DB89))</f>
        <v>3.6</v>
      </c>
      <c r="DD100" s="60"/>
      <c r="DG100" s="8" t="s">
        <v>58</v>
      </c>
      <c r="DH100" s="6"/>
      <c r="DI100" s="6"/>
      <c r="DJ100" s="6"/>
      <c r="DK100" s="6"/>
      <c r="DL100" s="6"/>
      <c r="DM100" s="6"/>
      <c r="DN100" s="6"/>
      <c r="DO100" s="6"/>
      <c r="DS100" s="21">
        <f ca="1">MIN(DT89,MAX(0,DT89/2-(DS96-DS97)/DT90/DT89))</f>
        <v>2.3310250013177085</v>
      </c>
      <c r="DT100" s="21">
        <f ca="1">MIN(DT89,MAX(0,DT89/2-(DT96-DT97)/DT91/DT89))</f>
        <v>1.4074037965246315</v>
      </c>
      <c r="DU100" s="21">
        <f ca="1">MIN(DT89,MAX(0,DT89/2-(DU96-DU97)/DT91/DT89))</f>
        <v>3.2550897516774677</v>
      </c>
      <c r="DV100" s="60"/>
    </row>
    <row r="101" spans="1:126">
      <c r="C101" s="8" t="s">
        <v>64</v>
      </c>
      <c r="O101" s="21">
        <f ca="1">O96+(P90*P89/2-(O96-O97)/P89)*O100-P90*O100^2/2</f>
        <v>11.736583667562407</v>
      </c>
      <c r="P101" s="21">
        <f ca="1">P96+(P91*P89/2-(P96-P97)/P89)*P100-P91*P100^2/2</f>
        <v>10.556333751566431</v>
      </c>
      <c r="Q101" s="21">
        <f ca="1">Q96+(P91*P89/2-(Q96-Q97)/P89)*Q100-P91*Q100^2/2</f>
        <v>9.5862371216317968</v>
      </c>
      <c r="R101" s="60"/>
      <c r="U101" s="8" t="s">
        <v>64</v>
      </c>
      <c r="AG101" s="21">
        <f ca="1">AG96+(AH90*AH89/2-(AG96-AG97)/AH89)*AG100-AH90*AG100^2/2</f>
        <v>6.8005884746472169</v>
      </c>
      <c r="AH101" s="21">
        <f ca="1">AH96+(AH91*AH89/2-(AH96-AH97)/AH89)*AH100-AH91*AH100^2/2</f>
        <v>9.9784738895401404</v>
      </c>
      <c r="AI101" s="21">
        <f ca="1">AI96+(AH91*AH89/2-(AI96-AI97)/AH89)*AI100-AH91*AI100^2/2</f>
        <v>9.7936923968312044</v>
      </c>
      <c r="AJ101" s="60"/>
      <c r="AM101" s="8" t="s">
        <v>64</v>
      </c>
      <c r="AY101" s="21">
        <f ca="1">AY96+(AZ90*AZ89/2-(AY96-AY97)/AZ89)*AY100-AZ90*AY100^2/2</f>
        <v>13.231102660035958</v>
      </c>
      <c r="AZ101" s="21">
        <f ca="1">AZ96+(AZ91*AZ89/2-(AZ96-AZ97)/AZ89)*AZ100-AZ91*AZ100^2/2</f>
        <v>13.339795987757205</v>
      </c>
      <c r="BA101" s="21">
        <f ca="1">BA96+(AZ91*AZ89/2-(BA96-BA97)/AZ89)*BA100-AZ91*BA100^2/2</f>
        <v>9.3174226791152392</v>
      </c>
      <c r="BB101" s="60"/>
      <c r="BE101" s="8" t="s">
        <v>64</v>
      </c>
      <c r="BQ101" s="21">
        <f ca="1">BQ96+(BR90*BR89/2-(BQ96-BQ97)/BR89)*BQ100-BR90*BQ100^2/2</f>
        <v>26.297417996736385</v>
      </c>
      <c r="BR101" s="21">
        <f ca="1">BR96+(BR91*BR89/2-(BR96-BR97)/BR89)*BR100-BR91*BR100^2/2</f>
        <v>64.272199999999998</v>
      </c>
      <c r="BS101" s="21">
        <f ca="1">BS96+(BR91*BR89/2-(BS96-BS97)/BR89)*BS100-BR91*BS100^2/2</f>
        <v>104.07569999999998</v>
      </c>
      <c r="BT101" s="60"/>
      <c r="BW101" s="8" t="s">
        <v>64</v>
      </c>
      <c r="CI101" s="21">
        <f ca="1">CI96+(CJ90*CJ89/2-(CI96-CI97)/CJ89)*CI100-CJ90*CI100^2/2</f>
        <v>41.849107422134907</v>
      </c>
      <c r="CJ101" s="21">
        <f ca="1">CJ96+(CJ91*CJ89/2-(CJ96-CJ97)/CJ89)*CJ100-CJ91*CJ100^2/2</f>
        <v>96.569899999999976</v>
      </c>
      <c r="CK101" s="21">
        <f ca="1">CK96+(CJ91*CJ89/2-(CK96-CK97)/CJ89)*CK100-CJ91*CK100^2/2</f>
        <v>95.949500000000057</v>
      </c>
      <c r="CL101" s="60"/>
      <c r="CO101" s="8" t="s">
        <v>64</v>
      </c>
      <c r="DA101" s="21">
        <f ca="1">DA96+(DB90*DB89/2-(DA96-DA97)/DB89)*DA100-DB90*DA100^2/2</f>
        <v>40.59573506034782</v>
      </c>
      <c r="DB101" s="21">
        <f ca="1">DB96+(DB91*DB89/2-(DB96-DB97)/DB89)*DB100-DB91*DB100^2/2</f>
        <v>99.433300000000003</v>
      </c>
      <c r="DC101" s="21">
        <f ca="1">DC96+(DB91*DB89/2-(DC96-DC97)/DB89)*DC100-DB91*DC100^2/2</f>
        <v>64.817400000000021</v>
      </c>
      <c r="DD101" s="60"/>
      <c r="DG101" s="8" t="s">
        <v>64</v>
      </c>
      <c r="DS101" s="21">
        <f ca="1">DS96+(DT90*DT89/2-(DS96-DS97)/DT89)*DS100-DT90*DS100^2/2</f>
        <v>11.744917606231589</v>
      </c>
      <c r="DT101" s="21">
        <f ca="1">DT96+(DT91*DT89/2-(DT96-DT97)/DT89)*DT100-DT91*DT100^2/2</f>
        <v>10.831514006410924</v>
      </c>
      <c r="DU101" s="21">
        <f ca="1">DU96+(DT91*DT89/2-(DU96-DU97)/DT89)*DU100-DT91*DU100^2/2</f>
        <v>9.8909104713747524</v>
      </c>
      <c r="DV101" s="60"/>
    </row>
    <row r="102" spans="1:126">
      <c r="R102" s="60"/>
      <c r="AJ102" s="60"/>
      <c r="BB102" s="60"/>
      <c r="BT102" s="60"/>
      <c r="CL102" s="60"/>
      <c r="DD102" s="60"/>
      <c r="DV102" s="60"/>
    </row>
    <row r="103" spans="1:126" s="18" customFormat="1">
      <c r="D103" s="20" t="s">
        <v>32</v>
      </c>
      <c r="E103" s="20" t="s">
        <v>33</v>
      </c>
      <c r="F103" s="20" t="s">
        <v>34</v>
      </c>
      <c r="G103" s="20" t="s">
        <v>35</v>
      </c>
      <c r="H103" s="20" t="s">
        <v>36</v>
      </c>
      <c r="I103" s="20" t="s">
        <v>37</v>
      </c>
      <c r="J103" s="20" t="s">
        <v>39</v>
      </c>
      <c r="K103" s="20" t="s">
        <v>40</v>
      </c>
      <c r="L103" s="20" t="s">
        <v>41</v>
      </c>
      <c r="M103" s="20" t="s">
        <v>42</v>
      </c>
      <c r="N103" s="20" t="s">
        <v>53</v>
      </c>
      <c r="O103" s="17" t="s">
        <v>32</v>
      </c>
      <c r="P103" s="20" t="s">
        <v>51</v>
      </c>
      <c r="Q103" s="20" t="s">
        <v>52</v>
      </c>
      <c r="R103" s="61"/>
      <c r="V103" s="20" t="s">
        <v>32</v>
      </c>
      <c r="W103" s="20" t="s">
        <v>33</v>
      </c>
      <c r="X103" s="20" t="s">
        <v>34</v>
      </c>
      <c r="Y103" s="20" t="s">
        <v>35</v>
      </c>
      <c r="Z103" s="20" t="s">
        <v>36</v>
      </c>
      <c r="AA103" s="20" t="s">
        <v>37</v>
      </c>
      <c r="AB103" s="20" t="s">
        <v>39</v>
      </c>
      <c r="AC103" s="20" t="s">
        <v>40</v>
      </c>
      <c r="AD103" s="20" t="s">
        <v>41</v>
      </c>
      <c r="AE103" s="20" t="s">
        <v>42</v>
      </c>
      <c r="AF103" s="20" t="s">
        <v>53</v>
      </c>
      <c r="AG103" s="17" t="s">
        <v>32</v>
      </c>
      <c r="AH103" s="20" t="s">
        <v>51</v>
      </c>
      <c r="AI103" s="20" t="s">
        <v>52</v>
      </c>
      <c r="AJ103" s="61"/>
      <c r="AN103" s="20" t="s">
        <v>32</v>
      </c>
      <c r="AO103" s="20" t="s">
        <v>33</v>
      </c>
      <c r="AP103" s="20" t="s">
        <v>34</v>
      </c>
      <c r="AQ103" s="20" t="s">
        <v>35</v>
      </c>
      <c r="AR103" s="20" t="s">
        <v>36</v>
      </c>
      <c r="AS103" s="20" t="s">
        <v>37</v>
      </c>
      <c r="AT103" s="20" t="s">
        <v>39</v>
      </c>
      <c r="AU103" s="20" t="s">
        <v>40</v>
      </c>
      <c r="AV103" s="20" t="s">
        <v>41</v>
      </c>
      <c r="AW103" s="20" t="s">
        <v>42</v>
      </c>
      <c r="AX103" s="20" t="s">
        <v>53</v>
      </c>
      <c r="AY103" s="17" t="s">
        <v>32</v>
      </c>
      <c r="AZ103" s="20" t="s">
        <v>51</v>
      </c>
      <c r="BA103" s="20" t="s">
        <v>52</v>
      </c>
      <c r="BB103" s="61"/>
      <c r="BF103" s="20" t="s">
        <v>32</v>
      </c>
      <c r="BG103" s="20" t="s">
        <v>33</v>
      </c>
      <c r="BH103" s="20" t="s">
        <v>34</v>
      </c>
      <c r="BI103" s="20" t="s">
        <v>35</v>
      </c>
      <c r="BJ103" s="20" t="s">
        <v>36</v>
      </c>
      <c r="BK103" s="20" t="s">
        <v>37</v>
      </c>
      <c r="BL103" s="20" t="s">
        <v>39</v>
      </c>
      <c r="BM103" s="20" t="s">
        <v>40</v>
      </c>
      <c r="BN103" s="20" t="s">
        <v>41</v>
      </c>
      <c r="BO103" s="20" t="s">
        <v>42</v>
      </c>
      <c r="BP103" s="20" t="s">
        <v>53</v>
      </c>
      <c r="BQ103" s="17" t="s">
        <v>32</v>
      </c>
      <c r="BR103" s="20" t="s">
        <v>51</v>
      </c>
      <c r="BS103" s="20" t="s">
        <v>52</v>
      </c>
      <c r="BT103" s="61"/>
      <c r="BX103" s="20" t="s">
        <v>32</v>
      </c>
      <c r="BY103" s="20" t="s">
        <v>33</v>
      </c>
      <c r="BZ103" s="20" t="s">
        <v>34</v>
      </c>
      <c r="CA103" s="20" t="s">
        <v>35</v>
      </c>
      <c r="CB103" s="20" t="s">
        <v>36</v>
      </c>
      <c r="CC103" s="20" t="s">
        <v>37</v>
      </c>
      <c r="CD103" s="20" t="s">
        <v>39</v>
      </c>
      <c r="CE103" s="20" t="s">
        <v>40</v>
      </c>
      <c r="CF103" s="20" t="s">
        <v>41</v>
      </c>
      <c r="CG103" s="20" t="s">
        <v>42</v>
      </c>
      <c r="CH103" s="20" t="s">
        <v>53</v>
      </c>
      <c r="CI103" s="17" t="s">
        <v>32</v>
      </c>
      <c r="CJ103" s="20" t="s">
        <v>51</v>
      </c>
      <c r="CK103" s="20" t="s">
        <v>52</v>
      </c>
      <c r="CL103" s="61"/>
      <c r="CP103" s="20" t="s">
        <v>32</v>
      </c>
      <c r="CQ103" s="20" t="s">
        <v>33</v>
      </c>
      <c r="CR103" s="20" t="s">
        <v>34</v>
      </c>
      <c r="CS103" s="20" t="s">
        <v>35</v>
      </c>
      <c r="CT103" s="20" t="s">
        <v>36</v>
      </c>
      <c r="CU103" s="20" t="s">
        <v>37</v>
      </c>
      <c r="CV103" s="20" t="s">
        <v>39</v>
      </c>
      <c r="CW103" s="20" t="s">
        <v>40</v>
      </c>
      <c r="CX103" s="20" t="s">
        <v>41</v>
      </c>
      <c r="CY103" s="20" t="s">
        <v>42</v>
      </c>
      <c r="CZ103" s="20" t="s">
        <v>53</v>
      </c>
      <c r="DA103" s="17" t="s">
        <v>32</v>
      </c>
      <c r="DB103" s="20" t="s">
        <v>51</v>
      </c>
      <c r="DC103" s="20" t="s">
        <v>52</v>
      </c>
      <c r="DD103" s="61"/>
      <c r="DH103" s="20" t="s">
        <v>32</v>
      </c>
      <c r="DI103" s="20" t="s">
        <v>33</v>
      </c>
      <c r="DJ103" s="20" t="s">
        <v>34</v>
      </c>
      <c r="DK103" s="20" t="s">
        <v>35</v>
      </c>
      <c r="DL103" s="20" t="s">
        <v>36</v>
      </c>
      <c r="DM103" s="20" t="s">
        <v>37</v>
      </c>
      <c r="DN103" s="20" t="s">
        <v>39</v>
      </c>
      <c r="DO103" s="20" t="s">
        <v>40</v>
      </c>
      <c r="DP103" s="20" t="s">
        <v>41</v>
      </c>
      <c r="DQ103" s="20" t="s">
        <v>42</v>
      </c>
      <c r="DR103" s="20" t="s">
        <v>53</v>
      </c>
      <c r="DS103" s="17" t="s">
        <v>32</v>
      </c>
      <c r="DT103" s="20" t="s">
        <v>51</v>
      </c>
      <c r="DU103" s="20" t="s">
        <v>52</v>
      </c>
      <c r="DV103" s="61"/>
    </row>
    <row r="104" spans="1:126" s="18" customFormat="1">
      <c r="A104" s="19" t="s">
        <v>38</v>
      </c>
      <c r="C104" s="8" t="s">
        <v>11</v>
      </c>
      <c r="D104" s="21">
        <f ca="1">D96+D98*F92/100-P90*F92^2/20000</f>
        <v>-16.994837500000003</v>
      </c>
      <c r="E104" s="21">
        <f ca="1">E96+E98*F92/100-P91*F92^2/20000</f>
        <v>-10.417775000000001</v>
      </c>
      <c r="F104" s="21">
        <f ca="1">F96-(F96-F97)/P89*F92/100</f>
        <v>13.961414893617022</v>
      </c>
      <c r="G104" s="21">
        <f ca="1">G96-(G96-G97)/P89*F92/100</f>
        <v>1.6482446808510638</v>
      </c>
      <c r="H104" s="21">
        <f ca="1">H96-(H96-H97)/P89*F92/100</f>
        <v>0.1893617021276596</v>
      </c>
      <c r="I104" s="21">
        <f ca="1">I96-(I96-I97)/P89*F92/100</f>
        <v>0.27939361702127657</v>
      </c>
      <c r="J104" s="21">
        <f ca="1">(ABS(F104)+ABS(H104))*SIGN(F104)</f>
        <v>14.150776595744681</v>
      </c>
      <c r="K104" s="21">
        <f ca="1">(ABS(G104)+ABS(I104))*SIGN(G104)</f>
        <v>1.9276382978723403</v>
      </c>
      <c r="L104" s="21">
        <f ca="1">(ABS(J104)+0.3*ABS(K104))*SIGN(J104)</f>
        <v>14.729068085106382</v>
      </c>
      <c r="M104" s="21">
        <f t="shared" ref="M104:M107" ca="1" si="287">(ABS(K104)+0.3*ABS(J104))*SIGN(K104)</f>
        <v>6.1728712765957443</v>
      </c>
      <c r="N104" s="21">
        <f ca="1">IF($C$2&lt;=$C$3,L104,M104)</f>
        <v>14.729068085106382</v>
      </c>
      <c r="O104" s="21">
        <f ca="1">D104</f>
        <v>-16.994837500000003</v>
      </c>
      <c r="P104" s="21">
        <f ca="1">E104+N104</f>
        <v>4.3112930851063815</v>
      </c>
      <c r="Q104" s="21">
        <f ca="1">E104-N104</f>
        <v>-25.146843085106383</v>
      </c>
      <c r="R104" s="61"/>
      <c r="S104" s="19" t="s">
        <v>38</v>
      </c>
      <c r="U104" s="8" t="s">
        <v>11</v>
      </c>
      <c r="V104" s="21">
        <f ca="1">V96+V98*X92/100-AH90*X92^2/20000</f>
        <v>-11.7962375</v>
      </c>
      <c r="W104" s="21">
        <f ca="1">W96+W98*X92/100-AH91*X92^2/20000</f>
        <v>-7.2283249999999999</v>
      </c>
      <c r="X104" s="21">
        <f ca="1">X96-(X96-X97)/AH89*X92/100</f>
        <v>15.386934210526316</v>
      </c>
      <c r="Y104" s="21">
        <f ca="1">Y96-(Y96-Y97)/AH89*X92/100</f>
        <v>1.8164605263157896</v>
      </c>
      <c r="Z104" s="21">
        <f ca="1">Z96-(Z96-Z97)/AH89*X92/100</f>
        <v>0.20919736842105263</v>
      </c>
      <c r="AA104" s="21">
        <f ca="1">AA96-(AA96-AA97)/AH89*X92/100</f>
        <v>0.30782894736842109</v>
      </c>
      <c r="AB104" s="21">
        <f ca="1">(ABS(X104)+ABS(Z104))*SIGN(X104)</f>
        <v>15.59613157894737</v>
      </c>
      <c r="AC104" s="21">
        <f ca="1">(ABS(Y104)+ABS(AA104))*SIGN(Y104)</f>
        <v>2.1242894736842106</v>
      </c>
      <c r="AD104" s="21">
        <f ca="1">(ABS(AB104)+0.3*ABS(AC104))*SIGN(AB104)</f>
        <v>16.233418421052633</v>
      </c>
      <c r="AE104" s="21">
        <f t="shared" ref="AE104:AE107" ca="1" si="288">(ABS(AC104)+0.3*ABS(AB104))*SIGN(AC104)</f>
        <v>6.8031289473684211</v>
      </c>
      <c r="AF104" s="21">
        <f ca="1">IF($C$2&lt;=$C$3,AD104,AE104)</f>
        <v>16.233418421052633</v>
      </c>
      <c r="AG104" s="21">
        <f ca="1">V104</f>
        <v>-11.7962375</v>
      </c>
      <c r="AH104" s="21">
        <f ca="1">W104+AF104</f>
        <v>9.0050934210526332</v>
      </c>
      <c r="AI104" s="21">
        <f ca="1">W104-AF104</f>
        <v>-23.461743421052631</v>
      </c>
      <c r="AJ104" s="61"/>
      <c r="AK104" s="19" t="s">
        <v>38</v>
      </c>
      <c r="AM104" s="8" t="s">
        <v>11</v>
      </c>
      <c r="AN104" s="21">
        <f ca="1">AN96+AN98*AP92/100-AZ90*AP92^2/20000</f>
        <v>-19.972725000000001</v>
      </c>
      <c r="AO104" s="21">
        <f ca="1">AO96+AO98*AP92/100-AZ91*AP92^2/20000</f>
        <v>-12.017100000000001</v>
      </c>
      <c r="AP104" s="21">
        <f ca="1">AP96-(AP96-AP97)/AZ89*AP92/100</f>
        <v>17.434849999999997</v>
      </c>
      <c r="AQ104" s="21">
        <f ca="1">AQ96-(AQ96-AQ97)/AZ89*AP92/100</f>
        <v>2.0570499999999998</v>
      </c>
      <c r="AR104" s="21">
        <f ca="1">AR96-(AR96-AR97)/AZ89*AP92/100</f>
        <v>0.23765000000000003</v>
      </c>
      <c r="AS104" s="21">
        <f ca="1">AS96-(AS96-AS97)/AZ89*AP92/100</f>
        <v>0.34875</v>
      </c>
      <c r="AT104" s="21">
        <f ca="1">(ABS(AP104)+ABS(AR104))*SIGN(AP104)</f>
        <v>17.672499999999996</v>
      </c>
      <c r="AU104" s="21">
        <f ca="1">(ABS(AQ104)+ABS(AS104))*SIGN(AQ104)</f>
        <v>2.4057999999999997</v>
      </c>
      <c r="AV104" s="21">
        <f ca="1">(ABS(AT104)+0.3*ABS(AU104))*SIGN(AT104)</f>
        <v>18.394239999999996</v>
      </c>
      <c r="AW104" s="21">
        <f t="shared" ref="AW104:AW107" ca="1" si="289">(ABS(AU104)+0.3*ABS(AT104))*SIGN(AU104)</f>
        <v>7.7075499999999977</v>
      </c>
      <c r="AX104" s="21">
        <f ca="1">IF($C$2&lt;=$C$3,AV104,AW104)</f>
        <v>18.394239999999996</v>
      </c>
      <c r="AY104" s="21">
        <f ca="1">AN104</f>
        <v>-19.972725000000001</v>
      </c>
      <c r="AZ104" s="21">
        <f ca="1">AO104+AX104</f>
        <v>6.3771399999999954</v>
      </c>
      <c r="BA104" s="21">
        <f ca="1">AO104-AX104</f>
        <v>-30.411339999999996</v>
      </c>
      <c r="BB104" s="61"/>
      <c r="BC104" s="19" t="s">
        <v>38</v>
      </c>
      <c r="BE104" s="8" t="s">
        <v>11</v>
      </c>
      <c r="BF104" s="21">
        <f ca="1">BF96+BF98*BH92/100-BR90*BH92^2/20000</f>
        <v>-33.583950000000002</v>
      </c>
      <c r="BG104" s="21">
        <f ca="1">BG96+BG98*BH92/100-BR91*BH92^2/20000</f>
        <v>-20.078587500000001</v>
      </c>
      <c r="BH104" s="21">
        <f ca="1">BH96-(BH96-BH97)/BR89*BH92/100</f>
        <v>77.375156250000003</v>
      </c>
      <c r="BI104" s="21">
        <f ca="1">BI96-(BI96-BI97)/BR89*BH92/100</f>
        <v>9.1337187499999999</v>
      </c>
      <c r="BJ104" s="21">
        <f ca="1">BJ96-(BJ96-BJ97)/BR89*BH92/100</f>
        <v>1.0496093750000002</v>
      </c>
      <c r="BK104" s="21">
        <f ca="1">BK96-(BK96-BK97)/BR89*BH92/100</f>
        <v>1.5437343750000001</v>
      </c>
      <c r="BL104" s="21">
        <f ca="1">(ABS(BH104)+ABS(BJ104))*SIGN(BH104)</f>
        <v>78.424765625000006</v>
      </c>
      <c r="BM104" s="21">
        <f ca="1">(ABS(BI104)+ABS(BK104))*SIGN(BI104)</f>
        <v>10.677453125</v>
      </c>
      <c r="BN104" s="21">
        <f ca="1">(ABS(BL104)+0.3*ABS(BM104))*SIGN(BL104)</f>
        <v>81.628001562500003</v>
      </c>
      <c r="BO104" s="21">
        <f t="shared" ref="BO104:BO107" ca="1" si="290">(ABS(BM104)+0.3*ABS(BL104))*SIGN(BM104)</f>
        <v>34.204882812500003</v>
      </c>
      <c r="BP104" s="21">
        <f ca="1">IF($C$2&lt;=$C$3,BN104,BO104)</f>
        <v>81.628001562500003</v>
      </c>
      <c r="BQ104" s="21">
        <f ca="1">BF104</f>
        <v>-33.583950000000002</v>
      </c>
      <c r="BR104" s="21">
        <f ca="1">BG104+BP104</f>
        <v>61.549414062500006</v>
      </c>
      <c r="BS104" s="21">
        <f ca="1">BG104-BP104</f>
        <v>-101.7065890625</v>
      </c>
      <c r="BT104" s="61"/>
      <c r="BU104" s="19" t="s">
        <v>38</v>
      </c>
      <c r="BW104" s="8" t="s">
        <v>11</v>
      </c>
      <c r="BX104" s="21">
        <f ca="1">BX96+BX98*BZ92/100-CJ90*BZ92^2/20000</f>
        <v>-38.290799999999997</v>
      </c>
      <c r="BY104" s="21">
        <f ca="1">BY96+BY98*BZ92/100-CJ91*BZ92^2/20000</f>
        <v>-22.961037499999996</v>
      </c>
      <c r="BZ104" s="21">
        <f ca="1">BZ96-(BZ96-BZ97)/CJ89*BZ92/100</f>
        <v>111.16274999999999</v>
      </c>
      <c r="CA104" s="21">
        <f ca="1">CA96-(CA96-CA97)/CJ89*BZ92/100</f>
        <v>13.118666666666668</v>
      </c>
      <c r="CB104" s="21">
        <f ca="1">CB96-(CB96-CB97)/CJ89*BZ92/100</f>
        <v>1.5105</v>
      </c>
      <c r="CC104" s="21">
        <f ca="1">CC96-(CC96-CC97)/CJ89*BZ92/100</f>
        <v>2.222</v>
      </c>
      <c r="CD104" s="21">
        <f ca="1">(ABS(BZ104)+ABS(CB104))*SIGN(BZ104)</f>
        <v>112.67324999999998</v>
      </c>
      <c r="CE104" s="21">
        <f ca="1">(ABS(CA104)+ABS(CC104))*SIGN(CA104)</f>
        <v>15.340666666666667</v>
      </c>
      <c r="CF104" s="21">
        <f ca="1">(ABS(CD104)+0.3*ABS(CE104))*SIGN(CD104)</f>
        <v>117.27544999999998</v>
      </c>
      <c r="CG104" s="21">
        <f t="shared" ref="CG104:CG107" ca="1" si="291">(ABS(CE104)+0.3*ABS(CD104))*SIGN(CE104)</f>
        <v>49.142641666666663</v>
      </c>
      <c r="CH104" s="21">
        <f ca="1">IF($C$2&lt;=$C$3,CF104,CG104)</f>
        <v>117.27544999999998</v>
      </c>
      <c r="CI104" s="21">
        <f ca="1">BX104</f>
        <v>-38.290799999999997</v>
      </c>
      <c r="CJ104" s="21">
        <f ca="1">BY104+CH104</f>
        <v>94.314412499999975</v>
      </c>
      <c r="CK104" s="21">
        <f ca="1">BY104-CH104</f>
        <v>-140.23648749999998</v>
      </c>
      <c r="CL104" s="61"/>
      <c r="CM104" s="19" t="s">
        <v>38</v>
      </c>
      <c r="CO104" s="8" t="s">
        <v>11</v>
      </c>
      <c r="CP104" s="21">
        <f ca="1">CP96+CP98*CR92/100-DB90*CR92^2/20000</f>
        <v>-8.5571500000000018</v>
      </c>
      <c r="CQ104" s="21">
        <f ca="1">CQ96+CQ98*CR92/100-DB91*CR92^2/20000</f>
        <v>-5.2032374999999984</v>
      </c>
      <c r="CR104" s="21">
        <f ca="1">CR96-(CR96-CR97)/DB89*CR92/100</f>
        <v>95.238833333333332</v>
      </c>
      <c r="CS104" s="21">
        <f ca="1">CS96-(CS96-CS97)/DB89*CR92/100</f>
        <v>11.243055555555555</v>
      </c>
      <c r="CT104" s="21">
        <f ca="1">CT96-(CT96-CT97)/DB89*CR92/100</f>
        <v>1.292</v>
      </c>
      <c r="CU104" s="21">
        <f ca="1">CU96-(CU96-CU97)/DB89*CR92/100</f>
        <v>1.9013749999999998</v>
      </c>
      <c r="CV104" s="21">
        <f ca="1">(ABS(CR104)+ABS(CT104))*SIGN(CR104)</f>
        <v>96.530833333333334</v>
      </c>
      <c r="CW104" s="21">
        <f ca="1">(ABS(CS104)+ABS(CU104))*SIGN(CS104)</f>
        <v>13.144430555555555</v>
      </c>
      <c r="CX104" s="21">
        <f ca="1">(ABS(CV104)+0.3*ABS(CW104))*SIGN(CV104)</f>
        <v>100.47416250000001</v>
      </c>
      <c r="CY104" s="21">
        <f t="shared" ref="CY104:CY107" ca="1" si="292">(ABS(CW104)+0.3*ABS(CV104))*SIGN(CW104)</f>
        <v>42.103680555555556</v>
      </c>
      <c r="CZ104" s="21">
        <f ca="1">IF($C$2&lt;=$C$3,CX104,CY104)</f>
        <v>100.47416250000001</v>
      </c>
      <c r="DA104" s="21">
        <f ca="1">CP104</f>
        <v>-8.5571500000000018</v>
      </c>
      <c r="DB104" s="21">
        <f ca="1">CQ104+CZ104</f>
        <v>95.270925000000005</v>
      </c>
      <c r="DC104" s="21">
        <f ca="1">CQ104-CZ104</f>
        <v>-105.67740000000001</v>
      </c>
      <c r="DD104" s="61"/>
      <c r="DE104" s="19" t="s">
        <v>38</v>
      </c>
      <c r="DG104" s="8" t="s">
        <v>11</v>
      </c>
      <c r="DH104" s="21">
        <f ca="1">DH96+DH98*DJ92/100-DT90*DJ92^2/20000</f>
        <v>-17.0578875</v>
      </c>
      <c r="DI104" s="21">
        <f ca="1">DI96+DI98*DJ92/100-DT91*DJ92^2/20000</f>
        <v>-10.456775</v>
      </c>
      <c r="DJ104" s="21">
        <f ca="1">DJ96-(DJ96-DJ97)/DT89*DJ92/100</f>
        <v>13.858063829787234</v>
      </c>
      <c r="DK104" s="21">
        <f ca="1">DK96-(DK96-DK97)/DT89*DJ92/100</f>
        <v>-3.0984148936170213</v>
      </c>
      <c r="DL104" s="21">
        <f ca="1">DL96-(DL96-DL97)/DT89*DJ92/100</f>
        <v>-0.44063829787234038</v>
      </c>
      <c r="DM104" s="21">
        <f ca="1">DM96-(DM96-DM97)/DT89*DJ92/100</f>
        <v>-0.64778723404255312</v>
      </c>
      <c r="DN104" s="21">
        <f ca="1">(ABS(DJ104)+ABS(DL104))*SIGN(DJ104)</f>
        <v>14.298702127659574</v>
      </c>
      <c r="DO104" s="21">
        <f ca="1">(ABS(DK104)+ABS(DM104))*SIGN(DK104)</f>
        <v>-3.7462021276595743</v>
      </c>
      <c r="DP104" s="21">
        <f ca="1">(ABS(DN104)+0.3*ABS(DO104))*SIGN(DN104)</f>
        <v>15.422562765957446</v>
      </c>
      <c r="DQ104" s="21">
        <f t="shared" ref="DQ104:DQ107" ca="1" si="293">(ABS(DO104)+0.3*ABS(DN104))*SIGN(DO104)</f>
        <v>-8.0358127659574468</v>
      </c>
      <c r="DR104" s="21">
        <f ca="1">IF($C$2&lt;=$C$3,DP104,DQ104)</f>
        <v>15.422562765957446</v>
      </c>
      <c r="DS104" s="21">
        <f ca="1">DH104</f>
        <v>-17.0578875</v>
      </c>
      <c r="DT104" s="21">
        <f ca="1">DI104+DR104</f>
        <v>4.9657877659574456</v>
      </c>
      <c r="DU104" s="21">
        <f ca="1">DI104-DR104</f>
        <v>-25.879337765957445</v>
      </c>
      <c r="DV104" s="61"/>
    </row>
    <row r="105" spans="1:126" s="18" customFormat="1">
      <c r="C105" s="8" t="s">
        <v>10</v>
      </c>
      <c r="D105" s="21">
        <f ca="1">D97-D99*F93/100-P90*F93^2/20000</f>
        <v>-18.150087499999998</v>
      </c>
      <c r="E105" s="21">
        <f ca="1">E97-E99*F93/100-P91*F93^2/20000</f>
        <v>-11.117075</v>
      </c>
      <c r="F105" s="21">
        <f ca="1">F97-(F97-F96)/P89*F93/100</f>
        <v>-13.306414893617022</v>
      </c>
      <c r="G105" s="21">
        <f ca="1">G97-(G97-G96)/P89*F93/100</f>
        <v>-1.5712446808510638</v>
      </c>
      <c r="H105" s="21">
        <f ca="1">H97-(H97-H96)/P89*F93/100</f>
        <v>-0.18136170212765959</v>
      </c>
      <c r="I105" s="21">
        <f ca="1">I97-(I97-I96)/P89*F93/100</f>
        <v>-0.26639361702127656</v>
      </c>
      <c r="J105" s="21">
        <f t="shared" ref="J105:K107" ca="1" si="294">(ABS(F105)+ABS(H105))*SIGN(F105)</f>
        <v>-13.487776595744682</v>
      </c>
      <c r="K105" s="21">
        <f t="shared" ca="1" si="294"/>
        <v>-1.8376382978723405</v>
      </c>
      <c r="L105" s="21">
        <f t="shared" ref="L105:L107" ca="1" si="295">(ABS(J105)+0.3*ABS(K105))*SIGN(J105)</f>
        <v>-14.039068085106384</v>
      </c>
      <c r="M105" s="21">
        <f t="shared" ca="1" si="287"/>
        <v>-5.8839712765957444</v>
      </c>
      <c r="N105" s="21">
        <f ca="1">IF($C$2&lt;=$C$3,L105,M105)</f>
        <v>-14.039068085106384</v>
      </c>
      <c r="O105" s="21">
        <f t="shared" ref="O105:O107" ca="1" si="296">D105</f>
        <v>-18.150087499999998</v>
      </c>
      <c r="P105" s="21">
        <f t="shared" ref="P105:P107" ca="1" si="297">E105+N105</f>
        <v>-25.156143085106386</v>
      </c>
      <c r="Q105" s="21">
        <f t="shared" ref="Q105:Q107" ca="1" si="298">E105-N105</f>
        <v>2.9219930851063847</v>
      </c>
      <c r="R105" s="61"/>
      <c r="U105" s="8" t="s">
        <v>10</v>
      </c>
      <c r="V105" s="21">
        <f ca="1">V97-V99*X93/100-AH90*X93^2/20000</f>
        <v>-11.6895375</v>
      </c>
      <c r="W105" s="21">
        <f ca="1">W97-W99*X93/100-AH91*X93^2/20000</f>
        <v>-7.1482250000000001</v>
      </c>
      <c r="X105" s="21">
        <f ca="1">X97-(X97-X96)/AH89*X93/100</f>
        <v>-15.157934210526314</v>
      </c>
      <c r="Y105" s="21">
        <f ca="1">Y97-(Y97-Y96)/AH89*X93/100</f>
        <v>-1.7894605263157894</v>
      </c>
      <c r="Z105" s="21">
        <f ca="1">Z97-(Z97-Z96)/AH89*X93/100</f>
        <v>-0.20619736842105263</v>
      </c>
      <c r="AA105" s="21">
        <f ca="1">AA97-(AA97-AA96)/AH89*X93/100</f>
        <v>-0.30282894736842109</v>
      </c>
      <c r="AB105" s="21">
        <f t="shared" ref="AB105:AC107" ca="1" si="299">(ABS(X105)+ABS(Z105))*SIGN(X105)</f>
        <v>-15.364131578947367</v>
      </c>
      <c r="AC105" s="21">
        <f t="shared" ca="1" si="299"/>
        <v>-2.0922894736842106</v>
      </c>
      <c r="AD105" s="21">
        <f t="shared" ref="AD105:AD107" ca="1" si="300">(ABS(AB105)+0.3*ABS(AC105))*SIGN(AB105)</f>
        <v>-15.99181842105263</v>
      </c>
      <c r="AE105" s="21">
        <f t="shared" ca="1" si="288"/>
        <v>-6.7015289473684199</v>
      </c>
      <c r="AF105" s="21">
        <f ca="1">IF($C$2&lt;=$C$3,AD105,AE105)</f>
        <v>-15.99181842105263</v>
      </c>
      <c r="AG105" s="21">
        <f t="shared" ref="AG105:AG107" ca="1" si="301">V105</f>
        <v>-11.6895375</v>
      </c>
      <c r="AH105" s="21">
        <f t="shared" ref="AH105:AH107" ca="1" si="302">W105+AF105</f>
        <v>-23.140043421052631</v>
      </c>
      <c r="AI105" s="21">
        <f t="shared" ref="AI105:AI107" ca="1" si="303">W105-AF105</f>
        <v>8.8435934210526295</v>
      </c>
      <c r="AJ105" s="61"/>
      <c r="AM105" s="8" t="s">
        <v>10</v>
      </c>
      <c r="AN105" s="21">
        <f ca="1">AN97-AN99*AP93/100-AZ90*AP93^2/20000</f>
        <v>-18.924124999999997</v>
      </c>
      <c r="AO105" s="21">
        <f ca="1">AO97-AO99*AP93/100-AZ91*AP93^2/20000</f>
        <v>-11.4079</v>
      </c>
      <c r="AP105" s="21">
        <f ca="1">AP97-(AP97-AP96)/AZ89*AP93/100</f>
        <v>-13.383850000000001</v>
      </c>
      <c r="AQ105" s="21">
        <f ca="1">AQ97-(AQ97-AQ96)/AZ89*AP93/100</f>
        <v>-1.5780500000000002</v>
      </c>
      <c r="AR105" s="21">
        <f ca="1">AR97-(AR97-AR96)/AZ89*AP93/100</f>
        <v>-0.18264999999999998</v>
      </c>
      <c r="AS105" s="21">
        <f ca="1">AS97-(AS97-AS96)/AZ89*AP93/100</f>
        <v>-0.26774999999999999</v>
      </c>
      <c r="AT105" s="21">
        <f t="shared" ref="AT105:AU107" ca="1" si="304">(ABS(AP105)+ABS(AR105))*SIGN(AP105)</f>
        <v>-13.566500000000001</v>
      </c>
      <c r="AU105" s="21">
        <f t="shared" ca="1" si="304"/>
        <v>-1.8458000000000001</v>
      </c>
      <c r="AV105" s="21">
        <f t="shared" ref="AV105:AV107" ca="1" si="305">(ABS(AT105)+0.3*ABS(AU105))*SIGN(AT105)</f>
        <v>-14.120240000000001</v>
      </c>
      <c r="AW105" s="21">
        <f t="shared" ca="1" si="289"/>
        <v>-5.915750000000001</v>
      </c>
      <c r="AX105" s="21">
        <f ca="1">IF($C$2&lt;=$C$3,AV105,AW105)</f>
        <v>-14.120240000000001</v>
      </c>
      <c r="AY105" s="21">
        <f t="shared" ref="AY105:AY107" ca="1" si="306">AN105</f>
        <v>-18.924124999999997</v>
      </c>
      <c r="AZ105" s="21">
        <f t="shared" ref="AZ105:AZ107" ca="1" si="307">AO105+AX105</f>
        <v>-25.52814</v>
      </c>
      <c r="BA105" s="21">
        <f t="shared" ref="BA105:BA107" ca="1" si="308">AO105-AX105</f>
        <v>2.7123400000000011</v>
      </c>
      <c r="BB105" s="61"/>
      <c r="BE105" s="8" t="s">
        <v>10</v>
      </c>
      <c r="BF105" s="21">
        <f ca="1">BF97-BF99*BH93/100-BR90*BH93^2/20000</f>
        <v>-11.270750000000001</v>
      </c>
      <c r="BG105" s="21">
        <f ca="1">BG97-BG99*BH93/100-BR91*BH93^2/20000</f>
        <v>-6.8749874999999978</v>
      </c>
      <c r="BH105" s="21">
        <f ca="1">BH97-(BH97-BH96)/BR89*BH93/100</f>
        <v>-96.952031250000005</v>
      </c>
      <c r="BI105" s="21">
        <f ca="1">BI97-(BI97-BI96)/BR89*BH93/100</f>
        <v>-11.445343749999999</v>
      </c>
      <c r="BJ105" s="21">
        <f ca="1">BJ97-(BJ97-BJ96)/BR89*BH93/100</f>
        <v>-1.3154218750000002</v>
      </c>
      <c r="BK105" s="21">
        <f ca="1">BK97-(BK97-BK96)/BR89*BH93/100</f>
        <v>-1.9350468750000001</v>
      </c>
      <c r="BL105" s="21">
        <f t="shared" ref="BL105:BM107" ca="1" si="309">(ABS(BH105)+ABS(BJ105))*SIGN(BH105)</f>
        <v>-98.267453125000003</v>
      </c>
      <c r="BM105" s="21">
        <f t="shared" ca="1" si="309"/>
        <v>-13.380390624999999</v>
      </c>
      <c r="BN105" s="21">
        <f t="shared" ref="BN105:BN107" ca="1" si="310">(ABS(BL105)+0.3*ABS(BM105))*SIGN(BL105)</f>
        <v>-102.28157031250001</v>
      </c>
      <c r="BO105" s="21">
        <f t="shared" ca="1" si="290"/>
        <v>-42.860626562499995</v>
      </c>
      <c r="BP105" s="21">
        <f ca="1">IF($C$2&lt;=$C$3,BN105,BO105)</f>
        <v>-102.28157031250001</v>
      </c>
      <c r="BQ105" s="21">
        <f t="shared" ref="BQ105:BQ107" ca="1" si="311">BF105</f>
        <v>-11.270750000000001</v>
      </c>
      <c r="BR105" s="21">
        <f t="shared" ref="BR105:BR107" ca="1" si="312">BG105+BP105</f>
        <v>-109.15655781250001</v>
      </c>
      <c r="BS105" s="21">
        <f t="shared" ref="BS105:BS107" ca="1" si="313">BG105-BP105</f>
        <v>95.406582812500005</v>
      </c>
      <c r="BT105" s="61"/>
      <c r="BW105" s="8" t="s">
        <v>10</v>
      </c>
      <c r="BX105" s="21">
        <f ca="1">BX97-BX99*BZ93/100-CJ90*BZ93^2/20000</f>
        <v>-39.591099999999997</v>
      </c>
      <c r="BY105" s="21">
        <f ca="1">BY97-BY99*BZ93/100-CJ91*BZ93^2/20000</f>
        <v>-23.7475375</v>
      </c>
      <c r="BZ105" s="21">
        <f ca="1">BZ97-(BZ97-BZ96)/CJ89*BZ93/100</f>
        <v>-111.46975</v>
      </c>
      <c r="CA105" s="21">
        <f ca="1">CA97-(CA97-CA96)/CJ89*BZ93/100</f>
        <v>-13.154666666666667</v>
      </c>
      <c r="CB105" s="21">
        <f ca="1">CB97-(CB97-CB96)/CJ89*BZ93/100</f>
        <v>-1.5145</v>
      </c>
      <c r="CC105" s="21">
        <f ca="1">CC97-(CC97-CC96)/CJ89*BZ93/100</f>
        <v>-2.2280000000000002</v>
      </c>
      <c r="CD105" s="21">
        <f t="shared" ref="CD105:CE107" ca="1" si="314">(ABS(BZ105)+ABS(CB105))*SIGN(BZ105)</f>
        <v>-112.98425</v>
      </c>
      <c r="CE105" s="21">
        <f t="shared" ca="1" si="314"/>
        <v>-15.382666666666667</v>
      </c>
      <c r="CF105" s="21">
        <f t="shared" ref="CF105:CF107" ca="1" si="315">(ABS(CD105)+0.3*ABS(CE105))*SIGN(CD105)</f>
        <v>-117.59905000000001</v>
      </c>
      <c r="CG105" s="21">
        <f t="shared" ca="1" si="291"/>
        <v>-49.277941666666663</v>
      </c>
      <c r="CH105" s="21">
        <f ca="1">IF($C$2&lt;=$C$3,CF105,CG105)</f>
        <v>-117.59905000000001</v>
      </c>
      <c r="CI105" s="21">
        <f t="shared" ref="CI105:CI107" ca="1" si="316">BX105</f>
        <v>-39.591099999999997</v>
      </c>
      <c r="CJ105" s="21">
        <f t="shared" ref="CJ105:CJ107" ca="1" si="317">BY105+CH105</f>
        <v>-141.3465875</v>
      </c>
      <c r="CK105" s="21">
        <f t="shared" ref="CK105:CK107" ca="1" si="318">BY105-CH105</f>
        <v>93.851512500000013</v>
      </c>
      <c r="CL105" s="61"/>
      <c r="CO105" s="8" t="s">
        <v>10</v>
      </c>
      <c r="CP105" s="21">
        <f ca="1">CP97-CP99*CR93/100-DB90*CR93^2/20000</f>
        <v>-38.812750000000001</v>
      </c>
      <c r="CQ105" s="21">
        <f ca="1">CQ97-CQ99*CR93/100-DB91*CR93^2/20000</f>
        <v>-23.217537499999999</v>
      </c>
      <c r="CR105" s="21">
        <f ca="1">CR97-(CR97-CR96)/DB89*CR93/100</f>
        <v>-82.959499999999991</v>
      </c>
      <c r="CS105" s="21">
        <f ca="1">CS97-(CS97-CS96)/DB89*CR93/100</f>
        <v>-9.7921666666666667</v>
      </c>
      <c r="CT105" s="21">
        <f ca="1">CT97-(CT97-CT96)/DB89*CR93/100</f>
        <v>-1.1260000000000001</v>
      </c>
      <c r="CU105" s="21">
        <f ca="1">CU97-(CU97-CU96)/DB89*CR93/100</f>
        <v>-1.655875</v>
      </c>
      <c r="CV105" s="21">
        <f t="shared" ref="CV105:CW107" ca="1" si="319">(ABS(CR105)+ABS(CT105))*SIGN(CR105)</f>
        <v>-84.085499999999996</v>
      </c>
      <c r="CW105" s="21">
        <f t="shared" ca="1" si="319"/>
        <v>-11.448041666666667</v>
      </c>
      <c r="CX105" s="21">
        <f t="shared" ref="CX105:CX107" ca="1" si="320">(ABS(CV105)+0.3*ABS(CW105))*SIGN(CV105)</f>
        <v>-87.51991249999999</v>
      </c>
      <c r="CY105" s="21">
        <f t="shared" ca="1" si="292"/>
        <v>-36.673691666666663</v>
      </c>
      <c r="CZ105" s="21">
        <f ca="1">IF($C$2&lt;=$C$3,CX105,CY105)</f>
        <v>-87.51991249999999</v>
      </c>
      <c r="DA105" s="21">
        <f t="shared" ref="DA105:DA107" ca="1" si="321">CP105</f>
        <v>-38.812750000000001</v>
      </c>
      <c r="DB105" s="21">
        <f t="shared" ref="DB105:DB107" ca="1" si="322">CQ105+CZ105</f>
        <v>-110.73745</v>
      </c>
      <c r="DC105" s="21">
        <f t="shared" ref="DC105:DC107" ca="1" si="323">CQ105-CZ105</f>
        <v>64.302374999999984</v>
      </c>
      <c r="DD105" s="61"/>
      <c r="DG105" s="8" t="s">
        <v>10</v>
      </c>
      <c r="DH105" s="21">
        <f ca="1">DH97-DH99*DJ93/100-DT90*DJ93^2/20000</f>
        <v>-18.0690375</v>
      </c>
      <c r="DI105" s="21">
        <f ca="1">DI97-DI99*DJ93/100-DT91*DJ93^2/20000</f>
        <v>-11.069075</v>
      </c>
      <c r="DJ105" s="21">
        <f ca="1">DJ97-(DJ97-DJ96)/DT89*DJ93/100</f>
        <v>-13.244063829787233</v>
      </c>
      <c r="DK105" s="21">
        <f ca="1">DK97-(DK97-DK96)/DT89*DJ93/100</f>
        <v>2.9614148936170213</v>
      </c>
      <c r="DL105" s="21">
        <f ca="1">DL97-(DL97-DL96)/DT89*DJ93/100</f>
        <v>0.42063829787234042</v>
      </c>
      <c r="DM105" s="21">
        <f ca="1">DM97-(DM97-DM96)/DT89*DJ93/100</f>
        <v>0.6197872340425532</v>
      </c>
      <c r="DN105" s="21">
        <f t="shared" ref="DN105:DO107" ca="1" si="324">(ABS(DJ105)+ABS(DL105))*SIGN(DJ105)</f>
        <v>-13.664702127659574</v>
      </c>
      <c r="DO105" s="21">
        <f t="shared" ca="1" si="324"/>
        <v>3.5812021276595747</v>
      </c>
      <c r="DP105" s="21">
        <f t="shared" ref="DP105:DP107" ca="1" si="325">(ABS(DN105)+0.3*ABS(DO105))*SIGN(DN105)</f>
        <v>-14.739062765957446</v>
      </c>
      <c r="DQ105" s="21">
        <f t="shared" ca="1" si="293"/>
        <v>7.6806127659574468</v>
      </c>
      <c r="DR105" s="21">
        <f ca="1">IF($C$2&lt;=$C$3,DP105,DQ105)</f>
        <v>-14.739062765957446</v>
      </c>
      <c r="DS105" s="21">
        <f t="shared" ref="DS105:DS107" ca="1" si="326">DH105</f>
        <v>-18.0690375</v>
      </c>
      <c r="DT105" s="21">
        <f t="shared" ref="DT105:DT107" ca="1" si="327">DI105+DR105</f>
        <v>-25.808137765957447</v>
      </c>
      <c r="DU105" s="21">
        <f t="shared" ref="DU105:DU107" ca="1" si="328">DI105-DR105</f>
        <v>3.6699877659574458</v>
      </c>
      <c r="DV105" s="61"/>
    </row>
    <row r="106" spans="1:126" s="18" customFormat="1">
      <c r="C106" s="8" t="s">
        <v>9</v>
      </c>
      <c r="D106" s="21">
        <f ca="1">D98-P90*F92/100</f>
        <v>26.3795</v>
      </c>
      <c r="E106" s="21">
        <f ca="1">E98-P91*F92/100</f>
        <v>16.164999999999999</v>
      </c>
      <c r="F106" s="21">
        <f t="shared" ref="F106:I107" ca="1" si="329">F98</f>
        <v>-6.1970000000000001</v>
      </c>
      <c r="G106" s="21">
        <f t="shared" ca="1" si="329"/>
        <v>-0.73199999999999998</v>
      </c>
      <c r="H106" s="21">
        <f t="shared" ca="1" si="329"/>
        <v>-8.4000000000000005E-2</v>
      </c>
      <c r="I106" s="21">
        <f t="shared" ca="1" si="329"/>
        <v>-0.124</v>
      </c>
      <c r="J106" s="21">
        <f t="shared" ca="1" si="294"/>
        <v>-6.2809999999999997</v>
      </c>
      <c r="K106" s="21">
        <f t="shared" ca="1" si="294"/>
        <v>-0.85599999999999998</v>
      </c>
      <c r="L106" s="21">
        <f t="shared" ca="1" si="295"/>
        <v>-6.5377999999999998</v>
      </c>
      <c r="M106" s="21">
        <f t="shared" ca="1" si="287"/>
        <v>-2.7403</v>
      </c>
      <c r="N106" s="21">
        <f ca="1">IF($C$2&lt;=$C$3,L106,M106)</f>
        <v>-6.5377999999999998</v>
      </c>
      <c r="O106" s="21">
        <f t="shared" ca="1" si="296"/>
        <v>26.3795</v>
      </c>
      <c r="P106" s="21">
        <f t="shared" ca="1" si="297"/>
        <v>9.6271999999999984</v>
      </c>
      <c r="Q106" s="21">
        <f t="shared" ca="1" si="298"/>
        <v>22.7028</v>
      </c>
      <c r="R106" s="61"/>
      <c r="U106" s="8" t="s">
        <v>9</v>
      </c>
      <c r="V106" s="21">
        <f ca="1">V98-AH90*X92/100</f>
        <v>21.223499999999998</v>
      </c>
      <c r="W106" s="21">
        <f ca="1">W98-AH91*X92/100</f>
        <v>13.008000000000001</v>
      </c>
      <c r="X106" s="21">
        <f t="shared" ref="X106:AA107" ca="1" si="330">X98</f>
        <v>-8.7270000000000003</v>
      </c>
      <c r="Y106" s="21">
        <f t="shared" ca="1" si="330"/>
        <v>-1.03</v>
      </c>
      <c r="Z106" s="21">
        <f t="shared" ca="1" si="330"/>
        <v>-0.11899999999999999</v>
      </c>
      <c r="AA106" s="21">
        <f t="shared" ca="1" si="330"/>
        <v>-0.17399999999999999</v>
      </c>
      <c r="AB106" s="21">
        <f t="shared" ca="1" si="299"/>
        <v>-8.8460000000000001</v>
      </c>
      <c r="AC106" s="21">
        <f t="shared" ca="1" si="299"/>
        <v>-1.204</v>
      </c>
      <c r="AD106" s="21">
        <f t="shared" ca="1" si="300"/>
        <v>-9.2072000000000003</v>
      </c>
      <c r="AE106" s="21">
        <f t="shared" ca="1" si="288"/>
        <v>-3.8578000000000001</v>
      </c>
      <c r="AF106" s="21">
        <f ca="1">IF($C$2&lt;=$C$3,AD106,AE106)</f>
        <v>-9.2072000000000003</v>
      </c>
      <c r="AG106" s="21">
        <f t="shared" ca="1" si="301"/>
        <v>21.223499999999998</v>
      </c>
      <c r="AH106" s="21">
        <f t="shared" ca="1" si="302"/>
        <v>3.8008000000000006</v>
      </c>
      <c r="AI106" s="21">
        <f t="shared" ca="1" si="303"/>
        <v>22.215200000000003</v>
      </c>
      <c r="AJ106" s="61"/>
      <c r="AM106" s="8" t="s">
        <v>9</v>
      </c>
      <c r="AN106" s="21">
        <f ca="1">AN98-AZ90*AP92/100</f>
        <v>48.798999999999999</v>
      </c>
      <c r="AO106" s="21">
        <f ca="1">AO98-AZ91*AP92/100</f>
        <v>29.385999999999996</v>
      </c>
      <c r="AP106" s="21">
        <f t="shared" ref="AP106:AS107" ca="1" si="331">AP98</f>
        <v>-11.414</v>
      </c>
      <c r="AQ106" s="21">
        <f t="shared" ca="1" si="331"/>
        <v>-1.3460000000000001</v>
      </c>
      <c r="AR106" s="21">
        <f t="shared" ca="1" si="331"/>
        <v>-0.155</v>
      </c>
      <c r="AS106" s="21">
        <f t="shared" ca="1" si="331"/>
        <v>-0.22900000000000001</v>
      </c>
      <c r="AT106" s="21">
        <f t="shared" ca="1" si="304"/>
        <v>-11.568999999999999</v>
      </c>
      <c r="AU106" s="21">
        <f t="shared" ca="1" si="304"/>
        <v>-1.5750000000000002</v>
      </c>
      <c r="AV106" s="21">
        <f t="shared" ca="1" si="305"/>
        <v>-12.041499999999999</v>
      </c>
      <c r="AW106" s="21">
        <f t="shared" ca="1" si="289"/>
        <v>-5.0457000000000001</v>
      </c>
      <c r="AX106" s="21">
        <f ca="1">IF($C$2&lt;=$C$3,AV106,AW106)</f>
        <v>-12.041499999999999</v>
      </c>
      <c r="AY106" s="21">
        <f t="shared" ca="1" si="306"/>
        <v>48.798999999999999</v>
      </c>
      <c r="AZ106" s="21">
        <f t="shared" ca="1" si="307"/>
        <v>17.344499999999996</v>
      </c>
      <c r="BA106" s="21">
        <f t="shared" ca="1" si="308"/>
        <v>41.427499999999995</v>
      </c>
      <c r="BB106" s="61"/>
      <c r="BE106" s="8" t="s">
        <v>9</v>
      </c>
      <c r="BF106" s="21">
        <f ca="1">BF98-BR90*BH92/100</f>
        <v>79.489999999999995</v>
      </c>
      <c r="BG106" s="21">
        <f ca="1">BG98-BR91*BH92/100</f>
        <v>47.590499999999999</v>
      </c>
      <c r="BH106" s="21">
        <f t="shared" ref="BH106:BK107" ca="1" si="332">BH98</f>
        <v>-64.564999999999998</v>
      </c>
      <c r="BI106" s="21">
        <f t="shared" ca="1" si="332"/>
        <v>-7.6219999999999999</v>
      </c>
      <c r="BJ106" s="21">
        <f t="shared" ca="1" si="332"/>
        <v>-0.876</v>
      </c>
      <c r="BK106" s="21">
        <f t="shared" ca="1" si="332"/>
        <v>-1.288</v>
      </c>
      <c r="BL106" s="21">
        <f t="shared" ca="1" si="309"/>
        <v>-65.441000000000003</v>
      </c>
      <c r="BM106" s="21">
        <f t="shared" ca="1" si="309"/>
        <v>-8.91</v>
      </c>
      <c r="BN106" s="21">
        <f t="shared" ca="1" si="310"/>
        <v>-68.114000000000004</v>
      </c>
      <c r="BO106" s="21">
        <f t="shared" ca="1" si="290"/>
        <v>-28.542300000000001</v>
      </c>
      <c r="BP106" s="21">
        <f ca="1">IF($C$2&lt;=$C$3,BN106,BO106)</f>
        <v>-68.114000000000004</v>
      </c>
      <c r="BQ106" s="21">
        <f t="shared" ca="1" si="311"/>
        <v>79.489999999999995</v>
      </c>
      <c r="BR106" s="21">
        <f t="shared" ca="1" si="312"/>
        <v>-20.523500000000006</v>
      </c>
      <c r="BS106" s="21">
        <f t="shared" ca="1" si="313"/>
        <v>115.7045</v>
      </c>
      <c r="BT106" s="61"/>
      <c r="BW106" s="8" t="s">
        <v>9</v>
      </c>
      <c r="BX106" s="21">
        <f ca="1">BX98-CJ90*BZ92/100</f>
        <v>91.959000000000003</v>
      </c>
      <c r="BY106" s="21">
        <f ca="1">BY98-CJ91*BZ92/100</f>
        <v>55.127499999999998</v>
      </c>
      <c r="BZ106" s="21">
        <f t="shared" ref="BZ106:CC107" ca="1" si="333">BZ98</f>
        <v>-63.609000000000002</v>
      </c>
      <c r="CA106" s="21">
        <f t="shared" ca="1" si="333"/>
        <v>-7.5069999999999997</v>
      </c>
      <c r="CB106" s="21">
        <f t="shared" ca="1" si="333"/>
        <v>-0.86399999999999999</v>
      </c>
      <c r="CC106" s="21">
        <f t="shared" ca="1" si="333"/>
        <v>-1.2709999999999999</v>
      </c>
      <c r="CD106" s="21">
        <f t="shared" ca="1" si="314"/>
        <v>-64.472999999999999</v>
      </c>
      <c r="CE106" s="21">
        <f t="shared" ca="1" si="314"/>
        <v>-8.7779999999999987</v>
      </c>
      <c r="CF106" s="21">
        <f t="shared" ca="1" si="315"/>
        <v>-67.106399999999994</v>
      </c>
      <c r="CG106" s="21">
        <f t="shared" ca="1" si="291"/>
        <v>-28.119899999999998</v>
      </c>
      <c r="CH106" s="21">
        <f ca="1">IF($C$2&lt;=$C$3,CF106,CG106)</f>
        <v>-67.106399999999994</v>
      </c>
      <c r="CI106" s="21">
        <f t="shared" ca="1" si="316"/>
        <v>91.959000000000003</v>
      </c>
      <c r="CJ106" s="21">
        <f t="shared" ca="1" si="317"/>
        <v>-11.978899999999996</v>
      </c>
      <c r="CK106" s="21">
        <f t="shared" ca="1" si="318"/>
        <v>122.23389999999999</v>
      </c>
      <c r="CL106" s="61"/>
      <c r="CO106" s="8" t="s">
        <v>9</v>
      </c>
      <c r="CP106" s="21">
        <f ca="1">CP98-DB90*CR92/100</f>
        <v>72.018000000000001</v>
      </c>
      <c r="CQ106" s="21">
        <f ca="1">CQ98-DB91*CR92/100</f>
        <v>43.215500000000006</v>
      </c>
      <c r="CR106" s="21">
        <f t="shared" ref="CR106:CU107" ca="1" si="334">CR98</f>
        <v>-57.482999999999997</v>
      </c>
      <c r="CS106" s="21">
        <f t="shared" ca="1" si="334"/>
        <v>-6.7859999999999996</v>
      </c>
      <c r="CT106" s="21">
        <f t="shared" ca="1" si="334"/>
        <v>-0.78</v>
      </c>
      <c r="CU106" s="21">
        <f t="shared" ca="1" si="334"/>
        <v>-1.147</v>
      </c>
      <c r="CV106" s="21">
        <f t="shared" ca="1" si="319"/>
        <v>-58.262999999999998</v>
      </c>
      <c r="CW106" s="21">
        <f t="shared" ca="1" si="319"/>
        <v>-7.9329999999999998</v>
      </c>
      <c r="CX106" s="21">
        <f t="shared" ca="1" si="320"/>
        <v>-60.642899999999997</v>
      </c>
      <c r="CY106" s="21">
        <f t="shared" ca="1" si="292"/>
        <v>-25.411899999999999</v>
      </c>
      <c r="CZ106" s="21">
        <f ca="1">IF($C$2&lt;=$C$3,CX106,CY106)</f>
        <v>-60.642899999999997</v>
      </c>
      <c r="DA106" s="21">
        <f t="shared" ca="1" si="321"/>
        <v>72.018000000000001</v>
      </c>
      <c r="DB106" s="21">
        <f t="shared" ca="1" si="322"/>
        <v>-17.427399999999992</v>
      </c>
      <c r="DC106" s="21">
        <f t="shared" ca="1" si="323"/>
        <v>103.8584</v>
      </c>
      <c r="DD106" s="61"/>
      <c r="DG106" s="8" t="s">
        <v>9</v>
      </c>
      <c r="DH106" s="21">
        <f ca="1">DH98-DT90*DJ92/100</f>
        <v>26.412499999999998</v>
      </c>
      <c r="DI106" s="21">
        <f ca="1">DI98-DT91*DJ92/100</f>
        <v>16.184999999999999</v>
      </c>
      <c r="DJ106" s="21">
        <f t="shared" ref="DJ106:DM107" ca="1" si="335">DJ98</f>
        <v>-6.16</v>
      </c>
      <c r="DK106" s="21">
        <f t="shared" ca="1" si="335"/>
        <v>1.377</v>
      </c>
      <c r="DL106" s="21">
        <f t="shared" ca="1" si="335"/>
        <v>0.19600000000000001</v>
      </c>
      <c r="DM106" s="21">
        <f t="shared" ca="1" si="335"/>
        <v>0.28799999999999998</v>
      </c>
      <c r="DN106" s="21">
        <f t="shared" ca="1" si="324"/>
        <v>-6.3559999999999999</v>
      </c>
      <c r="DO106" s="21">
        <f t="shared" ca="1" si="324"/>
        <v>1.665</v>
      </c>
      <c r="DP106" s="21">
        <f t="shared" ca="1" si="325"/>
        <v>-6.8555000000000001</v>
      </c>
      <c r="DQ106" s="21">
        <f t="shared" ca="1" si="293"/>
        <v>3.5717999999999996</v>
      </c>
      <c r="DR106" s="21">
        <f ca="1">IF($C$2&lt;=$C$3,DP106,DQ106)</f>
        <v>-6.8555000000000001</v>
      </c>
      <c r="DS106" s="21">
        <f t="shared" ca="1" si="326"/>
        <v>26.412499999999998</v>
      </c>
      <c r="DT106" s="21">
        <f t="shared" ca="1" si="327"/>
        <v>9.3294999999999995</v>
      </c>
      <c r="DU106" s="21">
        <f t="shared" ca="1" si="328"/>
        <v>23.040499999999998</v>
      </c>
      <c r="DV106" s="61"/>
    </row>
    <row r="107" spans="1:126" s="18" customFormat="1">
      <c r="C107" s="8" t="s">
        <v>8</v>
      </c>
      <c r="D107" s="21">
        <f ca="1">D99+P90*F93/100</f>
        <v>-26.904499999999999</v>
      </c>
      <c r="E107" s="21">
        <f ca="1">E99+P91*F93/100</f>
        <v>-16.483000000000001</v>
      </c>
      <c r="F107" s="21">
        <f t="shared" ca="1" si="329"/>
        <v>-6.1970000000000001</v>
      </c>
      <c r="G107" s="21">
        <f t="shared" ca="1" si="329"/>
        <v>-0.73199999999999998</v>
      </c>
      <c r="H107" s="21">
        <f t="shared" ca="1" si="329"/>
        <v>-8.4000000000000005E-2</v>
      </c>
      <c r="I107" s="21">
        <f t="shared" ca="1" si="329"/>
        <v>-0.124</v>
      </c>
      <c r="J107" s="21">
        <f t="shared" ca="1" si="294"/>
        <v>-6.2809999999999997</v>
      </c>
      <c r="K107" s="21">
        <f t="shared" ca="1" si="294"/>
        <v>-0.85599999999999998</v>
      </c>
      <c r="L107" s="21">
        <f t="shared" ca="1" si="295"/>
        <v>-6.5377999999999998</v>
      </c>
      <c r="M107" s="21">
        <f t="shared" ca="1" si="287"/>
        <v>-2.7403</v>
      </c>
      <c r="N107" s="21">
        <f ca="1">IF($C$2&lt;=$C$3,L107,M107)</f>
        <v>-6.5377999999999998</v>
      </c>
      <c r="O107" s="21">
        <f t="shared" ca="1" si="296"/>
        <v>-26.904499999999999</v>
      </c>
      <c r="P107" s="21">
        <f t="shared" ca="1" si="297"/>
        <v>-23.020800000000001</v>
      </c>
      <c r="Q107" s="21">
        <f t="shared" ca="1" si="298"/>
        <v>-9.9451999999999998</v>
      </c>
      <c r="R107" s="61"/>
      <c r="U107" s="8" t="s">
        <v>8</v>
      </c>
      <c r="V107" s="21">
        <f ca="1">V99+AH90*X93/100</f>
        <v>-21.1615</v>
      </c>
      <c r="W107" s="21">
        <f ca="1">W99+AH91*X93/100</f>
        <v>-12.962</v>
      </c>
      <c r="X107" s="21">
        <f t="shared" ca="1" si="330"/>
        <v>-8.7270000000000003</v>
      </c>
      <c r="Y107" s="21">
        <f t="shared" ca="1" si="330"/>
        <v>-1.03</v>
      </c>
      <c r="Z107" s="21">
        <f t="shared" ca="1" si="330"/>
        <v>-0.11899999999999999</v>
      </c>
      <c r="AA107" s="21">
        <f t="shared" ca="1" si="330"/>
        <v>-0.17399999999999999</v>
      </c>
      <c r="AB107" s="21">
        <f t="shared" ca="1" si="299"/>
        <v>-8.8460000000000001</v>
      </c>
      <c r="AC107" s="21">
        <f t="shared" ca="1" si="299"/>
        <v>-1.204</v>
      </c>
      <c r="AD107" s="21">
        <f t="shared" ca="1" si="300"/>
        <v>-9.2072000000000003</v>
      </c>
      <c r="AE107" s="21">
        <f t="shared" ca="1" si="288"/>
        <v>-3.8578000000000001</v>
      </c>
      <c r="AF107" s="21">
        <f ca="1">IF($C$2&lt;=$C$3,AD107,AE107)</f>
        <v>-9.2072000000000003</v>
      </c>
      <c r="AG107" s="21">
        <f t="shared" ca="1" si="301"/>
        <v>-21.1615</v>
      </c>
      <c r="AH107" s="21">
        <f t="shared" ca="1" si="302"/>
        <v>-22.1692</v>
      </c>
      <c r="AI107" s="21">
        <f t="shared" ca="1" si="303"/>
        <v>-3.7547999999999995</v>
      </c>
      <c r="AJ107" s="61"/>
      <c r="AM107" s="8" t="s">
        <v>8</v>
      </c>
      <c r="AN107" s="21">
        <f ca="1">AN99+AZ90*AP93/100</f>
        <v>-48.023000000000003</v>
      </c>
      <c r="AO107" s="21">
        <f ca="1">AO99+AZ91*AP93/100</f>
        <v>-28.933999999999997</v>
      </c>
      <c r="AP107" s="21">
        <f t="shared" ca="1" si="331"/>
        <v>-11.414</v>
      </c>
      <c r="AQ107" s="21">
        <f t="shared" ca="1" si="331"/>
        <v>-1.3460000000000001</v>
      </c>
      <c r="AR107" s="21">
        <f t="shared" ca="1" si="331"/>
        <v>-0.155</v>
      </c>
      <c r="AS107" s="21">
        <f t="shared" ca="1" si="331"/>
        <v>-0.22900000000000001</v>
      </c>
      <c r="AT107" s="21">
        <f t="shared" ca="1" si="304"/>
        <v>-11.568999999999999</v>
      </c>
      <c r="AU107" s="21">
        <f t="shared" ca="1" si="304"/>
        <v>-1.5750000000000002</v>
      </c>
      <c r="AV107" s="21">
        <f t="shared" ca="1" si="305"/>
        <v>-12.041499999999999</v>
      </c>
      <c r="AW107" s="21">
        <f t="shared" ca="1" si="289"/>
        <v>-5.0457000000000001</v>
      </c>
      <c r="AX107" s="21">
        <f ca="1">IF($C$2&lt;=$C$3,AV107,AW107)</f>
        <v>-12.041499999999999</v>
      </c>
      <c r="AY107" s="21">
        <f t="shared" ca="1" si="306"/>
        <v>-48.023000000000003</v>
      </c>
      <c r="AZ107" s="21">
        <f t="shared" ca="1" si="307"/>
        <v>-40.975499999999997</v>
      </c>
      <c r="BA107" s="21">
        <f t="shared" ca="1" si="308"/>
        <v>-16.892499999999998</v>
      </c>
      <c r="BB107" s="61"/>
      <c r="BE107" s="8" t="s">
        <v>8</v>
      </c>
      <c r="BF107" s="21">
        <f ca="1">BF99+BR90*BH93/100</f>
        <v>-62.962000000000003</v>
      </c>
      <c r="BG107" s="21">
        <f ca="1">BG99+BR91*BH93/100</f>
        <v>-37.810500000000005</v>
      </c>
      <c r="BH107" s="21">
        <f t="shared" ca="1" si="332"/>
        <v>-64.564999999999998</v>
      </c>
      <c r="BI107" s="21">
        <f t="shared" ca="1" si="332"/>
        <v>-7.6219999999999999</v>
      </c>
      <c r="BJ107" s="21">
        <f t="shared" ca="1" si="332"/>
        <v>-0.876</v>
      </c>
      <c r="BK107" s="21">
        <f t="shared" ca="1" si="332"/>
        <v>-1.288</v>
      </c>
      <c r="BL107" s="21">
        <f t="shared" ca="1" si="309"/>
        <v>-65.441000000000003</v>
      </c>
      <c r="BM107" s="21">
        <f t="shared" ca="1" si="309"/>
        <v>-8.91</v>
      </c>
      <c r="BN107" s="21">
        <f t="shared" ca="1" si="310"/>
        <v>-68.114000000000004</v>
      </c>
      <c r="BO107" s="21">
        <f t="shared" ca="1" si="290"/>
        <v>-28.542300000000001</v>
      </c>
      <c r="BP107" s="21">
        <f ca="1">IF($C$2&lt;=$C$3,BN107,BO107)</f>
        <v>-68.114000000000004</v>
      </c>
      <c r="BQ107" s="21">
        <f t="shared" ca="1" si="311"/>
        <v>-62.962000000000003</v>
      </c>
      <c r="BR107" s="21">
        <f t="shared" ca="1" si="312"/>
        <v>-105.92450000000001</v>
      </c>
      <c r="BS107" s="21">
        <f t="shared" ca="1" si="313"/>
        <v>30.3035</v>
      </c>
      <c r="BT107" s="61"/>
      <c r="BW107" s="8" t="s">
        <v>8</v>
      </c>
      <c r="BX107" s="21">
        <f ca="1">BX99+CJ90*BZ93/100</f>
        <v>-92.701000000000008</v>
      </c>
      <c r="BY107" s="21">
        <f ca="1">BY99+CJ91*BZ93/100</f>
        <v>-55.577500000000001</v>
      </c>
      <c r="BZ107" s="21">
        <f t="shared" ca="1" si="333"/>
        <v>-63.609000000000002</v>
      </c>
      <c r="CA107" s="21">
        <f t="shared" ca="1" si="333"/>
        <v>-7.5069999999999997</v>
      </c>
      <c r="CB107" s="21">
        <f t="shared" ca="1" si="333"/>
        <v>-0.86399999999999999</v>
      </c>
      <c r="CC107" s="21">
        <f t="shared" ca="1" si="333"/>
        <v>-1.2709999999999999</v>
      </c>
      <c r="CD107" s="21">
        <f t="shared" ca="1" si="314"/>
        <v>-64.472999999999999</v>
      </c>
      <c r="CE107" s="21">
        <f t="shared" ca="1" si="314"/>
        <v>-8.7779999999999987</v>
      </c>
      <c r="CF107" s="21">
        <f t="shared" ca="1" si="315"/>
        <v>-67.106399999999994</v>
      </c>
      <c r="CG107" s="21">
        <f t="shared" ca="1" si="291"/>
        <v>-28.119899999999998</v>
      </c>
      <c r="CH107" s="21">
        <f ca="1">IF($C$2&lt;=$C$3,CF107,CG107)</f>
        <v>-67.106399999999994</v>
      </c>
      <c r="CI107" s="21">
        <f t="shared" ca="1" si="316"/>
        <v>-92.701000000000008</v>
      </c>
      <c r="CJ107" s="21">
        <f t="shared" ca="1" si="317"/>
        <v>-122.68389999999999</v>
      </c>
      <c r="CK107" s="21">
        <f t="shared" ca="1" si="318"/>
        <v>11.528899999999993</v>
      </c>
      <c r="CL107" s="61"/>
      <c r="CO107" s="8" t="s">
        <v>8</v>
      </c>
      <c r="CP107" s="21">
        <f ca="1">CP99+DB90*CR93/100</f>
        <v>-91.537999999999997</v>
      </c>
      <c r="CQ107" s="21">
        <f ca="1">CQ99+DB91*CR93/100</f>
        <v>-54.837499999999999</v>
      </c>
      <c r="CR107" s="21">
        <f t="shared" ca="1" si="334"/>
        <v>-57.482999999999997</v>
      </c>
      <c r="CS107" s="21">
        <f t="shared" ca="1" si="334"/>
        <v>-6.7859999999999996</v>
      </c>
      <c r="CT107" s="21">
        <f t="shared" ca="1" si="334"/>
        <v>-0.78</v>
      </c>
      <c r="CU107" s="21">
        <f t="shared" ca="1" si="334"/>
        <v>-1.147</v>
      </c>
      <c r="CV107" s="21">
        <f t="shared" ca="1" si="319"/>
        <v>-58.262999999999998</v>
      </c>
      <c r="CW107" s="21">
        <f t="shared" ca="1" si="319"/>
        <v>-7.9329999999999998</v>
      </c>
      <c r="CX107" s="21">
        <f t="shared" ca="1" si="320"/>
        <v>-60.642899999999997</v>
      </c>
      <c r="CY107" s="21">
        <f t="shared" ca="1" si="292"/>
        <v>-25.411899999999999</v>
      </c>
      <c r="CZ107" s="21">
        <f ca="1">IF($C$2&lt;=$C$3,CX107,CY107)</f>
        <v>-60.642899999999997</v>
      </c>
      <c r="DA107" s="21">
        <f t="shared" ca="1" si="321"/>
        <v>-91.537999999999997</v>
      </c>
      <c r="DB107" s="21">
        <f t="shared" ca="1" si="322"/>
        <v>-115.4804</v>
      </c>
      <c r="DC107" s="21">
        <f t="shared" ca="1" si="323"/>
        <v>5.8053999999999988</v>
      </c>
      <c r="DD107" s="61"/>
      <c r="DG107" s="8" t="s">
        <v>8</v>
      </c>
      <c r="DH107" s="21">
        <f ca="1">DH99+DT90*DJ93/100</f>
        <v>-26.871499999999997</v>
      </c>
      <c r="DI107" s="21">
        <f ca="1">DI99+DT91*DJ93/100</f>
        <v>-16.463000000000001</v>
      </c>
      <c r="DJ107" s="21">
        <f t="shared" ca="1" si="335"/>
        <v>-6.16</v>
      </c>
      <c r="DK107" s="21">
        <f t="shared" ca="1" si="335"/>
        <v>1.377</v>
      </c>
      <c r="DL107" s="21">
        <f t="shared" ca="1" si="335"/>
        <v>0.19600000000000001</v>
      </c>
      <c r="DM107" s="21">
        <f t="shared" ca="1" si="335"/>
        <v>0.28799999999999998</v>
      </c>
      <c r="DN107" s="21">
        <f t="shared" ca="1" si="324"/>
        <v>-6.3559999999999999</v>
      </c>
      <c r="DO107" s="21">
        <f t="shared" ca="1" si="324"/>
        <v>1.665</v>
      </c>
      <c r="DP107" s="21">
        <f t="shared" ca="1" si="325"/>
        <v>-6.8555000000000001</v>
      </c>
      <c r="DQ107" s="21">
        <f t="shared" ca="1" si="293"/>
        <v>3.5717999999999996</v>
      </c>
      <c r="DR107" s="21">
        <f ca="1">IF($C$2&lt;=$C$3,DP107,DQ107)</f>
        <v>-6.8555000000000001</v>
      </c>
      <c r="DS107" s="21">
        <f t="shared" ca="1" si="326"/>
        <v>-26.871499999999997</v>
      </c>
      <c r="DT107" s="21">
        <f t="shared" ca="1" si="327"/>
        <v>-23.3185</v>
      </c>
      <c r="DU107" s="21">
        <f t="shared" ca="1" si="328"/>
        <v>-9.6075000000000017</v>
      </c>
      <c r="DV107" s="61"/>
    </row>
    <row r="108" spans="1:126" s="18" customFormat="1">
      <c r="C108" s="8" t="s">
        <v>58</v>
      </c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>
        <f ca="1">MIN(P89-F93/100,MAX(F92/100,O100))</f>
        <v>2.3283193070611592</v>
      </c>
      <c r="P108" s="21">
        <f ca="1">MIN(P89-F93/100,MAX(F92/100,P100))</f>
        <v>1.447419280839594</v>
      </c>
      <c r="Q108" s="21">
        <f ca="1">MIN(P89-F93/100,MAX(F92/100,Q100))</f>
        <v>3.2097407810976657</v>
      </c>
      <c r="R108" s="61"/>
      <c r="U108" s="8" t="s">
        <v>58</v>
      </c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>
        <f ca="1">MIN(AH89-X93/100,MAX(X92/100,AG100))</f>
        <v>1.9025207527489243</v>
      </c>
      <c r="AH108" s="21">
        <f ca="1">MIN(AH89-X93/100,MAX(X92/100,AH100))</f>
        <v>0.66222159171513684</v>
      </c>
      <c r="AI108" s="21">
        <f ca="1">MIN(AH89-X93/100,MAX(X92/100,AI100))</f>
        <v>3.1439494963824659</v>
      </c>
      <c r="AJ108" s="61"/>
      <c r="AM108" s="8" t="s">
        <v>58</v>
      </c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>
        <f ca="1">MIN(AZ89-AP93/100,MAX(AP92/100,AY100))</f>
        <v>1.5108291503997027</v>
      </c>
      <c r="AZ108" s="21">
        <f ca="1">MIN(AZ89-AP93/100,MAX(AP92/100,AZ100))</f>
        <v>0.95292901234567917</v>
      </c>
      <c r="BA108" s="21">
        <f ca="1">MIN(AZ89-AP93/100,MAX(AP92/100,BA100))</f>
        <v>2.0679660493827159</v>
      </c>
      <c r="BB108" s="61"/>
      <c r="BE108" s="8" t="s">
        <v>58</v>
      </c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>
        <f ca="1">MIN(BR89-BH93/100,MAX(BH92/100,BQ100))</f>
        <v>1.6566361827141776</v>
      </c>
      <c r="BR108" s="21">
        <f ca="1">MIN(BR89-BH93/100,MAX(BH92/100,BR100))</f>
        <v>0.15</v>
      </c>
      <c r="BS108" s="21">
        <f ca="1">MIN(BR89-BH93/100,MAX(BH92/100,BS100))</f>
        <v>2.85</v>
      </c>
      <c r="BT108" s="61"/>
      <c r="BW108" s="8" t="s">
        <v>58</v>
      </c>
      <c r="BX108" s="21"/>
      <c r="BY108" s="21"/>
      <c r="BZ108" s="21"/>
      <c r="CA108" s="21"/>
      <c r="CB108" s="21"/>
      <c r="CC108" s="21"/>
      <c r="CD108" s="21"/>
      <c r="CE108" s="21"/>
      <c r="CF108" s="21"/>
      <c r="CG108" s="21"/>
      <c r="CH108" s="21"/>
      <c r="CI108" s="21">
        <f ca="1">MIN(CJ89-BZ93/100,MAX(BZ92/100,CI100))</f>
        <v>2.0929600346582911</v>
      </c>
      <c r="CJ108" s="21">
        <f ca="1">MIN(CJ89-BZ93/100,MAX(BZ92/100,CJ100))</f>
        <v>0.35</v>
      </c>
      <c r="CK108" s="21">
        <f ca="1">MIN(CJ89-BZ93/100,MAX(BZ92/100,CK100))</f>
        <v>3.85</v>
      </c>
      <c r="CL108" s="61"/>
      <c r="CO108" s="8" t="s">
        <v>58</v>
      </c>
      <c r="CP108" s="21"/>
      <c r="CQ108" s="21"/>
      <c r="CR108" s="21"/>
      <c r="CS108" s="21"/>
      <c r="CT108" s="21"/>
      <c r="CU108" s="21"/>
      <c r="CV108" s="21"/>
      <c r="CW108" s="21"/>
      <c r="CX108" s="21"/>
      <c r="CY108" s="21"/>
      <c r="CZ108" s="21"/>
      <c r="DA108" s="21">
        <f ca="1">MIN(DB89-CR93/100,MAX(CR92/100,DA100))</f>
        <v>1.7150134782242439</v>
      </c>
      <c r="DB108" s="21">
        <f ca="1">MIN(DB89-CR93/100,MAX(CR92/100,DB100))</f>
        <v>0.35</v>
      </c>
      <c r="DC108" s="21">
        <f ca="1">MIN(DB89-CR93/100,MAX(CR92/100,DC100))</f>
        <v>3.45</v>
      </c>
      <c r="DD108" s="61"/>
      <c r="DG108" s="8" t="s">
        <v>58</v>
      </c>
      <c r="DH108" s="21"/>
      <c r="DI108" s="21"/>
      <c r="DJ108" s="21"/>
      <c r="DK108" s="21"/>
      <c r="DL108" s="21"/>
      <c r="DM108" s="21"/>
      <c r="DN108" s="21"/>
      <c r="DO108" s="21"/>
      <c r="DP108" s="21"/>
      <c r="DQ108" s="21"/>
      <c r="DR108" s="21"/>
      <c r="DS108" s="21">
        <f ca="1">MIN(DT89-DJ93/100,MAX(DJ92/100,DS100))</f>
        <v>2.3310250013177085</v>
      </c>
      <c r="DT108" s="21">
        <f ca="1">MIN(DT89-DJ93/100,MAX(DJ92/100,DT100))</f>
        <v>1.4074037965246315</v>
      </c>
      <c r="DU108" s="21">
        <f ca="1">MIN(DT89-DJ93/100,MAX(DJ92/100,DU100))</f>
        <v>3.2550897516774677</v>
      </c>
      <c r="DV108" s="61"/>
    </row>
    <row r="109" spans="1:126" s="18" customFormat="1">
      <c r="C109" s="8" t="s">
        <v>59</v>
      </c>
      <c r="O109" s="21">
        <f ca="1">O96+(P90*P89/2-(O96-O97)/P89)*O108-P90*O108^2/2</f>
        <v>11.736583667562407</v>
      </c>
      <c r="P109" s="21">
        <f ca="1">P96+(P91*P89/2-(P96-P97)/P89)*P108-P91*P108^2/2</f>
        <v>10.556333751566431</v>
      </c>
      <c r="Q109" s="21">
        <f ca="1">Q96+(P91*P89/2-(Q96-Q97)/P89)*Q108-P91*Q108^2/2</f>
        <v>9.5862371216317968</v>
      </c>
      <c r="R109" s="61"/>
      <c r="U109" s="8" t="s">
        <v>59</v>
      </c>
      <c r="AG109" s="21">
        <f ca="1">AG96+(AH90*AH89/2-(AG96-AG97)/AH89)*AG108-AH90*AG108^2/2</f>
        <v>6.8005884746472169</v>
      </c>
      <c r="AH109" s="21">
        <f ca="1">AH96+(AH91*AH89/2-(AH96-AH97)/AH89)*AH108-AH91*AH108^2/2</f>
        <v>9.9784738895401404</v>
      </c>
      <c r="AI109" s="21">
        <f ca="1">AI96+(AH91*AH89/2-(AI96-AI97)/AH89)*AI108-AH91*AI108^2/2</f>
        <v>9.7936923968312044</v>
      </c>
      <c r="AJ109" s="61"/>
      <c r="AM109" s="8" t="s">
        <v>59</v>
      </c>
      <c r="AY109" s="21">
        <f ca="1">AY96+(AZ90*AZ89/2-(AY96-AY97)/AZ89)*AY108-AZ90*AY108^2/2</f>
        <v>13.231102660035958</v>
      </c>
      <c r="AZ109" s="21">
        <f ca="1">AZ96+(AZ91*AZ89/2-(AZ96-AZ97)/AZ89)*AZ108-AZ91*AZ108^2/2</f>
        <v>13.339795987757205</v>
      </c>
      <c r="BA109" s="21">
        <f ca="1">BA96+(AZ91*AZ89/2-(BA96-BA97)/AZ89)*BA108-AZ91*BA108^2/2</f>
        <v>9.3174226791152392</v>
      </c>
      <c r="BB109" s="61"/>
      <c r="BE109" s="8" t="s">
        <v>59</v>
      </c>
      <c r="BQ109" s="21">
        <f ca="1">BQ96+(BR90*BR89/2-(BQ96-BQ97)/BR89)*BQ108-BR90*BQ108^2/2</f>
        <v>26.297417996736385</v>
      </c>
      <c r="BR109" s="21">
        <f ca="1">BR96+(BR91*BR89/2-(BR96-BR97)/BR89)*BR108-BR91*BR108^2/2</f>
        <v>61.549442187499999</v>
      </c>
      <c r="BS109" s="21">
        <f ca="1">BS96+(BR91*BR89/2-(BS96-BS97)/BR89)*BS108-BR91*BS108^2/2</f>
        <v>95.406517187500015</v>
      </c>
      <c r="BT109" s="61"/>
      <c r="BW109" s="8" t="s">
        <v>59</v>
      </c>
      <c r="CI109" s="21">
        <f ca="1">CI96+(CJ90*CJ89/2-(CI96-CI97)/CJ89)*CI108-CJ90*CI108^2/2</f>
        <v>41.849107422134907</v>
      </c>
      <c r="CJ109" s="21">
        <f ca="1">CJ96+(CJ91*CJ89/2-(CJ96-CJ97)/CJ89)*CJ108-CJ91*CJ108^2/2</f>
        <v>94.314495833333311</v>
      </c>
      <c r="CK109" s="21">
        <f ca="1">CK96+(CJ91*CJ89/2-(CK96-CK97)/CJ89)*CK108-CJ91*CK108^2/2</f>
        <v>93.851429166666719</v>
      </c>
      <c r="CL109" s="61"/>
      <c r="CO109" s="8" t="s">
        <v>59</v>
      </c>
      <c r="DA109" s="21">
        <f ca="1">DA96+(DB90*DB89/2-(DA96-DA97)/DB89)*DA108-DB90*DA108^2/2</f>
        <v>40.59573506034782</v>
      </c>
      <c r="DB109" s="21">
        <f ca="1">DB96+(DB91*DB89/2-(DB96-DB97)/DB89)*DB108-DB91*DB108^2/2</f>
        <v>95.270905555555558</v>
      </c>
      <c r="DC109" s="21">
        <f ca="1">DC96+(DB91*DB89/2-(DC96-DC97)/DB89)*DC108-DB91*DC108^2/2</f>
        <v>64.302383333333353</v>
      </c>
      <c r="DD109" s="61"/>
      <c r="DG109" s="8" t="s">
        <v>59</v>
      </c>
      <c r="DS109" s="21">
        <f ca="1">DS96+(DT90*DT89/2-(DS96-DS97)/DT89)*DS108-DT90*DS108^2/2</f>
        <v>11.744917606231589</v>
      </c>
      <c r="DT109" s="21">
        <f ca="1">DT96+(DT91*DT89/2-(DT96-DT97)/DT89)*DT108-DT91*DT108^2/2</f>
        <v>10.831514006410924</v>
      </c>
      <c r="DU109" s="21">
        <f ca="1">DU96+(DT91*DT89/2-(DU96-DU97)/DT89)*DU108-DT91*DU108^2/2</f>
        <v>9.8909104713747524</v>
      </c>
      <c r="DV109" s="61"/>
    </row>
    <row r="110" spans="1:126" s="18" customFormat="1">
      <c r="A110" s="19" t="s">
        <v>38</v>
      </c>
      <c r="I110" s="41" t="s">
        <v>84</v>
      </c>
      <c r="J110" s="41"/>
      <c r="K110" s="41" t="s">
        <v>85</v>
      </c>
      <c r="L110" s="41"/>
      <c r="M110" s="41" t="s">
        <v>86</v>
      </c>
      <c r="N110" s="41"/>
      <c r="R110" s="61"/>
      <c r="S110" s="19" t="s">
        <v>38</v>
      </c>
      <c r="AA110" s="41" t="s">
        <v>84</v>
      </c>
      <c r="AB110" s="41"/>
      <c r="AC110" s="41" t="s">
        <v>85</v>
      </c>
      <c r="AD110" s="41"/>
      <c r="AE110" s="41" t="s">
        <v>86</v>
      </c>
      <c r="AF110" s="41"/>
      <c r="AJ110" s="61"/>
      <c r="AK110" s="19" t="s">
        <v>38</v>
      </c>
      <c r="AS110" s="41" t="s">
        <v>84</v>
      </c>
      <c r="AT110" s="41"/>
      <c r="AU110" s="41" t="s">
        <v>85</v>
      </c>
      <c r="AV110" s="41"/>
      <c r="AW110" s="41" t="s">
        <v>86</v>
      </c>
      <c r="AX110" s="41"/>
      <c r="BB110" s="61"/>
      <c r="BC110" s="19" t="s">
        <v>38</v>
      </c>
      <c r="BK110" s="41" t="s">
        <v>84</v>
      </c>
      <c r="BL110" s="41"/>
      <c r="BM110" s="41" t="s">
        <v>85</v>
      </c>
      <c r="BN110" s="41"/>
      <c r="BO110" s="41" t="s">
        <v>86</v>
      </c>
      <c r="BP110" s="41"/>
      <c r="BT110" s="61"/>
      <c r="BU110" s="19" t="s">
        <v>38</v>
      </c>
      <c r="CC110" s="41" t="s">
        <v>84</v>
      </c>
      <c r="CD110" s="41"/>
      <c r="CE110" s="41" t="s">
        <v>85</v>
      </c>
      <c r="CF110" s="41"/>
      <c r="CG110" s="41" t="s">
        <v>86</v>
      </c>
      <c r="CH110" s="41"/>
      <c r="CL110" s="61"/>
      <c r="CM110" s="19" t="s">
        <v>38</v>
      </c>
      <c r="CU110" s="41" t="s">
        <v>84</v>
      </c>
      <c r="CV110" s="41"/>
      <c r="CW110" s="41" t="s">
        <v>85</v>
      </c>
      <c r="CX110" s="41"/>
      <c r="CY110" s="41" t="s">
        <v>86</v>
      </c>
      <c r="CZ110" s="41"/>
      <c r="DD110" s="61"/>
      <c r="DE110" s="19" t="s">
        <v>38</v>
      </c>
      <c r="DM110" s="41" t="s">
        <v>84</v>
      </c>
      <c r="DN110" s="41"/>
      <c r="DO110" s="41" t="s">
        <v>85</v>
      </c>
      <c r="DP110" s="41"/>
      <c r="DQ110" s="41" t="s">
        <v>86</v>
      </c>
      <c r="DR110" s="41"/>
      <c r="DV110" s="61"/>
    </row>
    <row r="111" spans="1:126" s="18" customFormat="1">
      <c r="A111" s="8" t="s">
        <v>44</v>
      </c>
      <c r="D111" s="20" t="s">
        <v>32</v>
      </c>
      <c r="E111" s="20" t="s">
        <v>51</v>
      </c>
      <c r="F111" s="20" t="s">
        <v>52</v>
      </c>
      <c r="G111" s="20" t="s">
        <v>60</v>
      </c>
      <c r="H111" s="20" t="s">
        <v>61</v>
      </c>
      <c r="I111" s="20" t="s">
        <v>62</v>
      </c>
      <c r="J111" s="20" t="s">
        <v>63</v>
      </c>
      <c r="K111" s="20" t="s">
        <v>62</v>
      </c>
      <c r="L111" s="20" t="s">
        <v>63</v>
      </c>
      <c r="M111" s="20" t="s">
        <v>87</v>
      </c>
      <c r="N111" s="20" t="s">
        <v>88</v>
      </c>
      <c r="O111" s="20"/>
      <c r="P111" s="65" t="s">
        <v>93</v>
      </c>
      <c r="Q111" s="65" t="s">
        <v>93</v>
      </c>
      <c r="R111" s="62"/>
      <c r="S111" s="8" t="s">
        <v>44</v>
      </c>
      <c r="V111" s="20" t="s">
        <v>32</v>
      </c>
      <c r="W111" s="20" t="s">
        <v>51</v>
      </c>
      <c r="X111" s="20" t="s">
        <v>52</v>
      </c>
      <c r="Y111" s="20" t="s">
        <v>60</v>
      </c>
      <c r="Z111" s="20" t="s">
        <v>61</v>
      </c>
      <c r="AA111" s="20" t="s">
        <v>62</v>
      </c>
      <c r="AB111" s="20" t="s">
        <v>63</v>
      </c>
      <c r="AC111" s="20" t="s">
        <v>62</v>
      </c>
      <c r="AD111" s="20" t="s">
        <v>63</v>
      </c>
      <c r="AE111" s="20" t="s">
        <v>87</v>
      </c>
      <c r="AF111" s="20" t="s">
        <v>88</v>
      </c>
      <c r="AG111" s="20"/>
      <c r="AI111" s="65" t="s">
        <v>93</v>
      </c>
      <c r="AJ111" s="62"/>
      <c r="AK111" s="8" t="s">
        <v>44</v>
      </c>
      <c r="AN111" s="20" t="s">
        <v>32</v>
      </c>
      <c r="AO111" s="20" t="s">
        <v>51</v>
      </c>
      <c r="AP111" s="20" t="s">
        <v>52</v>
      </c>
      <c r="AQ111" s="20" t="s">
        <v>60</v>
      </c>
      <c r="AR111" s="20" t="s">
        <v>61</v>
      </c>
      <c r="AS111" s="20" t="s">
        <v>62</v>
      </c>
      <c r="AT111" s="20" t="s">
        <v>63</v>
      </c>
      <c r="AU111" s="20" t="s">
        <v>62</v>
      </c>
      <c r="AV111" s="20" t="s">
        <v>63</v>
      </c>
      <c r="AW111" s="20" t="s">
        <v>87</v>
      </c>
      <c r="AX111" s="20" t="s">
        <v>88</v>
      </c>
      <c r="AY111" s="20"/>
      <c r="BA111" s="65" t="s">
        <v>93</v>
      </c>
      <c r="BB111" s="62"/>
      <c r="BC111" s="8" t="s">
        <v>44</v>
      </c>
      <c r="BF111" s="20" t="s">
        <v>32</v>
      </c>
      <c r="BG111" s="20" t="s">
        <v>51</v>
      </c>
      <c r="BH111" s="20" t="s">
        <v>52</v>
      </c>
      <c r="BI111" s="20" t="s">
        <v>60</v>
      </c>
      <c r="BJ111" s="20" t="s">
        <v>61</v>
      </c>
      <c r="BK111" s="20" t="s">
        <v>62</v>
      </c>
      <c r="BL111" s="20" t="s">
        <v>63</v>
      </c>
      <c r="BM111" s="20" t="s">
        <v>62</v>
      </c>
      <c r="BN111" s="20" t="s">
        <v>63</v>
      </c>
      <c r="BO111" s="20" t="s">
        <v>87</v>
      </c>
      <c r="BP111" s="20" t="s">
        <v>88</v>
      </c>
      <c r="BQ111" s="20"/>
      <c r="BS111" s="65" t="s">
        <v>93</v>
      </c>
      <c r="BT111" s="62"/>
      <c r="BU111" s="8" t="s">
        <v>44</v>
      </c>
      <c r="BX111" s="20" t="s">
        <v>32</v>
      </c>
      <c r="BY111" s="20" t="s">
        <v>51</v>
      </c>
      <c r="BZ111" s="20" t="s">
        <v>52</v>
      </c>
      <c r="CA111" s="20" t="s">
        <v>60</v>
      </c>
      <c r="CB111" s="20" t="s">
        <v>61</v>
      </c>
      <c r="CC111" s="20" t="s">
        <v>62</v>
      </c>
      <c r="CD111" s="20" t="s">
        <v>63</v>
      </c>
      <c r="CE111" s="20" t="s">
        <v>62</v>
      </c>
      <c r="CF111" s="20" t="s">
        <v>63</v>
      </c>
      <c r="CG111" s="20" t="s">
        <v>87</v>
      </c>
      <c r="CH111" s="20" t="s">
        <v>88</v>
      </c>
      <c r="CI111" s="20"/>
      <c r="CK111" s="65" t="s">
        <v>93</v>
      </c>
      <c r="CL111" s="62"/>
      <c r="CM111" s="8" t="s">
        <v>44</v>
      </c>
      <c r="CP111" s="20" t="s">
        <v>32</v>
      </c>
      <c r="CQ111" s="20" t="s">
        <v>51</v>
      </c>
      <c r="CR111" s="20" t="s">
        <v>52</v>
      </c>
      <c r="CS111" s="20" t="s">
        <v>60</v>
      </c>
      <c r="CT111" s="20" t="s">
        <v>61</v>
      </c>
      <c r="CU111" s="20" t="s">
        <v>62</v>
      </c>
      <c r="CV111" s="20" t="s">
        <v>63</v>
      </c>
      <c r="CW111" s="20" t="s">
        <v>62</v>
      </c>
      <c r="CX111" s="20" t="s">
        <v>63</v>
      </c>
      <c r="CY111" s="20" t="s">
        <v>87</v>
      </c>
      <c r="CZ111" s="20" t="s">
        <v>88</v>
      </c>
      <c r="DA111" s="20"/>
      <c r="DC111" s="65" t="s">
        <v>93</v>
      </c>
      <c r="DD111" s="62"/>
      <c r="DE111" s="8" t="s">
        <v>44</v>
      </c>
      <c r="DH111" s="20" t="s">
        <v>32</v>
      </c>
      <c r="DI111" s="20" t="s">
        <v>51</v>
      </c>
      <c r="DJ111" s="20" t="s">
        <v>52</v>
      </c>
      <c r="DK111" s="20" t="s">
        <v>60</v>
      </c>
      <c r="DL111" s="20" t="s">
        <v>61</v>
      </c>
      <c r="DM111" s="20" t="s">
        <v>62</v>
      </c>
      <c r="DN111" s="20" t="s">
        <v>63</v>
      </c>
      <c r="DO111" s="20" t="s">
        <v>62</v>
      </c>
      <c r="DP111" s="20" t="s">
        <v>63</v>
      </c>
      <c r="DQ111" s="20" t="s">
        <v>87</v>
      </c>
      <c r="DR111" s="20" t="s">
        <v>88</v>
      </c>
      <c r="DS111" s="20"/>
      <c r="DU111" s="65" t="s">
        <v>93</v>
      </c>
      <c r="DV111" s="62"/>
    </row>
    <row r="112" spans="1:126">
      <c r="A112" s="8" t="str">
        <f ca="1">B89</f>
        <v>14-15</v>
      </c>
      <c r="C112" s="8" t="s">
        <v>11</v>
      </c>
      <c r="D112" s="26">
        <f ca="1">O104</f>
        <v>-16.994837500000003</v>
      </c>
      <c r="E112" s="26">
        <f t="shared" ref="E112:F113" ca="1" si="336">P104</f>
        <v>4.3112930851063815</v>
      </c>
      <c r="F112" s="26">
        <f t="shared" ca="1" si="336"/>
        <v>-25.146843085106383</v>
      </c>
      <c r="G112" s="26">
        <f ca="1">MIN(D112:F112)</f>
        <v>-25.146843085106383</v>
      </c>
      <c r="H112" s="26">
        <f ca="1">MAX(D112:F112,0)</f>
        <v>4.3112930851063815</v>
      </c>
      <c r="I112" s="28">
        <f ca="1">MAX(0,-G112/0.9/(F90-F91)/$N$3*1000)</f>
        <v>3.9669231204214452</v>
      </c>
      <c r="J112" s="28">
        <f ca="1">MAX(0,H112/0.9/(F90-F91)/$N$3*1000)</f>
        <v>0.68010796267110252</v>
      </c>
      <c r="K112" s="42">
        <v>4.62</v>
      </c>
      <c r="L112" s="42">
        <v>3.08</v>
      </c>
      <c r="M112" s="43">
        <f ca="1">IF(B89="-","",K112*0.9*(F90-$N$4)*$N$3/1000)</f>
        <v>29.28678260869566</v>
      </c>
      <c r="N112" s="43">
        <f ca="1">IF(B89="-","",L112*0.9*(F90-$N$4)*$N$3/1000)</f>
        <v>19.524521739130435</v>
      </c>
      <c r="O112" s="26"/>
      <c r="P112" s="26" t="str">
        <f ca="1">CONCATENATE("nodo ",B$5)</f>
        <v>nodo 14</v>
      </c>
      <c r="Q112" s="26" t="str">
        <f ca="1">CONCATENATE("nodo ",C$5)</f>
        <v>nodo 15</v>
      </c>
      <c r="R112" s="63"/>
      <c r="S112" s="8" t="str">
        <f ca="1">T89</f>
        <v>15-16</v>
      </c>
      <c r="U112" s="8" t="s">
        <v>11</v>
      </c>
      <c r="V112" s="26">
        <f ca="1">AG104</f>
        <v>-11.7962375</v>
      </c>
      <c r="W112" s="26">
        <f t="shared" ref="W112:X113" ca="1" si="337">AH104</f>
        <v>9.0050934210526332</v>
      </c>
      <c r="X112" s="26">
        <f t="shared" ca="1" si="337"/>
        <v>-23.461743421052631</v>
      </c>
      <c r="Y112" s="26">
        <f ca="1">MIN(V112:X112)</f>
        <v>-23.461743421052631</v>
      </c>
      <c r="Z112" s="26">
        <f ca="1">MAX(V112:X112,0)</f>
        <v>9.0050934210526332</v>
      </c>
      <c r="AA112" s="28">
        <f ca="1">MAX(0,-Y112/0.9/(X90-X91)/$N$3*1000)</f>
        <v>3.7010980705364234</v>
      </c>
      <c r="AB112" s="28">
        <f ca="1">MAX(0,Z112/0.9/(X90-X91)/$N$3*1000)</f>
        <v>1.4205565753375209</v>
      </c>
      <c r="AC112" s="42">
        <v>4.62</v>
      </c>
      <c r="AD112" s="42">
        <v>3.08</v>
      </c>
      <c r="AE112" s="43">
        <f ca="1">IF(T89="-",0,AC112*0.9*(X90-$N$4)*$N$3/1000)</f>
        <v>29.28678260869566</v>
      </c>
      <c r="AF112" s="43">
        <f ca="1">IF(T89="-",0,AD112*0.9*(X90-$N$4)*$N$3/1000)</f>
        <v>19.524521739130435</v>
      </c>
      <c r="AG112" s="26"/>
      <c r="AH112" s="18"/>
      <c r="AI112" s="26" t="str">
        <f ca="1">CONCATENATE("nodo ",U$5)</f>
        <v>nodo 16</v>
      </c>
      <c r="AJ112" s="63"/>
      <c r="AK112" s="8" t="str">
        <f ca="1">AL89</f>
        <v>16-17</v>
      </c>
      <c r="AM112" s="8" t="s">
        <v>11</v>
      </c>
      <c r="AN112" s="26">
        <f ca="1">AY104</f>
        <v>-19.972725000000001</v>
      </c>
      <c r="AO112" s="26">
        <f t="shared" ref="AO112:AP113" ca="1" si="338">AZ104</f>
        <v>6.3771399999999954</v>
      </c>
      <c r="AP112" s="26">
        <f t="shared" ca="1" si="338"/>
        <v>-30.411339999999996</v>
      </c>
      <c r="AQ112" s="26">
        <f ca="1">MIN(AN112:AP112)</f>
        <v>-30.411339999999996</v>
      </c>
      <c r="AR112" s="26">
        <f ca="1">MAX(AN112:AP112,0)</f>
        <v>6.3771399999999954</v>
      </c>
      <c r="AS112" s="28">
        <f ca="1">MAX(0,-AQ112/0.9/(AP90-AP91)/$N$3*1000)</f>
        <v>4.7973993141289428</v>
      </c>
      <c r="AT112" s="28">
        <f ca="1">MAX(0,AR112/0.9/(AP90-AP91)/$N$3*1000)</f>
        <v>1.0059960219478732</v>
      </c>
      <c r="AU112" s="42">
        <v>6.22</v>
      </c>
      <c r="AV112" s="42">
        <v>3.08</v>
      </c>
      <c r="AW112" s="43">
        <f ca="1">IF(AL89="-",0,AU112*0.9*(AP90-$N$4)*$N$3/1000)</f>
        <v>39.429391304347831</v>
      </c>
      <c r="AX112" s="43">
        <f ca="1">IF(AL89="-",0,AV112*0.9*(AP90-$N$4)*$N$3/1000)</f>
        <v>19.524521739130435</v>
      </c>
      <c r="AY112" s="26"/>
      <c r="AZ112" s="18"/>
      <c r="BA112" s="26" t="str">
        <f ca="1">CONCATENATE("nodo ",AM$5)</f>
        <v>nodo 17</v>
      </c>
      <c r="BB112" s="63"/>
      <c r="BC112" s="8" t="str">
        <f ca="1">BD89</f>
        <v>17-18</v>
      </c>
      <c r="BE112" s="8" t="s">
        <v>11</v>
      </c>
      <c r="BF112" s="26">
        <f ca="1">BQ104</f>
        <v>-33.583950000000002</v>
      </c>
      <c r="BG112" s="26">
        <f t="shared" ref="BG112:BH113" ca="1" si="339">BR104</f>
        <v>61.549414062500006</v>
      </c>
      <c r="BH112" s="26">
        <f t="shared" ca="1" si="339"/>
        <v>-101.7065890625</v>
      </c>
      <c r="BI112" s="26">
        <f ca="1">MIN(BF112:BH112)</f>
        <v>-101.7065890625</v>
      </c>
      <c r="BJ112" s="26">
        <f ca="1">MAX(BF112:BH112,0)</f>
        <v>61.549414062500006</v>
      </c>
      <c r="BK112" s="28">
        <f ca="1">MAX(0,-BI112/0.9/(BH90-BH91)/$N$3*1000)</f>
        <v>5.1570801332396385</v>
      </c>
      <c r="BL112" s="28">
        <f ca="1">MAX(0,BJ112/0.9/(BH90-BH91)/$N$3*1000)</f>
        <v>3.1208918065200613</v>
      </c>
      <c r="BM112" s="42">
        <v>6.16</v>
      </c>
      <c r="BN112" s="42">
        <v>4.62</v>
      </c>
      <c r="BO112" s="43">
        <f ca="1">IF(BD89="-",0,BM112*0.9*(BH90-$N$4)*$N$3/1000)</f>
        <v>121.48591304347831</v>
      </c>
      <c r="BP112" s="43">
        <f ca="1">IF(BD89="-",0,BN112*0.9*(BH90-$N$4)*$N$3/1000)</f>
        <v>91.114434782608697</v>
      </c>
      <c r="BQ112" s="26"/>
      <c r="BR112" s="18"/>
      <c r="BS112" s="26" t="str">
        <f ca="1">CONCATENATE("nodo ",BE$5)</f>
        <v>nodo 18</v>
      </c>
      <c r="BT112" s="63"/>
      <c r="BU112" s="8" t="str">
        <f ca="1">BV89</f>
        <v>18-19</v>
      </c>
      <c r="BW112" s="8" t="s">
        <v>11</v>
      </c>
      <c r="BX112" s="26">
        <f ca="1">CI104</f>
        <v>-38.290799999999997</v>
      </c>
      <c r="BY112" s="26">
        <f t="shared" ref="BY112:BZ113" ca="1" si="340">CJ104</f>
        <v>94.314412499999975</v>
      </c>
      <c r="BZ112" s="26">
        <f t="shared" ca="1" si="340"/>
        <v>-140.23648749999998</v>
      </c>
      <c r="CA112" s="26">
        <f ca="1">MIN(BX112:BZ112)</f>
        <v>-140.23648749999998</v>
      </c>
      <c r="CB112" s="26">
        <f ca="1">MAX(BX112:BZ112,0)</f>
        <v>94.314412499999975</v>
      </c>
      <c r="CC112" s="28">
        <f ca="1">MAX(0,-CA112/0.9/(BZ90-BZ91)/$N$3*1000)</f>
        <v>7.1107566413139311</v>
      </c>
      <c r="CD112" s="28">
        <f ca="1">MAX(0,CB112/0.9/(BZ90-BZ91)/$N$3*1000)</f>
        <v>4.7822563657407384</v>
      </c>
      <c r="CE112" s="42">
        <v>7.7</v>
      </c>
      <c r="CF112" s="42">
        <v>6.16</v>
      </c>
      <c r="CG112" s="43">
        <f ca="1">IF(BV89="-",0,CE112*0.9*(BZ90-$N$4)*$N$3/1000)</f>
        <v>151.85739130434786</v>
      </c>
      <c r="CH112" s="43">
        <f ca="1">IF(BV89="-",0,CF112*0.9*(BZ90-$N$4)*$N$3/1000)</f>
        <v>121.48591304347831</v>
      </c>
      <c r="CI112" s="26"/>
      <c r="CJ112" s="18"/>
      <c r="CK112" s="26" t="str">
        <f ca="1">CONCATENATE("nodo ",BW$5)</f>
        <v>nodo 19</v>
      </c>
      <c r="CL112" s="63"/>
      <c r="CM112" s="8" t="str">
        <f ca="1">CN89</f>
        <v>19-20</v>
      </c>
      <c r="CO112" s="8" t="s">
        <v>11</v>
      </c>
      <c r="CP112" s="26">
        <f ca="1">DA104</f>
        <v>-8.5571500000000018</v>
      </c>
      <c r="CQ112" s="26">
        <f t="shared" ref="CQ112:CR113" ca="1" si="341">DB104</f>
        <v>95.270925000000005</v>
      </c>
      <c r="CR112" s="26">
        <f t="shared" ca="1" si="341"/>
        <v>-105.67740000000001</v>
      </c>
      <c r="CS112" s="26">
        <f ca="1">MIN(CP112:CR112)</f>
        <v>-105.67740000000001</v>
      </c>
      <c r="CT112" s="26">
        <f ca="1">MAX(CP112:CR112,0)</f>
        <v>95.270925000000005</v>
      </c>
      <c r="CU112" s="28">
        <f ca="1">MAX(0,-CS112/0.9/(CR90-CR91)/$N$3*1000)</f>
        <v>5.3584219576719567</v>
      </c>
      <c r="CV112" s="28">
        <f ca="1">MAX(0,CT112/0.9/(CR90-CR91)/$N$3*1000)</f>
        <v>4.8307567791005281</v>
      </c>
      <c r="CW112" s="42">
        <v>7.7</v>
      </c>
      <c r="CX112" s="42">
        <v>6.16</v>
      </c>
      <c r="CY112" s="43">
        <f ca="1">IF(CN89="-",0,CW112*0.9*(CR90-$N$4)*$N$3/1000)</f>
        <v>151.85739130434786</v>
      </c>
      <c r="CZ112" s="43">
        <f ca="1">IF(CN89="-",0,CX112*0.9*(CR90-$N$4)*$N$3/1000)</f>
        <v>121.48591304347831</v>
      </c>
      <c r="DA112" s="26"/>
      <c r="DB112" s="18"/>
      <c r="DC112" s="26" t="str">
        <f ca="1">CONCATENATE("nodo ",CO$5)</f>
        <v>nodo 20</v>
      </c>
      <c r="DD112" s="63"/>
      <c r="DE112" s="8" t="str">
        <f ca="1">DF89</f>
        <v>-</v>
      </c>
      <c r="DG112" s="8" t="s">
        <v>11</v>
      </c>
      <c r="DH112" s="26">
        <f ca="1">DS104</f>
        <v>-17.0578875</v>
      </c>
      <c r="DI112" s="26">
        <f t="shared" ref="DI112:DJ113" ca="1" si="342">DT104</f>
        <v>4.9657877659574456</v>
      </c>
      <c r="DJ112" s="26">
        <f t="shared" ca="1" si="342"/>
        <v>-25.879337765957445</v>
      </c>
      <c r="DK112" s="26">
        <f ca="1">MIN(DH112:DJ112)</f>
        <v>-25.879337765957445</v>
      </c>
      <c r="DL112" s="26">
        <f ca="1">MAX(DH112:DJ112,0)</f>
        <v>4.9657877659574456</v>
      </c>
      <c r="DM112" s="28">
        <f ca="1">MAX(0,-DK112/0.9/(DJ90-DJ91)/$N$3*1000)</f>
        <v>4.0824744075241508</v>
      </c>
      <c r="DN112" s="28">
        <f ca="1">MAX(0,DL112/0.9/(DJ90-DJ91)/$N$3*1000)</f>
        <v>0.78335472302483689</v>
      </c>
      <c r="DO112" s="42">
        <v>4.62</v>
      </c>
      <c r="DP112" s="42">
        <v>4.62</v>
      </c>
      <c r="DQ112" s="43">
        <f ca="1">IF(DF89="-",0,DO112*0.9*(DJ90-$N$4)*$N$3/1000)</f>
        <v>0</v>
      </c>
      <c r="DR112" s="43">
        <f ca="1">IF(DF89="-",0,DP112*0.9*(DJ90-$N$4)*$N$3/1000)</f>
        <v>0</v>
      </c>
      <c r="DS112" s="26"/>
      <c r="DT112" s="18"/>
      <c r="DU112" s="26" t="str">
        <f ca="1">CONCATENATE("nodo ",DG$5)</f>
        <v xml:space="preserve">nodo </v>
      </c>
      <c r="DV112" s="63"/>
    </row>
    <row r="113" spans="1:126">
      <c r="A113" s="19" t="s">
        <v>23</v>
      </c>
      <c r="C113" s="8" t="s">
        <v>10</v>
      </c>
      <c r="D113" s="26">
        <f ca="1">O105</f>
        <v>-18.150087499999998</v>
      </c>
      <c r="E113" s="26">
        <f t="shared" ca="1" si="336"/>
        <v>-25.156143085106386</v>
      </c>
      <c r="F113" s="26">
        <f ca="1">Q105</f>
        <v>2.9219930851063847</v>
      </c>
      <c r="G113" s="26">
        <f ca="1">MIN(D113:F113)</f>
        <v>-25.156143085106386</v>
      </c>
      <c r="H113" s="26">
        <f ca="1">MAX(D113:F113,0)</f>
        <v>2.9219930851063847</v>
      </c>
      <c r="I113" s="28">
        <f ca="1">MAX(0,-G113/0.9/(F90-F91)/$N$3*1000)</f>
        <v>3.9683901986107464</v>
      </c>
      <c r="J113" s="28">
        <f ca="1">MAX(0,H113/0.9/(F90-F91)/$N$3*1000)</f>
        <v>0.46094541123077398</v>
      </c>
      <c r="K113" s="42">
        <v>4.62</v>
      </c>
      <c r="L113" s="42">
        <v>3.08</v>
      </c>
      <c r="M113" s="43">
        <f ca="1">IF(B89="-","",K113*0.9*(F90-$N$4)*$N$3/1000)</f>
        <v>29.28678260869566</v>
      </c>
      <c r="N113" s="43">
        <f ca="1">IF(B89="-","",L113*0.9*(F90-$N$4)*$N$3/1000)</f>
        <v>19.524521739130435</v>
      </c>
      <c r="O113" s="26"/>
      <c r="P113" s="43">
        <f ca="1">MAX(M112,N112)</f>
        <v>29.28678260869566</v>
      </c>
      <c r="Q113" s="43">
        <f ca="1">MAX(M113+AF112,AE112+N113)</f>
        <v>48.811304347826095</v>
      </c>
      <c r="R113" s="63"/>
      <c r="S113" s="19" t="s">
        <v>23</v>
      </c>
      <c r="U113" s="8" t="s">
        <v>10</v>
      </c>
      <c r="V113" s="26">
        <f ca="1">AG105</f>
        <v>-11.6895375</v>
      </c>
      <c r="W113" s="26">
        <f t="shared" ca="1" si="337"/>
        <v>-23.140043421052631</v>
      </c>
      <c r="X113" s="26">
        <f ca="1">AI105</f>
        <v>8.8435934210526295</v>
      </c>
      <c r="Y113" s="26">
        <f ca="1">MIN(V113:X113)</f>
        <v>-23.140043421052631</v>
      </c>
      <c r="Z113" s="26">
        <f ca="1">MAX(V113:X113,0)</f>
        <v>8.8435934210526295</v>
      </c>
      <c r="AA113" s="28">
        <f ca="1">MAX(0,-Y113/0.9/(X90-X91)/$N$3*1000)</f>
        <v>3.6503497852140634</v>
      </c>
      <c r="AB113" s="28">
        <f ca="1">MAX(0,Z113/0.9/(X90-X91)/$N$3*1000)</f>
        <v>1.3950798949534327</v>
      </c>
      <c r="AC113" s="42">
        <v>6.22</v>
      </c>
      <c r="AD113" s="42">
        <v>3.08</v>
      </c>
      <c r="AE113" s="43">
        <f ca="1">IF(T89="-",0,AC113*0.9*(X90-$N$4)*$N$3/1000)</f>
        <v>39.429391304347831</v>
      </c>
      <c r="AF113" s="43">
        <f ca="1">IF(T89="-",0,AD113*0.9*(X90-$N$4)*$N$3/1000)</f>
        <v>19.524521739130435</v>
      </c>
      <c r="AG113" s="26"/>
      <c r="AH113" s="18"/>
      <c r="AI113" s="43">
        <f ca="1">MAX(AE113+AX112,AW112+AF113)</f>
        <v>58.953913043478266</v>
      </c>
      <c r="AJ113" s="63"/>
      <c r="AK113" s="19" t="s">
        <v>23</v>
      </c>
      <c r="AM113" s="8" t="s">
        <v>10</v>
      </c>
      <c r="AN113" s="26">
        <f ca="1">AY105</f>
        <v>-18.924124999999997</v>
      </c>
      <c r="AO113" s="26">
        <f t="shared" ca="1" si="338"/>
        <v>-25.52814</v>
      </c>
      <c r="AP113" s="26">
        <f ca="1">BA105</f>
        <v>2.7123400000000011</v>
      </c>
      <c r="AQ113" s="26">
        <f ca="1">MIN(AN113:AP113)</f>
        <v>-25.52814</v>
      </c>
      <c r="AR113" s="26">
        <f ca="1">MAX(AN113:AP113,0)</f>
        <v>2.7123400000000011</v>
      </c>
      <c r="AS113" s="28">
        <f ca="1">MAX(0,-AQ113/0.9/(AP90-AP91)/$N$3*1000)</f>
        <v>4.0270728395061726</v>
      </c>
      <c r="AT113" s="28">
        <f ca="1">MAX(0,AR113/0.9/(AP90-AP91)/$N$3*1000)</f>
        <v>0.42787256515775052</v>
      </c>
      <c r="AU113" s="42">
        <v>4.62</v>
      </c>
      <c r="AV113" s="42">
        <v>3.08</v>
      </c>
      <c r="AW113" s="43">
        <f ca="1">IF(AL89="-",0,AU113*0.9*(AP90-$N$4)*$N$3/1000)</f>
        <v>29.28678260869566</v>
      </c>
      <c r="AX113" s="43">
        <f ca="1">IF(AL89="-",0,AV113*0.9*(AP90-$N$4)*$N$3/1000)</f>
        <v>19.524521739130435</v>
      </c>
      <c r="AY113" s="26"/>
      <c r="AZ113" s="18"/>
      <c r="BA113" s="43">
        <f ca="1">MAX(AW113+BP112,BO112+AX113)</f>
        <v>141.01043478260874</v>
      </c>
      <c r="BB113" s="63"/>
      <c r="BC113" s="19" t="s">
        <v>23</v>
      </c>
      <c r="BE113" s="8" t="s">
        <v>10</v>
      </c>
      <c r="BF113" s="26">
        <f ca="1">BQ105</f>
        <v>-11.270750000000001</v>
      </c>
      <c r="BG113" s="26">
        <f t="shared" ca="1" si="339"/>
        <v>-109.15655781250001</v>
      </c>
      <c r="BH113" s="26">
        <f ca="1">BS105</f>
        <v>95.406582812500005</v>
      </c>
      <c r="BI113" s="26">
        <f ca="1">MIN(BF113:BH113)</f>
        <v>-109.15655781250001</v>
      </c>
      <c r="BJ113" s="26">
        <f ca="1">MAX(BF113:BH113,0)</f>
        <v>95.406582812500005</v>
      </c>
      <c r="BK113" s="28">
        <f ca="1">MAX(0,-BI113/0.9/(BH90-BH91)/$N$3*1000)</f>
        <v>5.534834280616181</v>
      </c>
      <c r="BL113" s="28">
        <f ca="1">MAX(0,BJ113/0.9/(BH90-BH91)/$N$3*1000)</f>
        <v>4.837635371886023</v>
      </c>
      <c r="BM113" s="42">
        <v>7.7</v>
      </c>
      <c r="BN113" s="42">
        <v>6.16</v>
      </c>
      <c r="BO113" s="43">
        <f ca="1">IF(BD89="-",0,BM113*0.9*(BH90-$N$4)*$N$3/1000)</f>
        <v>151.85739130434786</v>
      </c>
      <c r="BP113" s="43">
        <f ca="1">IF(BD89="-",0,BN113*0.9*(BH90-$N$4)*$N$3/1000)</f>
        <v>121.48591304347831</v>
      </c>
      <c r="BQ113" s="26"/>
      <c r="BR113" s="18"/>
      <c r="BS113" s="43">
        <f ca="1">MAX(BO113+CH112,CG112+BP113)</f>
        <v>273.34330434782618</v>
      </c>
      <c r="BT113" s="63"/>
      <c r="BU113" s="19" t="s">
        <v>23</v>
      </c>
      <c r="BW113" s="8" t="s">
        <v>10</v>
      </c>
      <c r="BX113" s="26">
        <f ca="1">CI105</f>
        <v>-39.591099999999997</v>
      </c>
      <c r="BY113" s="26">
        <f t="shared" ca="1" si="340"/>
        <v>-141.3465875</v>
      </c>
      <c r="BZ113" s="26">
        <f ca="1">CK105</f>
        <v>93.851512500000013</v>
      </c>
      <c r="CA113" s="26">
        <f ca="1">MIN(BX113:BZ113)</f>
        <v>-141.3465875</v>
      </c>
      <c r="CB113" s="26">
        <f ca="1">MAX(BX113:BZ113,0)</f>
        <v>93.851512500000013</v>
      </c>
      <c r="CC113" s="28">
        <f ca="1">MAX(0,-CA113/0.9/(BZ90-BZ91)/$N$3*1000)</f>
        <v>7.167044780643737</v>
      </c>
      <c r="CD113" s="28">
        <f ca="1">MAX(0,CB113/0.9/(BZ90-BZ91)/$N$3*1000)</f>
        <v>4.7587848048941792</v>
      </c>
      <c r="CE113" s="42">
        <v>7.7</v>
      </c>
      <c r="CF113" s="42">
        <v>6.16</v>
      </c>
      <c r="CG113" s="43">
        <f ca="1">IF(BV89="-",0,CE113*0.9*(BZ90-$N$4)*$N$3/1000)</f>
        <v>151.85739130434786</v>
      </c>
      <c r="CH113" s="43">
        <f ca="1">IF(BV89="-",0,CF113*0.9*(BZ90-$N$4)*$N$3/1000)</f>
        <v>121.48591304347831</v>
      </c>
      <c r="CI113" s="26"/>
      <c r="CJ113" s="18"/>
      <c r="CK113" s="43">
        <f ca="1">MAX(CG113+CZ112,CY112+CH113)</f>
        <v>273.34330434782618</v>
      </c>
      <c r="CL113" s="63"/>
      <c r="CM113" s="19" t="s">
        <v>23</v>
      </c>
      <c r="CO113" s="8" t="s">
        <v>10</v>
      </c>
      <c r="CP113" s="26">
        <f ca="1">DA105</f>
        <v>-38.812750000000001</v>
      </c>
      <c r="CQ113" s="26">
        <f t="shared" ca="1" si="341"/>
        <v>-110.73745</v>
      </c>
      <c r="CR113" s="26">
        <f ca="1">DC105</f>
        <v>64.302374999999984</v>
      </c>
      <c r="CS113" s="26">
        <f ca="1">MIN(CP113:CR113)</f>
        <v>-110.73745</v>
      </c>
      <c r="CT113" s="26">
        <f ca="1">MAX(CP113:CR113,0)</f>
        <v>64.302374999999984</v>
      </c>
      <c r="CU113" s="28">
        <f ca="1">MAX(0,-CS113/0.9/(CR90-CR91)/$N$3*1000)</f>
        <v>5.614994157848324</v>
      </c>
      <c r="CV113" s="28">
        <f ca="1">MAX(0,CT113/0.9/(CR90-CR91)/$N$3*1000)</f>
        <v>3.2604819775132263</v>
      </c>
      <c r="CW113" s="42">
        <v>6.16</v>
      </c>
      <c r="CX113" s="42">
        <v>4.62</v>
      </c>
      <c r="CY113" s="43">
        <f ca="1">IF(CN89="-",0,CW113*0.9*(CR90-$N$4)*$N$3/1000)</f>
        <v>121.48591304347831</v>
      </c>
      <c r="CZ113" s="43">
        <f ca="1">IF(CN89="-",0,CX113*0.9*(CR90-$N$4)*$N$3/1000)</f>
        <v>91.114434782608697</v>
      </c>
      <c r="DA113" s="26"/>
      <c r="DB113" s="18"/>
      <c r="DC113" s="43">
        <f ca="1">MAX(CY113+DR112,DQ112+CZ113)</f>
        <v>121.48591304347831</v>
      </c>
      <c r="DD113" s="63"/>
      <c r="DE113" s="19" t="s">
        <v>23</v>
      </c>
      <c r="DG113" s="8" t="s">
        <v>10</v>
      </c>
      <c r="DH113" s="26">
        <f ca="1">DS105</f>
        <v>-18.0690375</v>
      </c>
      <c r="DI113" s="26">
        <f t="shared" ca="1" si="342"/>
        <v>-25.808137765957447</v>
      </c>
      <c r="DJ113" s="26">
        <f ca="1">DU105</f>
        <v>3.6699877659574458</v>
      </c>
      <c r="DK113" s="26">
        <f ca="1">MIN(DH113:DJ113)</f>
        <v>-25.808137765957447</v>
      </c>
      <c r="DL113" s="26">
        <f ca="1">MAX(DH113:DJ113,0)</f>
        <v>3.6699877659574458</v>
      </c>
      <c r="DM113" s="28">
        <f ca="1">MAX(0,-DK113/0.9/(DJ90-DJ91)/$N$3*1000)</f>
        <v>4.0712425831071419</v>
      </c>
      <c r="DN113" s="28">
        <f ca="1">MAX(0,DL113/0.9/(DJ90-DJ91)/$N$3*1000)</f>
        <v>0.57894182864897981</v>
      </c>
      <c r="DO113" s="42">
        <v>4.62</v>
      </c>
      <c r="DP113" s="42">
        <v>4.62</v>
      </c>
      <c r="DQ113" s="43">
        <f ca="1">IF(DF89="-",0,DO113*0.9*(DJ90-$N$4)*$N$3/1000)</f>
        <v>0</v>
      </c>
      <c r="DR113" s="43">
        <f ca="1">IF(DF89="-",0,DP113*0.9*(DJ90-$N$4)*$N$3/1000)</f>
        <v>0</v>
      </c>
      <c r="DS113" s="26"/>
      <c r="DT113" s="18"/>
      <c r="DU113" s="43">
        <f ca="1">MAX(DQ113+EJ112,EI112+DR113)</f>
        <v>0</v>
      </c>
      <c r="DV113" s="63"/>
    </row>
    <row r="114" spans="1:126">
      <c r="A114" s="8">
        <f>B90</f>
        <v>3</v>
      </c>
      <c r="C114" s="8" t="s">
        <v>64</v>
      </c>
      <c r="D114" s="26">
        <f ca="1">O109</f>
        <v>11.736583667562407</v>
      </c>
      <c r="E114" s="26">
        <f t="shared" ref="E114:F114" ca="1" si="343">P109</f>
        <v>10.556333751566431</v>
      </c>
      <c r="F114" s="26">
        <f t="shared" ca="1" si="343"/>
        <v>9.5862371216317968</v>
      </c>
      <c r="G114" s="53" t="str">
        <f ca="1">IF(H114=MAX(H112:H113),"estremo","campata")</f>
        <v>campata</v>
      </c>
      <c r="H114" s="26">
        <f ca="1">MAX(D114:F114)</f>
        <v>11.736583667562407</v>
      </c>
      <c r="I114" s="27"/>
      <c r="J114" s="28">
        <f ca="1">MAX(0,H114/0.9/(F90-F91)/$N$3*1000)</f>
        <v>1.8514500984494879</v>
      </c>
      <c r="K114" s="26"/>
      <c r="L114" s="18"/>
      <c r="M114" s="26"/>
      <c r="N114" s="26"/>
      <c r="O114" s="26"/>
      <c r="P114" s="26"/>
      <c r="Q114" s="26"/>
      <c r="R114" s="63"/>
      <c r="S114" s="8">
        <f>T90</f>
        <v>3</v>
      </c>
      <c r="U114" s="8" t="s">
        <v>64</v>
      </c>
      <c r="V114" s="26">
        <f ca="1">AG109</f>
        <v>6.8005884746472169</v>
      </c>
      <c r="W114" s="26">
        <f t="shared" ref="W114:X114" ca="1" si="344">AH109</f>
        <v>9.9784738895401404</v>
      </c>
      <c r="X114" s="26">
        <f t="shared" ca="1" si="344"/>
        <v>9.7936923968312044</v>
      </c>
      <c r="Y114" s="53" t="str">
        <f ca="1">IF(Z114=MAX(Z112:Z113),"estremo","campata")</f>
        <v>campata</v>
      </c>
      <c r="Z114" s="26">
        <f ca="1">MAX(V114:X114)</f>
        <v>9.9784738895401404</v>
      </c>
      <c r="AA114" s="27"/>
      <c r="AB114" s="28">
        <f ca="1">MAX(0,Z114/0.9/(X90-X91)/$N$3*1000)</f>
        <v>1.5741076780481698</v>
      </c>
      <c r="AC114" s="26"/>
      <c r="AD114" s="18"/>
      <c r="AE114" s="26"/>
      <c r="AF114" s="26"/>
      <c r="AG114" s="26"/>
      <c r="AH114" s="18"/>
      <c r="AI114" s="26"/>
      <c r="AJ114" s="63"/>
      <c r="AK114" s="8">
        <f>AL90</f>
        <v>3</v>
      </c>
      <c r="AM114" s="8" t="s">
        <v>64</v>
      </c>
      <c r="AN114" s="26">
        <f ca="1">AY109</f>
        <v>13.231102660035958</v>
      </c>
      <c r="AO114" s="26">
        <f t="shared" ref="AO114:AP114" ca="1" si="345">AZ109</f>
        <v>13.339795987757205</v>
      </c>
      <c r="AP114" s="26">
        <f t="shared" ca="1" si="345"/>
        <v>9.3174226791152392</v>
      </c>
      <c r="AQ114" s="53" t="str">
        <f ca="1">IF(AR114=MAX(AR112:AR113),"estremo","campata")</f>
        <v>campata</v>
      </c>
      <c r="AR114" s="26">
        <f ca="1">MAX(AN114:AP114)</f>
        <v>13.339795987757205</v>
      </c>
      <c r="AS114" s="27"/>
      <c r="AT114" s="28">
        <f ca="1">MAX(0,AR114/0.9/(AP90-AP91)/$N$3*1000)</f>
        <v>2.1043573917586809</v>
      </c>
      <c r="AU114" s="26"/>
      <c r="AV114" s="18"/>
      <c r="AW114" s="26"/>
      <c r="AX114" s="26"/>
      <c r="AY114" s="26"/>
      <c r="AZ114" s="18"/>
      <c r="BA114" s="26"/>
      <c r="BB114" s="63"/>
      <c r="BC114" s="8">
        <f>BD90</f>
        <v>3</v>
      </c>
      <c r="BE114" s="8" t="s">
        <v>64</v>
      </c>
      <c r="BF114" s="26">
        <f ca="1">BQ109</f>
        <v>26.297417996736385</v>
      </c>
      <c r="BG114" s="26">
        <f t="shared" ref="BG114:BH114" ca="1" si="346">BR109</f>
        <v>61.549442187499999</v>
      </c>
      <c r="BH114" s="26">
        <f t="shared" ca="1" si="346"/>
        <v>95.406517187500015</v>
      </c>
      <c r="BI114" s="53" t="str">
        <f ca="1">IF(BJ114=MAX(BJ112:BJ113),"estremo","campata")</f>
        <v>campata</v>
      </c>
      <c r="BJ114" s="26">
        <f ca="1">MAX(BF114:BH114)</f>
        <v>95.406517187500015</v>
      </c>
      <c r="BK114" s="27"/>
      <c r="BL114" s="28">
        <f ca="1">MAX(0,BJ114/0.9/(BH90-BH91)/$N$3*1000)</f>
        <v>4.8376320443397267</v>
      </c>
      <c r="BM114" s="26"/>
      <c r="BN114" s="18"/>
      <c r="BO114" s="26"/>
      <c r="BP114" s="26"/>
      <c r="BQ114" s="26"/>
      <c r="BR114" s="18"/>
      <c r="BS114" s="26"/>
      <c r="BT114" s="63"/>
      <c r="BU114" s="8">
        <f>BV90</f>
        <v>3</v>
      </c>
      <c r="BW114" s="8" t="s">
        <v>64</v>
      </c>
      <c r="BX114" s="26">
        <f ca="1">CI109</f>
        <v>41.849107422134907</v>
      </c>
      <c r="BY114" s="26">
        <f t="shared" ref="BY114:BZ114" ca="1" si="347">CJ109</f>
        <v>94.314495833333311</v>
      </c>
      <c r="BZ114" s="26">
        <f t="shared" ca="1" si="347"/>
        <v>93.851429166666719</v>
      </c>
      <c r="CA114" s="53" t="str">
        <f ca="1">IF(CB114=MAX(CB112:CB113),"estremo","campata")</f>
        <v>campata</v>
      </c>
      <c r="CB114" s="26">
        <f ca="1">MAX(BX114:BZ114)</f>
        <v>94.314495833333311</v>
      </c>
      <c r="CC114" s="27"/>
      <c r="CD114" s="28">
        <f ca="1">MAX(0,CB114/0.9/(BZ90-BZ91)/$N$3*1000)</f>
        <v>4.7822605911963532</v>
      </c>
      <c r="CE114" s="26"/>
      <c r="CF114" s="18"/>
      <c r="CG114" s="26"/>
      <c r="CH114" s="26"/>
      <c r="CI114" s="26"/>
      <c r="CJ114" s="18"/>
      <c r="CK114" s="26"/>
      <c r="CL114" s="63"/>
      <c r="CM114" s="8">
        <f>CN90</f>
        <v>3</v>
      </c>
      <c r="CO114" s="8" t="s">
        <v>64</v>
      </c>
      <c r="CP114" s="26">
        <f ca="1">DA109</f>
        <v>40.59573506034782</v>
      </c>
      <c r="CQ114" s="26">
        <f t="shared" ref="CQ114:CR114" ca="1" si="348">DB109</f>
        <v>95.270905555555558</v>
      </c>
      <c r="CR114" s="26">
        <f t="shared" ca="1" si="348"/>
        <v>64.302383333333353</v>
      </c>
      <c r="CS114" s="53" t="str">
        <f ca="1">IF(CT114=MAX(CT112:CT113),"estremo","campata")</f>
        <v>campata</v>
      </c>
      <c r="CT114" s="26">
        <f ca="1">MAX(CP114:CR114)</f>
        <v>95.270905555555558</v>
      </c>
      <c r="CU114" s="27"/>
      <c r="CV114" s="28">
        <f ca="1">MAX(0,CT114/0.9/(CR90-CR91)/$N$3*1000)</f>
        <v>4.8307557931608853</v>
      </c>
      <c r="CW114" s="26"/>
      <c r="CX114" s="18"/>
      <c r="CY114" s="26"/>
      <c r="CZ114" s="26"/>
      <c r="DA114" s="26"/>
      <c r="DB114" s="18"/>
      <c r="DC114" s="26"/>
      <c r="DD114" s="63"/>
      <c r="DE114" s="8">
        <f>DF90</f>
        <v>3</v>
      </c>
      <c r="DG114" s="8" t="s">
        <v>64</v>
      </c>
      <c r="DH114" s="26">
        <f ca="1">DS109</f>
        <v>11.744917606231589</v>
      </c>
      <c r="DI114" s="26">
        <f t="shared" ref="DI114:DJ114" ca="1" si="349">DT109</f>
        <v>10.831514006410924</v>
      </c>
      <c r="DJ114" s="26">
        <f t="shared" ca="1" si="349"/>
        <v>9.8909104713747524</v>
      </c>
      <c r="DK114" s="53" t="str">
        <f ca="1">IF(DL114=MAX(DL112:DL113),"estremo","campata")</f>
        <v>campata</v>
      </c>
      <c r="DL114" s="26">
        <f ca="1">MAX(DH114:DJ114)</f>
        <v>11.744917606231589</v>
      </c>
      <c r="DM114" s="27"/>
      <c r="DN114" s="28">
        <f ca="1">MAX(0,DL114/0.9/(DJ90-DJ91)/$N$3*1000)</f>
        <v>1.8527647801325546</v>
      </c>
      <c r="DO114" s="26"/>
      <c r="DP114" s="18"/>
      <c r="DQ114" s="26"/>
      <c r="DR114" s="26"/>
      <c r="DS114" s="26"/>
      <c r="DT114" s="18"/>
      <c r="DU114" s="26"/>
      <c r="DV114" s="63"/>
    </row>
    <row r="115" spans="1:126">
      <c r="A115" s="15"/>
      <c r="B115" s="15"/>
      <c r="C115" s="15"/>
      <c r="D115" s="15"/>
      <c r="E115" s="15"/>
      <c r="F115" s="15"/>
      <c r="G115" s="15"/>
      <c r="H115" s="15"/>
      <c r="I115" s="15" t="s">
        <v>83</v>
      </c>
      <c r="J115" s="15"/>
      <c r="K115" s="15"/>
      <c r="L115" s="15"/>
      <c r="M115" s="15"/>
      <c r="N115" s="15"/>
      <c r="O115" s="15"/>
      <c r="P115" s="15"/>
      <c r="Q115" s="15"/>
      <c r="R115" s="64"/>
      <c r="S115" s="15"/>
      <c r="T115" s="15"/>
      <c r="U115" s="15"/>
      <c r="V115" s="15"/>
      <c r="W115" s="15"/>
      <c r="X115" s="15"/>
      <c r="Y115" s="15"/>
      <c r="Z115" s="15"/>
      <c r="AA115" s="15" t="s">
        <v>83</v>
      </c>
      <c r="AB115" s="15"/>
      <c r="AC115" s="15"/>
      <c r="AD115" s="15"/>
      <c r="AE115" s="15"/>
      <c r="AF115" s="15"/>
      <c r="AG115" s="15"/>
      <c r="AH115" s="15"/>
      <c r="AI115" s="15"/>
      <c r="AJ115" s="64"/>
      <c r="AK115" s="15"/>
      <c r="AL115" s="15"/>
      <c r="AM115" s="15"/>
      <c r="AN115" s="15"/>
      <c r="AO115" s="15"/>
      <c r="AP115" s="15"/>
      <c r="AQ115" s="15"/>
      <c r="AR115" s="15"/>
      <c r="AS115" s="15" t="s">
        <v>83</v>
      </c>
      <c r="AT115" s="15"/>
      <c r="AU115" s="15"/>
      <c r="AV115" s="15"/>
      <c r="AW115" s="15"/>
      <c r="AX115" s="15"/>
      <c r="AY115" s="15"/>
      <c r="AZ115" s="15"/>
      <c r="BA115" s="15"/>
      <c r="BB115" s="64"/>
      <c r="BC115" s="15"/>
      <c r="BD115" s="15"/>
      <c r="BE115" s="15"/>
      <c r="BF115" s="15"/>
      <c r="BG115" s="15"/>
      <c r="BH115" s="15"/>
      <c r="BI115" s="15"/>
      <c r="BJ115" s="15"/>
      <c r="BK115" s="15" t="s">
        <v>83</v>
      </c>
      <c r="BL115" s="15"/>
      <c r="BM115" s="15"/>
      <c r="BN115" s="15"/>
      <c r="BO115" s="15"/>
      <c r="BP115" s="15"/>
      <c r="BQ115" s="15"/>
      <c r="BR115" s="15"/>
      <c r="BS115" s="15"/>
      <c r="BT115" s="64"/>
      <c r="BU115" s="15"/>
      <c r="BV115" s="15"/>
      <c r="BW115" s="15"/>
      <c r="BX115" s="15"/>
      <c r="BY115" s="15"/>
      <c r="BZ115" s="15"/>
      <c r="CA115" s="15"/>
      <c r="CB115" s="15"/>
      <c r="CC115" s="15" t="s">
        <v>83</v>
      </c>
      <c r="CD115" s="15"/>
      <c r="CE115" s="15"/>
      <c r="CF115" s="15"/>
      <c r="CG115" s="15"/>
      <c r="CH115" s="15"/>
      <c r="CI115" s="15"/>
      <c r="CJ115" s="15"/>
      <c r="CK115" s="15"/>
      <c r="CL115" s="64"/>
      <c r="CM115" s="15"/>
      <c r="CN115" s="15"/>
      <c r="CO115" s="15"/>
      <c r="CP115" s="15"/>
      <c r="CQ115" s="15"/>
      <c r="CR115" s="15"/>
      <c r="CS115" s="15"/>
      <c r="CT115" s="15"/>
      <c r="CU115" s="15" t="s">
        <v>83</v>
      </c>
      <c r="CV115" s="15"/>
      <c r="CW115" s="15"/>
      <c r="CX115" s="15"/>
      <c r="CY115" s="15"/>
      <c r="CZ115" s="15"/>
      <c r="DA115" s="15"/>
      <c r="DB115" s="15"/>
      <c r="DC115" s="15"/>
      <c r="DD115" s="64"/>
      <c r="DE115" s="15"/>
      <c r="DF115" s="15"/>
      <c r="DG115" s="15"/>
      <c r="DH115" s="15"/>
      <c r="DI115" s="15"/>
      <c r="DJ115" s="15"/>
      <c r="DK115" s="15"/>
      <c r="DL115" s="15"/>
      <c r="DM115" s="15" t="s">
        <v>83</v>
      </c>
      <c r="DN115" s="15"/>
      <c r="DO115" s="15"/>
      <c r="DP115" s="15"/>
      <c r="DQ115" s="15"/>
      <c r="DR115" s="15"/>
      <c r="DS115" s="15"/>
      <c r="DT115" s="15"/>
      <c r="DU115" s="15"/>
      <c r="DV115" s="64"/>
    </row>
    <row r="116" spans="1:126">
      <c r="R116" s="60"/>
      <c r="AJ116" s="60"/>
      <c r="BB116" s="60"/>
      <c r="BT116" s="60"/>
      <c r="CL116" s="60"/>
      <c r="DD116" s="60"/>
      <c r="DV116" s="60"/>
    </row>
    <row r="117" spans="1:126">
      <c r="A117" s="2" t="s">
        <v>44</v>
      </c>
      <c r="B117" s="16" t="str">
        <f ca="1">A$8</f>
        <v>14-15</v>
      </c>
      <c r="D117" s="2" t="s">
        <v>24</v>
      </c>
      <c r="E117" s="8" t="s">
        <v>56</v>
      </c>
      <c r="F117" s="9">
        <v>60</v>
      </c>
      <c r="G117" s="2" t="s">
        <v>25</v>
      </c>
      <c r="H117" s="2" t="s">
        <v>26</v>
      </c>
      <c r="N117" s="2" t="s">
        <v>54</v>
      </c>
      <c r="O117" s="8"/>
      <c r="P117" s="37">
        <f ca="1">ROUND(ABS(IF($C$2&lt;=$C$3,(F124-F125)/F126,(G124-G125)/G126)),2)</f>
        <v>4.7</v>
      </c>
      <c r="Q117" s="2" t="s">
        <v>25</v>
      </c>
      <c r="R117" s="60"/>
      <c r="S117" s="2" t="s">
        <v>44</v>
      </c>
      <c r="T117" s="16" t="str">
        <f ca="1">S$8</f>
        <v>15-16</v>
      </c>
      <c r="V117" s="2" t="s">
        <v>24</v>
      </c>
      <c r="W117" s="8" t="s">
        <v>56</v>
      </c>
      <c r="X117" s="9">
        <v>60</v>
      </c>
      <c r="Y117" s="2" t="s">
        <v>25</v>
      </c>
      <c r="Z117" s="2" t="s">
        <v>26</v>
      </c>
      <c r="AF117" s="2" t="s">
        <v>54</v>
      </c>
      <c r="AG117" s="8"/>
      <c r="AH117" s="37">
        <f ca="1">ROUND(ABS(IF($C$2&lt;=$C$3,(X124-X125)/X126,(Y124-Y125)/Y126)),2)</f>
        <v>3.8</v>
      </c>
      <c r="AI117" s="2" t="s">
        <v>25</v>
      </c>
      <c r="AJ117" s="60"/>
      <c r="AK117" s="2" t="s">
        <v>44</v>
      </c>
      <c r="AL117" s="16" t="str">
        <f ca="1">AK$8</f>
        <v>16-17</v>
      </c>
      <c r="AN117" s="2" t="s">
        <v>24</v>
      </c>
      <c r="AO117" s="8" t="s">
        <v>56</v>
      </c>
      <c r="AP117" s="9">
        <v>60</v>
      </c>
      <c r="AQ117" s="2" t="s">
        <v>25</v>
      </c>
      <c r="AR117" s="2" t="s">
        <v>26</v>
      </c>
      <c r="AX117" s="2" t="s">
        <v>54</v>
      </c>
      <c r="AY117" s="8"/>
      <c r="AZ117" s="37">
        <f ca="1">ROUND(ABS(IF($C$2&lt;=$C$3,(AP124-AP125)/AP126,(AQ124-AQ125)/AQ126)),2)</f>
        <v>3</v>
      </c>
      <c r="BA117" s="2" t="s">
        <v>25</v>
      </c>
      <c r="BB117" s="60"/>
      <c r="BC117" s="2" t="s">
        <v>44</v>
      </c>
      <c r="BD117" s="16" t="str">
        <f ca="1">BC$8</f>
        <v>17-18</v>
      </c>
      <c r="BF117" s="2" t="s">
        <v>24</v>
      </c>
      <c r="BG117" s="8" t="s">
        <v>56</v>
      </c>
      <c r="BH117" s="9">
        <v>30</v>
      </c>
      <c r="BI117" s="2" t="s">
        <v>25</v>
      </c>
      <c r="BJ117" s="2" t="s">
        <v>26</v>
      </c>
      <c r="BP117" s="2" t="s">
        <v>54</v>
      </c>
      <c r="BQ117" s="8"/>
      <c r="BR117" s="37">
        <f ca="1">ROUND(ABS(IF($C$2&lt;=$C$3,(BH124-BH125)/BH126,(BI124-BI125)/BI126)),2)</f>
        <v>3.2</v>
      </c>
      <c r="BS117" s="2" t="s">
        <v>25</v>
      </c>
      <c r="BT117" s="60"/>
      <c r="BU117" s="2" t="s">
        <v>44</v>
      </c>
      <c r="BV117" s="16" t="str">
        <f ca="1">BU$8</f>
        <v>18-19</v>
      </c>
      <c r="BX117" s="2" t="s">
        <v>24</v>
      </c>
      <c r="BY117" s="8" t="s">
        <v>56</v>
      </c>
      <c r="BZ117" s="9">
        <v>30</v>
      </c>
      <c r="CA117" s="2" t="s">
        <v>25</v>
      </c>
      <c r="CB117" s="2" t="s">
        <v>26</v>
      </c>
      <c r="CH117" s="2" t="s">
        <v>54</v>
      </c>
      <c r="CI117" s="8"/>
      <c r="CJ117" s="37">
        <f ca="1">ROUND(ABS(IF($C$2&lt;=$C$3,(BZ124-BZ125)/BZ126,(CA124-CA125)/CA126)),2)</f>
        <v>4.2</v>
      </c>
      <c r="CK117" s="2" t="s">
        <v>25</v>
      </c>
      <c r="CL117" s="60"/>
      <c r="CM117" s="2" t="s">
        <v>44</v>
      </c>
      <c r="CN117" s="16" t="str">
        <f ca="1">CM$8</f>
        <v>19-20</v>
      </c>
      <c r="CP117" s="2" t="s">
        <v>24</v>
      </c>
      <c r="CQ117" s="8" t="s">
        <v>56</v>
      </c>
      <c r="CR117" s="9">
        <v>30</v>
      </c>
      <c r="CS117" s="2" t="s">
        <v>25</v>
      </c>
      <c r="CT117" s="2" t="s">
        <v>26</v>
      </c>
      <c r="CZ117" s="2" t="s">
        <v>54</v>
      </c>
      <c r="DA117" s="8"/>
      <c r="DB117" s="37">
        <f ca="1">ROUND(ABS(IF($C$2&lt;=$C$3,(CR124-CR125)/CR126,(CS124-CS125)/CS126)),2)</f>
        <v>3.6</v>
      </c>
      <c r="DC117" s="2" t="s">
        <v>25</v>
      </c>
      <c r="DD117" s="60"/>
      <c r="DE117" s="2" t="s">
        <v>44</v>
      </c>
      <c r="DF117" s="16" t="str">
        <f ca="1">DE$8</f>
        <v>-</v>
      </c>
      <c r="DH117" s="2" t="s">
        <v>24</v>
      </c>
      <c r="DI117" s="8" t="s">
        <v>56</v>
      </c>
      <c r="DJ117" s="9">
        <v>60</v>
      </c>
      <c r="DK117" s="2" t="s">
        <v>25</v>
      </c>
      <c r="DL117" s="2" t="s">
        <v>26</v>
      </c>
      <c r="DR117" s="2" t="s">
        <v>54</v>
      </c>
      <c r="DS117" s="8"/>
      <c r="DT117" s="37">
        <f ca="1">ROUND(ABS(IF($C$2&lt;=$C$3,(DJ124-DJ125)/DJ126,(DK124-DK125)/DK126)),2)</f>
        <v>4.7</v>
      </c>
      <c r="DU117" s="2" t="s">
        <v>25</v>
      </c>
      <c r="DV117" s="60"/>
    </row>
    <row r="118" spans="1:126">
      <c r="A118" s="2" t="s">
        <v>66</v>
      </c>
      <c r="B118" s="16">
        <f>MAX(1,B90-1)</f>
        <v>2</v>
      </c>
      <c r="E118" s="8" t="s">
        <v>57</v>
      </c>
      <c r="F118" s="9">
        <v>22</v>
      </c>
      <c r="G118" s="2" t="s">
        <v>25</v>
      </c>
      <c r="H118" s="2" t="s">
        <v>27</v>
      </c>
      <c r="O118" s="8" t="s">
        <v>32</v>
      </c>
      <c r="P118" s="16">
        <f ca="1">ROUND(ABS((D126-D127)/P117),2)</f>
        <v>12.11</v>
      </c>
      <c r="Q118" s="14" t="s">
        <v>55</v>
      </c>
      <c r="R118" s="60"/>
      <c r="S118" s="2" t="s">
        <v>66</v>
      </c>
      <c r="T118" s="16">
        <f>MAX(1,T90-1)</f>
        <v>2</v>
      </c>
      <c r="W118" s="8" t="s">
        <v>57</v>
      </c>
      <c r="X118" s="9">
        <v>22</v>
      </c>
      <c r="Y118" s="2" t="s">
        <v>25</v>
      </c>
      <c r="Z118" s="2" t="s">
        <v>27</v>
      </c>
      <c r="AG118" s="8" t="s">
        <v>32</v>
      </c>
      <c r="AH118" s="16">
        <f ca="1">ROUND(ABS((V126-V127)/AH117),2)</f>
        <v>12.11</v>
      </c>
      <c r="AI118" s="14" t="s">
        <v>55</v>
      </c>
      <c r="AJ118" s="60"/>
      <c r="AK118" s="2" t="s">
        <v>66</v>
      </c>
      <c r="AL118" s="16">
        <f>MAX(1,AL90-1)</f>
        <v>2</v>
      </c>
      <c r="AO118" s="8" t="s">
        <v>57</v>
      </c>
      <c r="AP118" s="9">
        <v>22</v>
      </c>
      <c r="AQ118" s="2" t="s">
        <v>25</v>
      </c>
      <c r="AR118" s="2" t="s">
        <v>27</v>
      </c>
      <c r="AY118" s="8" t="s">
        <v>32</v>
      </c>
      <c r="AZ118" s="16">
        <f ca="1">ROUND(ABS((AN126-AN127)/AZ117),2)</f>
        <v>35.86</v>
      </c>
      <c r="BA118" s="14" t="s">
        <v>55</v>
      </c>
      <c r="BB118" s="60"/>
      <c r="BC118" s="2" t="s">
        <v>66</v>
      </c>
      <c r="BD118" s="16">
        <f>MAX(1,BD90-1)</f>
        <v>2</v>
      </c>
      <c r="BG118" s="8" t="s">
        <v>57</v>
      </c>
      <c r="BH118" s="9">
        <v>60</v>
      </c>
      <c r="BI118" s="2" t="s">
        <v>25</v>
      </c>
      <c r="BJ118" s="2" t="s">
        <v>27</v>
      </c>
      <c r="BQ118" s="8" t="s">
        <v>32</v>
      </c>
      <c r="BR118" s="16">
        <f ca="1">ROUND(ABS((BF126-BF127)/BR117),2)</f>
        <v>52.76</v>
      </c>
      <c r="BS118" s="14" t="s">
        <v>55</v>
      </c>
      <c r="BT118" s="60"/>
      <c r="BU118" s="2" t="s">
        <v>66</v>
      </c>
      <c r="BV118" s="16">
        <f>MAX(1,BV90-1)</f>
        <v>2</v>
      </c>
      <c r="BY118" s="8" t="s">
        <v>57</v>
      </c>
      <c r="BZ118" s="9">
        <v>60</v>
      </c>
      <c r="CA118" s="2" t="s">
        <v>25</v>
      </c>
      <c r="CB118" s="2" t="s">
        <v>27</v>
      </c>
      <c r="CI118" s="8" t="s">
        <v>32</v>
      </c>
      <c r="CJ118" s="16">
        <f ca="1">ROUND(ABS((BX126-BX127)/CJ117),2)</f>
        <v>52.76</v>
      </c>
      <c r="CK118" s="14" t="s">
        <v>55</v>
      </c>
      <c r="CL118" s="60"/>
      <c r="CM118" s="2" t="s">
        <v>66</v>
      </c>
      <c r="CN118" s="16">
        <f>MAX(1,CN90-1)</f>
        <v>2</v>
      </c>
      <c r="CQ118" s="8" t="s">
        <v>57</v>
      </c>
      <c r="CR118" s="9">
        <v>60</v>
      </c>
      <c r="CS118" s="2" t="s">
        <v>25</v>
      </c>
      <c r="CT118" s="2" t="s">
        <v>27</v>
      </c>
      <c r="DA118" s="8" t="s">
        <v>32</v>
      </c>
      <c r="DB118" s="16">
        <f ca="1">ROUND(ABS((CP126-CP127)/DB117),2)</f>
        <v>52.76</v>
      </c>
      <c r="DC118" s="14" t="s">
        <v>55</v>
      </c>
      <c r="DD118" s="60"/>
      <c r="DE118" s="2" t="s">
        <v>66</v>
      </c>
      <c r="DF118" s="16">
        <f>MAX(1,DF90-1)</f>
        <v>2</v>
      </c>
      <c r="DI118" s="8" t="s">
        <v>57</v>
      </c>
      <c r="DJ118" s="9">
        <v>22</v>
      </c>
      <c r="DK118" s="2" t="s">
        <v>25</v>
      </c>
      <c r="DL118" s="2" t="s">
        <v>27</v>
      </c>
      <c r="DS118" s="8" t="s">
        <v>32</v>
      </c>
      <c r="DT118" s="16">
        <f ca="1">ROUND(ABS((DH126-DH127)/DT117),2)</f>
        <v>12.11</v>
      </c>
      <c r="DU118" s="14" t="s">
        <v>55</v>
      </c>
      <c r="DV118" s="60"/>
    </row>
    <row r="119" spans="1:126">
      <c r="B119" s="22" t="str">
        <f>IF(B118=B90,"duplicato","")</f>
        <v/>
      </c>
      <c r="E119" s="8" t="s">
        <v>28</v>
      </c>
      <c r="F119" s="32">
        <f>$N$4</f>
        <v>4</v>
      </c>
      <c r="G119" s="2" t="s">
        <v>25</v>
      </c>
      <c r="H119" s="2" t="s">
        <v>29</v>
      </c>
      <c r="O119" s="8" t="s">
        <v>33</v>
      </c>
      <c r="P119" s="16">
        <f ca="1">ROUND(ABS((E126-E127)/P117),2)</f>
        <v>7.42</v>
      </c>
      <c r="Q119" s="14" t="s">
        <v>55</v>
      </c>
      <c r="R119" s="60"/>
      <c r="T119" s="22" t="str">
        <f>IF(T118=T90,"duplicato","")</f>
        <v/>
      </c>
      <c r="W119" s="8" t="s">
        <v>28</v>
      </c>
      <c r="X119" s="32">
        <f>$N$4</f>
        <v>4</v>
      </c>
      <c r="Y119" s="2" t="s">
        <v>25</v>
      </c>
      <c r="Z119" s="2" t="s">
        <v>29</v>
      </c>
      <c r="AG119" s="8" t="s">
        <v>33</v>
      </c>
      <c r="AH119" s="16">
        <f ca="1">ROUND(ABS((W126-W127)/AH117),2)</f>
        <v>7.42</v>
      </c>
      <c r="AI119" s="14" t="s">
        <v>55</v>
      </c>
      <c r="AJ119" s="60"/>
      <c r="AL119" s="22" t="str">
        <f>IF(AL118=AL90,"duplicato","")</f>
        <v/>
      </c>
      <c r="AO119" s="8" t="s">
        <v>28</v>
      </c>
      <c r="AP119" s="32">
        <f>$N$4</f>
        <v>4</v>
      </c>
      <c r="AQ119" s="2" t="s">
        <v>25</v>
      </c>
      <c r="AR119" s="2" t="s">
        <v>29</v>
      </c>
      <c r="AY119" s="8" t="s">
        <v>33</v>
      </c>
      <c r="AZ119" s="16">
        <f ca="1">ROUND(ABS((AO126-AO127)/AZ117),2)</f>
        <v>21.6</v>
      </c>
      <c r="BA119" s="14" t="s">
        <v>55</v>
      </c>
      <c r="BB119" s="60"/>
      <c r="BD119" s="22" t="str">
        <f>IF(BD118=BD90,"duplicato","")</f>
        <v/>
      </c>
      <c r="BG119" s="8" t="s">
        <v>28</v>
      </c>
      <c r="BH119" s="32">
        <f>$N$4</f>
        <v>4</v>
      </c>
      <c r="BI119" s="2" t="s">
        <v>25</v>
      </c>
      <c r="BJ119" s="2" t="s">
        <v>29</v>
      </c>
      <c r="BQ119" s="8" t="s">
        <v>33</v>
      </c>
      <c r="BR119" s="16">
        <f ca="1">ROUND(ABS((BG126-BG127)/BR117),2)</f>
        <v>31.63</v>
      </c>
      <c r="BS119" s="14" t="s">
        <v>55</v>
      </c>
      <c r="BT119" s="60"/>
      <c r="BV119" s="22" t="str">
        <f>IF(BV118=BV90,"duplicato","")</f>
        <v/>
      </c>
      <c r="BY119" s="8" t="s">
        <v>28</v>
      </c>
      <c r="BZ119" s="32">
        <f>$N$4</f>
        <v>4</v>
      </c>
      <c r="CA119" s="2" t="s">
        <v>25</v>
      </c>
      <c r="CB119" s="2" t="s">
        <v>29</v>
      </c>
      <c r="CI119" s="8" t="s">
        <v>33</v>
      </c>
      <c r="CJ119" s="16">
        <f ca="1">ROUND(ABS((BY126-BY127)/CJ117),2)</f>
        <v>31.63</v>
      </c>
      <c r="CK119" s="14" t="s">
        <v>55</v>
      </c>
      <c r="CL119" s="60"/>
      <c r="CN119" s="22" t="str">
        <f>IF(CN118=CN90,"duplicato","")</f>
        <v/>
      </c>
      <c r="CQ119" s="8" t="s">
        <v>28</v>
      </c>
      <c r="CR119" s="32">
        <f>$N$4</f>
        <v>4</v>
      </c>
      <c r="CS119" s="2" t="s">
        <v>25</v>
      </c>
      <c r="CT119" s="2" t="s">
        <v>29</v>
      </c>
      <c r="DA119" s="8" t="s">
        <v>33</v>
      </c>
      <c r="DB119" s="16">
        <f ca="1">ROUND(ABS((CQ126-CQ127)/DB117),2)</f>
        <v>31.63</v>
      </c>
      <c r="DC119" s="14" t="s">
        <v>55</v>
      </c>
      <c r="DD119" s="60"/>
      <c r="DF119" s="22" t="str">
        <f>IF(DF118=DF90,"duplicato","")</f>
        <v/>
      </c>
      <c r="DI119" s="8" t="s">
        <v>28</v>
      </c>
      <c r="DJ119" s="32">
        <f>$N$4</f>
        <v>4</v>
      </c>
      <c r="DK119" s="2" t="s">
        <v>25</v>
      </c>
      <c r="DL119" s="2" t="s">
        <v>29</v>
      </c>
      <c r="DS119" s="8" t="s">
        <v>33</v>
      </c>
      <c r="DT119" s="16">
        <f ca="1">ROUND(ABS((DI126-DI127)/DT117),2)</f>
        <v>7.42</v>
      </c>
      <c r="DU119" s="14" t="s">
        <v>55</v>
      </c>
      <c r="DV119" s="60"/>
    </row>
    <row r="120" spans="1:126">
      <c r="E120" s="8" t="s">
        <v>47</v>
      </c>
      <c r="F120" s="9">
        <v>15</v>
      </c>
      <c r="G120" s="2" t="s">
        <v>25</v>
      </c>
      <c r="H120" s="2" t="s">
        <v>49</v>
      </c>
      <c r="R120" s="60"/>
      <c r="W120" s="8" t="s">
        <v>47</v>
      </c>
      <c r="X120" s="9">
        <v>15</v>
      </c>
      <c r="Y120" s="2" t="s">
        <v>25</v>
      </c>
      <c r="Z120" s="2" t="s">
        <v>49</v>
      </c>
      <c r="AJ120" s="60"/>
      <c r="AO120" s="8" t="s">
        <v>47</v>
      </c>
      <c r="AP120" s="9">
        <v>15</v>
      </c>
      <c r="AQ120" s="2" t="s">
        <v>25</v>
      </c>
      <c r="AR120" s="2" t="s">
        <v>49</v>
      </c>
      <c r="BB120" s="60"/>
      <c r="BG120" s="8" t="s">
        <v>47</v>
      </c>
      <c r="BH120" s="9">
        <v>15</v>
      </c>
      <c r="BI120" s="2" t="s">
        <v>25</v>
      </c>
      <c r="BJ120" s="2" t="s">
        <v>49</v>
      </c>
      <c r="BT120" s="60"/>
      <c r="BY120" s="8" t="s">
        <v>47</v>
      </c>
      <c r="BZ120" s="9">
        <v>35</v>
      </c>
      <c r="CA120" s="2" t="s">
        <v>25</v>
      </c>
      <c r="CB120" s="2" t="s">
        <v>49</v>
      </c>
      <c r="CL120" s="60"/>
      <c r="CQ120" s="8" t="s">
        <v>47</v>
      </c>
      <c r="CR120" s="9">
        <v>35</v>
      </c>
      <c r="CS120" s="2" t="s">
        <v>25</v>
      </c>
      <c r="CT120" s="2" t="s">
        <v>49</v>
      </c>
      <c r="DD120" s="60"/>
      <c r="DI120" s="8" t="s">
        <v>47</v>
      </c>
      <c r="DJ120" s="9">
        <v>15</v>
      </c>
      <c r="DK120" s="2" t="s">
        <v>25</v>
      </c>
      <c r="DL120" s="2" t="s">
        <v>49</v>
      </c>
      <c r="DV120" s="60"/>
    </row>
    <row r="121" spans="1:126">
      <c r="E121" s="8" t="s">
        <v>48</v>
      </c>
      <c r="F121" s="9">
        <v>15</v>
      </c>
      <c r="G121" s="2" t="s">
        <v>25</v>
      </c>
      <c r="H121" s="2" t="s">
        <v>50</v>
      </c>
      <c r="R121" s="60"/>
      <c r="W121" s="8" t="s">
        <v>48</v>
      </c>
      <c r="X121" s="9">
        <v>15</v>
      </c>
      <c r="Y121" s="2" t="s">
        <v>25</v>
      </c>
      <c r="Z121" s="2" t="s">
        <v>50</v>
      </c>
      <c r="AJ121" s="60"/>
      <c r="AO121" s="8" t="s">
        <v>48</v>
      </c>
      <c r="AP121" s="9">
        <v>15</v>
      </c>
      <c r="AQ121" s="2" t="s">
        <v>25</v>
      </c>
      <c r="AR121" s="2" t="s">
        <v>50</v>
      </c>
      <c r="BB121" s="60"/>
      <c r="BG121" s="8" t="s">
        <v>48</v>
      </c>
      <c r="BH121" s="9">
        <v>35</v>
      </c>
      <c r="BI121" s="2" t="s">
        <v>25</v>
      </c>
      <c r="BJ121" s="2" t="s">
        <v>50</v>
      </c>
      <c r="BT121" s="60"/>
      <c r="BY121" s="8" t="s">
        <v>48</v>
      </c>
      <c r="BZ121" s="9">
        <v>35</v>
      </c>
      <c r="CA121" s="2" t="s">
        <v>25</v>
      </c>
      <c r="CB121" s="2" t="s">
        <v>50</v>
      </c>
      <c r="CL121" s="60"/>
      <c r="CQ121" s="8" t="s">
        <v>48</v>
      </c>
      <c r="CR121" s="9">
        <v>15</v>
      </c>
      <c r="CS121" s="2" t="s">
        <v>25</v>
      </c>
      <c r="CT121" s="2" t="s">
        <v>50</v>
      </c>
      <c r="DD121" s="60"/>
      <c r="DI121" s="8" t="s">
        <v>48</v>
      </c>
      <c r="DJ121" s="9">
        <v>15</v>
      </c>
      <c r="DK121" s="2" t="s">
        <v>25</v>
      </c>
      <c r="DL121" s="2" t="s">
        <v>50</v>
      </c>
      <c r="DV121" s="60"/>
    </row>
    <row r="122" spans="1:126">
      <c r="R122" s="60"/>
      <c r="AJ122" s="60"/>
      <c r="BB122" s="60"/>
      <c r="BT122" s="60"/>
      <c r="CL122" s="60"/>
      <c r="DD122" s="60"/>
      <c r="DV122" s="60"/>
    </row>
    <row r="123" spans="1:126">
      <c r="A123" s="2" t="s">
        <v>30</v>
      </c>
      <c r="D123" s="17" t="s">
        <v>32</v>
      </c>
      <c r="E123" s="17" t="s">
        <v>33</v>
      </c>
      <c r="F123" s="17" t="s">
        <v>34</v>
      </c>
      <c r="G123" s="17" t="s">
        <v>35</v>
      </c>
      <c r="H123" s="17" t="s">
        <v>36</v>
      </c>
      <c r="I123" s="17" t="s">
        <v>37</v>
      </c>
      <c r="J123" s="20" t="s">
        <v>39</v>
      </c>
      <c r="K123" s="20" t="s">
        <v>40</v>
      </c>
      <c r="L123" s="20" t="s">
        <v>41</v>
      </c>
      <c r="M123" s="20" t="s">
        <v>42</v>
      </c>
      <c r="N123" s="20" t="s">
        <v>53</v>
      </c>
      <c r="O123" s="17" t="s">
        <v>32</v>
      </c>
      <c r="P123" s="20" t="s">
        <v>51</v>
      </c>
      <c r="Q123" s="20" t="s">
        <v>52</v>
      </c>
      <c r="R123" s="60"/>
      <c r="S123" s="2" t="s">
        <v>30</v>
      </c>
      <c r="V123" s="17" t="s">
        <v>32</v>
      </c>
      <c r="W123" s="17" t="s">
        <v>33</v>
      </c>
      <c r="X123" s="17" t="s">
        <v>34</v>
      </c>
      <c r="Y123" s="17" t="s">
        <v>35</v>
      </c>
      <c r="Z123" s="17" t="s">
        <v>36</v>
      </c>
      <c r="AA123" s="17" t="s">
        <v>37</v>
      </c>
      <c r="AB123" s="20" t="s">
        <v>39</v>
      </c>
      <c r="AC123" s="20" t="s">
        <v>40</v>
      </c>
      <c r="AD123" s="20" t="s">
        <v>41</v>
      </c>
      <c r="AE123" s="20" t="s">
        <v>42</v>
      </c>
      <c r="AF123" s="20" t="s">
        <v>53</v>
      </c>
      <c r="AG123" s="17" t="s">
        <v>32</v>
      </c>
      <c r="AH123" s="20" t="s">
        <v>51</v>
      </c>
      <c r="AI123" s="20" t="s">
        <v>52</v>
      </c>
      <c r="AJ123" s="60"/>
      <c r="AK123" s="2" t="s">
        <v>30</v>
      </c>
      <c r="AN123" s="17" t="s">
        <v>32</v>
      </c>
      <c r="AO123" s="17" t="s">
        <v>33</v>
      </c>
      <c r="AP123" s="17" t="s">
        <v>34</v>
      </c>
      <c r="AQ123" s="17" t="s">
        <v>35</v>
      </c>
      <c r="AR123" s="17" t="s">
        <v>36</v>
      </c>
      <c r="AS123" s="17" t="s">
        <v>37</v>
      </c>
      <c r="AT123" s="20" t="s">
        <v>39</v>
      </c>
      <c r="AU123" s="20" t="s">
        <v>40</v>
      </c>
      <c r="AV123" s="20" t="s">
        <v>41</v>
      </c>
      <c r="AW123" s="20" t="s">
        <v>42</v>
      </c>
      <c r="AX123" s="20" t="s">
        <v>53</v>
      </c>
      <c r="AY123" s="17" t="s">
        <v>32</v>
      </c>
      <c r="AZ123" s="20" t="s">
        <v>51</v>
      </c>
      <c r="BA123" s="20" t="s">
        <v>52</v>
      </c>
      <c r="BB123" s="60"/>
      <c r="BC123" s="2" t="s">
        <v>30</v>
      </c>
      <c r="BF123" s="17" t="s">
        <v>32</v>
      </c>
      <c r="BG123" s="17" t="s">
        <v>33</v>
      </c>
      <c r="BH123" s="17" t="s">
        <v>34</v>
      </c>
      <c r="BI123" s="17" t="s">
        <v>35</v>
      </c>
      <c r="BJ123" s="17" t="s">
        <v>36</v>
      </c>
      <c r="BK123" s="17" t="s">
        <v>37</v>
      </c>
      <c r="BL123" s="20" t="s">
        <v>39</v>
      </c>
      <c r="BM123" s="20" t="s">
        <v>40</v>
      </c>
      <c r="BN123" s="20" t="s">
        <v>41</v>
      </c>
      <c r="BO123" s="20" t="s">
        <v>42</v>
      </c>
      <c r="BP123" s="20" t="s">
        <v>53</v>
      </c>
      <c r="BQ123" s="17" t="s">
        <v>32</v>
      </c>
      <c r="BR123" s="20" t="s">
        <v>51</v>
      </c>
      <c r="BS123" s="20" t="s">
        <v>52</v>
      </c>
      <c r="BT123" s="60"/>
      <c r="BU123" s="2" t="s">
        <v>30</v>
      </c>
      <c r="BX123" s="17" t="s">
        <v>32</v>
      </c>
      <c r="BY123" s="17" t="s">
        <v>33</v>
      </c>
      <c r="BZ123" s="17" t="s">
        <v>34</v>
      </c>
      <c r="CA123" s="17" t="s">
        <v>35</v>
      </c>
      <c r="CB123" s="17" t="s">
        <v>36</v>
      </c>
      <c r="CC123" s="17" t="s">
        <v>37</v>
      </c>
      <c r="CD123" s="20" t="s">
        <v>39</v>
      </c>
      <c r="CE123" s="20" t="s">
        <v>40</v>
      </c>
      <c r="CF123" s="20" t="s">
        <v>41</v>
      </c>
      <c r="CG123" s="20" t="s">
        <v>42</v>
      </c>
      <c r="CH123" s="20" t="s">
        <v>53</v>
      </c>
      <c r="CI123" s="17" t="s">
        <v>32</v>
      </c>
      <c r="CJ123" s="20" t="s">
        <v>51</v>
      </c>
      <c r="CK123" s="20" t="s">
        <v>52</v>
      </c>
      <c r="CL123" s="60"/>
      <c r="CM123" s="2" t="s">
        <v>30</v>
      </c>
      <c r="CP123" s="17" t="s">
        <v>32</v>
      </c>
      <c r="CQ123" s="17" t="s">
        <v>33</v>
      </c>
      <c r="CR123" s="17" t="s">
        <v>34</v>
      </c>
      <c r="CS123" s="17" t="s">
        <v>35</v>
      </c>
      <c r="CT123" s="17" t="s">
        <v>36</v>
      </c>
      <c r="CU123" s="17" t="s">
        <v>37</v>
      </c>
      <c r="CV123" s="20" t="s">
        <v>39</v>
      </c>
      <c r="CW123" s="20" t="s">
        <v>40</v>
      </c>
      <c r="CX123" s="20" t="s">
        <v>41</v>
      </c>
      <c r="CY123" s="20" t="s">
        <v>42</v>
      </c>
      <c r="CZ123" s="20" t="s">
        <v>53</v>
      </c>
      <c r="DA123" s="17" t="s">
        <v>32</v>
      </c>
      <c r="DB123" s="20" t="s">
        <v>51</v>
      </c>
      <c r="DC123" s="20" t="s">
        <v>52</v>
      </c>
      <c r="DD123" s="60"/>
      <c r="DE123" s="2" t="s">
        <v>30</v>
      </c>
      <c r="DH123" s="17" t="s">
        <v>32</v>
      </c>
      <c r="DI123" s="17" t="s">
        <v>33</v>
      </c>
      <c r="DJ123" s="17" t="s">
        <v>34</v>
      </c>
      <c r="DK123" s="17" t="s">
        <v>35</v>
      </c>
      <c r="DL123" s="17" t="s">
        <v>36</v>
      </c>
      <c r="DM123" s="17" t="s">
        <v>37</v>
      </c>
      <c r="DN123" s="20" t="s">
        <v>39</v>
      </c>
      <c r="DO123" s="20" t="s">
        <v>40</v>
      </c>
      <c r="DP123" s="20" t="s">
        <v>41</v>
      </c>
      <c r="DQ123" s="20" t="s">
        <v>42</v>
      </c>
      <c r="DR123" s="20" t="s">
        <v>53</v>
      </c>
      <c r="DS123" s="17" t="s">
        <v>32</v>
      </c>
      <c r="DT123" s="20" t="s">
        <v>51</v>
      </c>
      <c r="DU123" s="20" t="s">
        <v>52</v>
      </c>
      <c r="DV123" s="60"/>
    </row>
    <row r="124" spans="1:126">
      <c r="A124" s="8" t="s">
        <v>31</v>
      </c>
      <c r="B124" s="45">
        <f>($H$2-B118)*4+1</f>
        <v>13</v>
      </c>
      <c r="C124" s="8" t="s">
        <v>11</v>
      </c>
      <c r="D124" s="6">
        <f ca="1">INDEX(E$8:E$31,B124,1)</f>
        <v>-21.196999999999999</v>
      </c>
      <c r="E124" s="6">
        <f ca="1">INDEX(F$8:F$31,B124,1)</f>
        <v>-12.989000000000001</v>
      </c>
      <c r="F124" s="6">
        <f ca="1">INDEX(G$8:G$31,B124,1)</f>
        <v>18.25</v>
      </c>
      <c r="G124" s="6">
        <f ca="1">INDEX(H$8:H$31,B124,1)</f>
        <v>2.1949999999999998</v>
      </c>
      <c r="H124" s="6">
        <f ca="1">INDEX(I$8:I$31,B124,1)</f>
        <v>0.25</v>
      </c>
      <c r="I124" s="6">
        <f ca="1">INDEX(J$8:J$31,B124,1)</f>
        <v>0.36799999999999999</v>
      </c>
      <c r="J124" s="21">
        <f ca="1">(ABS(F124)+ABS(H124))*SIGN(F124)</f>
        <v>18.5</v>
      </c>
      <c r="K124" s="21">
        <f ca="1">(ABS(G124)+ABS(I124))*SIGN(G124)</f>
        <v>2.5629999999999997</v>
      </c>
      <c r="L124" s="21">
        <f ca="1">(ABS(J124)+0.3*ABS(K124))*SIGN(J124)</f>
        <v>19.268899999999999</v>
      </c>
      <c r="M124" s="21">
        <f t="shared" ref="M124:M127" ca="1" si="350">(ABS(K124)+0.3*ABS(J124))*SIGN(K124)</f>
        <v>8.1129999999999995</v>
      </c>
      <c r="N124" s="21">
        <f ca="1">IF($C$2&lt;=$C$3,L124,M124)</f>
        <v>19.268899999999999</v>
      </c>
      <c r="O124" s="37">
        <f ca="1">D124</f>
        <v>-21.196999999999999</v>
      </c>
      <c r="P124" s="37">
        <f ca="1">E124+N124</f>
        <v>6.2798999999999978</v>
      </c>
      <c r="Q124" s="37">
        <f ca="1">E124-N124</f>
        <v>-32.257899999999999</v>
      </c>
      <c r="R124" s="60"/>
      <c r="S124" s="8" t="s">
        <v>31</v>
      </c>
      <c r="T124" s="45">
        <f>($H$2-T118)*4+1</f>
        <v>13</v>
      </c>
      <c r="U124" s="8" t="s">
        <v>11</v>
      </c>
      <c r="V124" s="6">
        <f ca="1">INDEX(W$8:W$31,T124,1)</f>
        <v>-14.901</v>
      </c>
      <c r="W124" s="6">
        <f ca="1">INDEX(X$8:X$31,T124,1)</f>
        <v>-9.1310000000000002</v>
      </c>
      <c r="X124" s="6">
        <f ca="1">INDEX(Y$8:Y$31,T124,1)</f>
        <v>20.673999999999999</v>
      </c>
      <c r="Y124" s="6">
        <f ca="1">INDEX(Z$8:Z$31,T124,1)</f>
        <v>2.4860000000000002</v>
      </c>
      <c r="Z124" s="6">
        <f ca="1">INDEX(AA$8:AA$31,T124,1)</f>
        <v>0.28399999999999997</v>
      </c>
      <c r="AA124" s="6">
        <f ca="1">INDEX(AB$8:AB$31,T124,1)</f>
        <v>0.41799999999999998</v>
      </c>
      <c r="AB124" s="21">
        <f ca="1">(ABS(X124)+ABS(Z124))*SIGN(X124)</f>
        <v>20.957999999999998</v>
      </c>
      <c r="AC124" s="21">
        <f ca="1">(ABS(Y124)+ABS(AA124))*SIGN(Y124)</f>
        <v>2.9040000000000004</v>
      </c>
      <c r="AD124" s="21">
        <f ca="1">(ABS(AB124)+0.3*ABS(AC124))*SIGN(AB124)</f>
        <v>21.8292</v>
      </c>
      <c r="AE124" s="21">
        <f t="shared" ref="AE124:AE127" ca="1" si="351">(ABS(AC124)+0.3*ABS(AB124))*SIGN(AC124)</f>
        <v>9.1913999999999998</v>
      </c>
      <c r="AF124" s="21">
        <f ca="1">IF($C$2&lt;=$C$3,AD124,AE124)</f>
        <v>21.8292</v>
      </c>
      <c r="AG124" s="37">
        <f ca="1">V124</f>
        <v>-14.901</v>
      </c>
      <c r="AH124" s="37">
        <f ca="1">W124+AF124</f>
        <v>12.6982</v>
      </c>
      <c r="AI124" s="37">
        <f ca="1">W124-AF124</f>
        <v>-30.9602</v>
      </c>
      <c r="AJ124" s="60"/>
      <c r="AK124" s="8" t="s">
        <v>31</v>
      </c>
      <c r="AL124" s="45">
        <f>($H$2-AL118)*4+1</f>
        <v>13</v>
      </c>
      <c r="AM124" s="8" t="s">
        <v>11</v>
      </c>
      <c r="AN124" s="6">
        <f ca="1">INDEX(AO$8:AO$31,AL124,1)</f>
        <v>-27.13</v>
      </c>
      <c r="AO124" s="6">
        <f ca="1">INDEX(AP$8:AP$31,AL124,1)</f>
        <v>-16.334</v>
      </c>
      <c r="AP124" s="6">
        <f ca="1">INDEX(AQ$8:AQ$31,AL124,1)</f>
        <v>22.51</v>
      </c>
      <c r="AQ124" s="6">
        <f ca="1">INDEX(AR$8:AR$31,AL124,1)</f>
        <v>2.702</v>
      </c>
      <c r="AR124" s="6">
        <f ca="1">INDEX(AS$8:AS$31,AL124,1)</f>
        <v>0.31</v>
      </c>
      <c r="AS124" s="6">
        <f ca="1">INDEX(AT$8:AT$31,AL124,1)</f>
        <v>0.45600000000000002</v>
      </c>
      <c r="AT124" s="21">
        <f ca="1">(ABS(AP124)+ABS(AR124))*SIGN(AP124)</f>
        <v>22.82</v>
      </c>
      <c r="AU124" s="21">
        <f ca="1">(ABS(AQ124)+ABS(AS124))*SIGN(AQ124)</f>
        <v>3.1579999999999999</v>
      </c>
      <c r="AV124" s="21">
        <f ca="1">(ABS(AT124)+0.3*ABS(AU124))*SIGN(AT124)</f>
        <v>23.767399999999999</v>
      </c>
      <c r="AW124" s="21">
        <f t="shared" ref="AW124:AW127" ca="1" si="352">(ABS(AU124)+0.3*ABS(AT124))*SIGN(AU124)</f>
        <v>10.004</v>
      </c>
      <c r="AX124" s="21">
        <f ca="1">IF($C$2&lt;=$C$3,AV124,AW124)</f>
        <v>23.767399999999999</v>
      </c>
      <c r="AY124" s="37">
        <f ca="1">AN124</f>
        <v>-27.13</v>
      </c>
      <c r="AZ124" s="37">
        <f ca="1">AO124+AX124</f>
        <v>7.4333999999999989</v>
      </c>
      <c r="BA124" s="37">
        <f ca="1">AO124-AX124</f>
        <v>-40.101399999999998</v>
      </c>
      <c r="BB124" s="60"/>
      <c r="BC124" s="8" t="s">
        <v>31</v>
      </c>
      <c r="BD124" s="45">
        <f>($H$2-BD118)*4+1</f>
        <v>13</v>
      </c>
      <c r="BE124" s="8" t="s">
        <v>11</v>
      </c>
      <c r="BF124" s="6">
        <f ca="1">INDEX(BG$8:BG$31,BD124,1)</f>
        <v>-43.548000000000002</v>
      </c>
      <c r="BG124" s="6">
        <f ca="1">INDEX(BH$8:BH$31,BD124,1)</f>
        <v>-26.050999999999998</v>
      </c>
      <c r="BH124" s="6">
        <f ca="1">INDEX(BI$8:BI$31,BD124,1)</f>
        <v>113.574</v>
      </c>
      <c r="BI124" s="6">
        <f ca="1">INDEX(BJ$8:BJ$31,BD124,1)</f>
        <v>13.680999999999999</v>
      </c>
      <c r="BJ124" s="6">
        <f ca="1">INDEX(BK$8:BK$31,BD124,1)</f>
        <v>1.573</v>
      </c>
      <c r="BK124" s="6">
        <f ca="1">INDEX(BL$8:BL$31,BD124,1)</f>
        <v>2.3149999999999999</v>
      </c>
      <c r="BL124" s="21">
        <f ca="1">(ABS(BH124)+ABS(BJ124))*SIGN(BH124)</f>
        <v>115.14699999999999</v>
      </c>
      <c r="BM124" s="21">
        <f ca="1">(ABS(BI124)+ABS(BK124))*SIGN(BI124)</f>
        <v>15.995999999999999</v>
      </c>
      <c r="BN124" s="21">
        <f ca="1">(ABS(BL124)+0.3*ABS(BM124))*SIGN(BL124)</f>
        <v>119.94579999999999</v>
      </c>
      <c r="BO124" s="21">
        <f t="shared" ref="BO124:BO127" ca="1" si="353">(ABS(BM124)+0.3*ABS(BL124))*SIGN(BM124)</f>
        <v>50.540099999999995</v>
      </c>
      <c r="BP124" s="21">
        <f ca="1">IF($C$2&lt;=$C$3,BN124,BO124)</f>
        <v>119.94579999999999</v>
      </c>
      <c r="BQ124" s="37">
        <f ca="1">BF124</f>
        <v>-43.548000000000002</v>
      </c>
      <c r="BR124" s="37">
        <f ca="1">BG124+BP124</f>
        <v>93.894799999999989</v>
      </c>
      <c r="BS124" s="37">
        <f ca="1">BG124-BP124</f>
        <v>-145.99679999999998</v>
      </c>
      <c r="BT124" s="60"/>
      <c r="BU124" s="8" t="s">
        <v>31</v>
      </c>
      <c r="BV124" s="45">
        <f>($H$2-BV118)*4+1</f>
        <v>13</v>
      </c>
      <c r="BW124" s="8" t="s">
        <v>11</v>
      </c>
      <c r="BX124" s="6">
        <f ca="1">INDEX(BY$8:BY$31,BV124,1)</f>
        <v>-73.701999999999998</v>
      </c>
      <c r="BY124" s="6">
        <f ca="1">INDEX(BZ$8:BZ$31,BV124,1)</f>
        <v>-44.167000000000002</v>
      </c>
      <c r="BZ124" s="6">
        <f ca="1">INDEX(CA$8:CA$31,BV124,1)</f>
        <v>164.529</v>
      </c>
      <c r="CA124" s="6">
        <f ca="1">INDEX(CB$8:CB$31,BV124,1)</f>
        <v>19.786000000000001</v>
      </c>
      <c r="CB124" s="6">
        <f ca="1">INDEX(CC$8:CC$31,BV124,1)</f>
        <v>2.2669999999999999</v>
      </c>
      <c r="CC124" s="6">
        <f ca="1">INDEX(CD$8:CD$31,BV124,1)</f>
        <v>3.335</v>
      </c>
      <c r="CD124" s="21">
        <f ca="1">(ABS(BZ124)+ABS(CB124))*SIGN(BZ124)</f>
        <v>166.79599999999999</v>
      </c>
      <c r="CE124" s="21">
        <f ca="1">(ABS(CA124)+ABS(CC124))*SIGN(CA124)</f>
        <v>23.121000000000002</v>
      </c>
      <c r="CF124" s="21">
        <f ca="1">(ABS(CD124)+0.3*ABS(CE124))*SIGN(CD124)</f>
        <v>173.73229999999998</v>
      </c>
      <c r="CG124" s="21">
        <f t="shared" ref="CG124:CG127" ca="1" si="354">(ABS(CE124)+0.3*ABS(CD124))*SIGN(CE124)</f>
        <v>73.15979999999999</v>
      </c>
      <c r="CH124" s="21">
        <f ca="1">IF($C$2&lt;=$C$3,CF124,CG124)</f>
        <v>173.73229999999998</v>
      </c>
      <c r="CI124" s="37">
        <f ca="1">BX124</f>
        <v>-73.701999999999998</v>
      </c>
      <c r="CJ124" s="37">
        <f ca="1">BY124+CH124</f>
        <v>129.56529999999998</v>
      </c>
      <c r="CK124" s="37">
        <f ca="1">BY124-CH124</f>
        <v>-217.89929999999998</v>
      </c>
      <c r="CL124" s="60"/>
      <c r="CM124" s="8" t="s">
        <v>31</v>
      </c>
      <c r="CN124" s="45">
        <f>($H$2-CN118)*4+1</f>
        <v>13</v>
      </c>
      <c r="CO124" s="8" t="s">
        <v>11</v>
      </c>
      <c r="CP124" s="6">
        <f ca="1">INDEX(CQ$8:CQ$31,CN124,1)</f>
        <v>-44.076000000000001</v>
      </c>
      <c r="CQ124" s="6">
        <f ca="1">INDEX(CR$8:CR$31,CN124,1)</f>
        <v>-26.471</v>
      </c>
      <c r="CR124" s="6">
        <f ca="1">INDEX(CS$8:CS$31,CN124,1)</f>
        <v>148.196</v>
      </c>
      <c r="CS124" s="6">
        <f ca="1">INDEX(CT$8:CT$31,CN124,1)</f>
        <v>17.844999999999999</v>
      </c>
      <c r="CT124" s="6">
        <f ca="1">INDEX(CU$8:CU$31,CN124,1)</f>
        <v>2.0449999999999999</v>
      </c>
      <c r="CU124" s="6">
        <f ca="1">INDEX(CV$8:CV$31,CN124,1)</f>
        <v>3.0089999999999999</v>
      </c>
      <c r="CV124" s="21">
        <f ca="1">(ABS(CR124)+ABS(CT124))*SIGN(CR124)</f>
        <v>150.24099999999999</v>
      </c>
      <c r="CW124" s="21">
        <f ca="1">(ABS(CS124)+ABS(CU124))*SIGN(CS124)</f>
        <v>20.853999999999999</v>
      </c>
      <c r="CX124" s="21">
        <f ca="1">(ABS(CV124)+0.3*ABS(CW124))*SIGN(CV124)</f>
        <v>156.49719999999999</v>
      </c>
      <c r="CY124" s="21">
        <f t="shared" ref="CY124:CY127" ca="1" si="355">(ABS(CW124)+0.3*ABS(CV124))*SIGN(CW124)</f>
        <v>65.926299999999998</v>
      </c>
      <c r="CZ124" s="21">
        <f ca="1">IF($C$2&lt;=$C$3,CX124,CY124)</f>
        <v>156.49719999999999</v>
      </c>
      <c r="DA124" s="37">
        <f ca="1">CP124</f>
        <v>-44.076000000000001</v>
      </c>
      <c r="DB124" s="37">
        <f ca="1">CQ124+CZ124</f>
        <v>130.02619999999999</v>
      </c>
      <c r="DC124" s="37">
        <f ca="1">CQ124-CZ124</f>
        <v>-182.9682</v>
      </c>
      <c r="DD124" s="60"/>
      <c r="DE124" s="8" t="s">
        <v>31</v>
      </c>
      <c r="DF124" s="45">
        <f>($H$2-DF118)*4+1</f>
        <v>13</v>
      </c>
      <c r="DG124" s="8" t="s">
        <v>11</v>
      </c>
      <c r="DH124" s="6">
        <f ca="1">INDEX(DI$8:DI$31,DF124,1)</f>
        <v>-21.257999999999999</v>
      </c>
      <c r="DI124" s="6">
        <f ca="1">INDEX(DJ$8:DJ$31,DF124,1)</f>
        <v>-13.028</v>
      </c>
      <c r="DJ124" s="6">
        <f ca="1">INDEX(DK$8:DK$31,DF124,1)</f>
        <v>18.088000000000001</v>
      </c>
      <c r="DK124" s="6">
        <f ca="1">INDEX(DL$8:DL$31,DF124,1)</f>
        <v>-3.9340000000000002</v>
      </c>
      <c r="DL124" s="6">
        <f ca="1">INDEX(DM$8:DM$31,DF124,1)</f>
        <v>-0.55400000000000005</v>
      </c>
      <c r="DM124" s="6">
        <f ca="1">INDEX(DN$8:DN$31,DF124,1)</f>
        <v>-0.81499999999999995</v>
      </c>
      <c r="DN124" s="21">
        <f ca="1">(ABS(DJ124)+ABS(DL124))*SIGN(DJ124)</f>
        <v>18.641999999999999</v>
      </c>
      <c r="DO124" s="21">
        <f ca="1">(ABS(DK124)+ABS(DM124))*SIGN(DK124)</f>
        <v>-4.7490000000000006</v>
      </c>
      <c r="DP124" s="21">
        <f ca="1">(ABS(DN124)+0.3*ABS(DO124))*SIGN(DN124)</f>
        <v>20.066700000000001</v>
      </c>
      <c r="DQ124" s="21">
        <f t="shared" ref="DQ124:DQ127" ca="1" si="356">(ABS(DO124)+0.3*ABS(DN124))*SIGN(DO124)</f>
        <v>-10.3416</v>
      </c>
      <c r="DR124" s="21">
        <f ca="1">IF($C$2&lt;=$C$3,DP124,DQ124)</f>
        <v>20.066700000000001</v>
      </c>
      <c r="DS124" s="37">
        <f ca="1">DH124</f>
        <v>-21.257999999999999</v>
      </c>
      <c r="DT124" s="37">
        <f ca="1">DI124+DR124</f>
        <v>7.0387000000000004</v>
      </c>
      <c r="DU124" s="37">
        <f ca="1">DI124-DR124</f>
        <v>-33.094700000000003</v>
      </c>
      <c r="DV124" s="60"/>
    </row>
    <row r="125" spans="1:126">
      <c r="B125" s="45">
        <f>B124+1</f>
        <v>14</v>
      </c>
      <c r="C125" s="8" t="s">
        <v>10</v>
      </c>
      <c r="D125" s="6">
        <f ca="1">INDEX(E$8:E$31,B125,1)</f>
        <v>-22.393999999999998</v>
      </c>
      <c r="E125" s="6">
        <f ca="1">INDEX(F$8:F$31,B125,1)</f>
        <v>-13.72</v>
      </c>
      <c r="F125" s="6">
        <f ca="1">INDEX(G$8:G$31,B125,1)</f>
        <v>-17.54</v>
      </c>
      <c r="G125" s="6">
        <f ca="1">INDEX(H$8:H$31,B125,1)</f>
        <v>-2.109</v>
      </c>
      <c r="H125" s="6">
        <f ca="1">INDEX(I$8:I$31,B125,1)</f>
        <v>-0.24099999999999999</v>
      </c>
      <c r="I125" s="6">
        <f ca="1">INDEX(J$8:J$31,B125,1)</f>
        <v>-0.35399999999999998</v>
      </c>
      <c r="J125" s="21">
        <f t="shared" ref="J125:K127" ca="1" si="357">(ABS(F125)+ABS(H125))*SIGN(F125)</f>
        <v>-17.780999999999999</v>
      </c>
      <c r="K125" s="21">
        <f t="shared" ca="1" si="357"/>
        <v>-2.4630000000000001</v>
      </c>
      <c r="L125" s="21">
        <f t="shared" ref="L125:L127" ca="1" si="358">(ABS(J125)+0.3*ABS(K125))*SIGN(J125)</f>
        <v>-18.5199</v>
      </c>
      <c r="M125" s="21">
        <f t="shared" ca="1" si="350"/>
        <v>-7.7972999999999999</v>
      </c>
      <c r="N125" s="21">
        <f ca="1">IF($C$2&lt;=$C$3,L125,M125)</f>
        <v>-18.5199</v>
      </c>
      <c r="O125" s="37">
        <f t="shared" ref="O125:O127" ca="1" si="359">D125</f>
        <v>-22.393999999999998</v>
      </c>
      <c r="P125" s="37">
        <f t="shared" ref="P125:P127" ca="1" si="360">E125+N125</f>
        <v>-32.239899999999999</v>
      </c>
      <c r="Q125" s="37">
        <f t="shared" ref="Q125:Q127" ca="1" si="361">E125-N125</f>
        <v>4.7998999999999992</v>
      </c>
      <c r="R125" s="60"/>
      <c r="T125" s="45">
        <f>T124+1</f>
        <v>14</v>
      </c>
      <c r="U125" s="8" t="s">
        <v>10</v>
      </c>
      <c r="V125" s="6">
        <f ca="1">INDEX(W$8:W$31,T125,1)</f>
        <v>-15.106</v>
      </c>
      <c r="W125" s="6">
        <f ca="1">INDEX(X$8:X$31,T125,1)</f>
        <v>-9.2420000000000009</v>
      </c>
      <c r="X125" s="6">
        <f ca="1">INDEX(Y$8:Y$31,T125,1)</f>
        <v>-20.437999999999999</v>
      </c>
      <c r="Y125" s="6">
        <f ca="1">INDEX(Z$8:Z$31,T125,1)</f>
        <v>-2.4580000000000002</v>
      </c>
      <c r="Z125" s="6">
        <f ca="1">INDEX(AA$8:AA$31,T125,1)</f>
        <v>-0.28100000000000003</v>
      </c>
      <c r="AA125" s="6">
        <f ca="1">INDEX(AB$8:AB$31,T125,1)</f>
        <v>-0.41299999999999998</v>
      </c>
      <c r="AB125" s="21">
        <f t="shared" ref="AB125:AC127" ca="1" si="362">(ABS(X125)+ABS(Z125))*SIGN(X125)</f>
        <v>-20.718999999999998</v>
      </c>
      <c r="AC125" s="21">
        <f t="shared" ca="1" si="362"/>
        <v>-2.871</v>
      </c>
      <c r="AD125" s="21">
        <f t="shared" ref="AD125:AD127" ca="1" si="363">(ABS(AB125)+0.3*ABS(AC125))*SIGN(AB125)</f>
        <v>-21.580299999999998</v>
      </c>
      <c r="AE125" s="21">
        <f t="shared" ca="1" si="351"/>
        <v>-9.0866999999999987</v>
      </c>
      <c r="AF125" s="21">
        <f ca="1">IF($C$2&lt;=$C$3,AD125,AE125)</f>
        <v>-21.580299999999998</v>
      </c>
      <c r="AG125" s="37">
        <f t="shared" ref="AG125:AG127" ca="1" si="364">V125</f>
        <v>-15.106</v>
      </c>
      <c r="AH125" s="37">
        <f t="shared" ref="AH125:AH127" ca="1" si="365">W125+AF125</f>
        <v>-30.822299999999998</v>
      </c>
      <c r="AI125" s="37">
        <f t="shared" ref="AI125:AI127" ca="1" si="366">W125-AF125</f>
        <v>12.338299999999997</v>
      </c>
      <c r="AJ125" s="60"/>
      <c r="AL125" s="45">
        <f>AL124+1</f>
        <v>14</v>
      </c>
      <c r="AM125" s="8" t="s">
        <v>10</v>
      </c>
      <c r="AN125" s="6">
        <f ca="1">INDEX(AO$8:AO$31,AL125,1)</f>
        <v>-26.948</v>
      </c>
      <c r="AO125" s="6">
        <f ca="1">INDEX(AP$8:AP$31,AL125,1)</f>
        <v>-16.238</v>
      </c>
      <c r="AP125" s="6">
        <f ca="1">INDEX(AQ$8:AQ$31,AL125,1)</f>
        <v>-17.251999999999999</v>
      </c>
      <c r="AQ125" s="6">
        <f ca="1">INDEX(AR$8:AR$31,AL125,1)</f>
        <v>-2.069</v>
      </c>
      <c r="AR125" s="6">
        <f ca="1">INDEX(AS$8:AS$31,AL125,1)</f>
        <v>-0.23899999999999999</v>
      </c>
      <c r="AS125" s="6">
        <f ca="1">INDEX(AT$8:AT$31,AL125,1)</f>
        <v>-0.35099999999999998</v>
      </c>
      <c r="AT125" s="21">
        <f t="shared" ref="AT125:AU127" ca="1" si="367">(ABS(AP125)+ABS(AR125))*SIGN(AP125)</f>
        <v>-17.491</v>
      </c>
      <c r="AU125" s="21">
        <f t="shared" ca="1" si="367"/>
        <v>-2.42</v>
      </c>
      <c r="AV125" s="21">
        <f t="shared" ref="AV125:AV127" ca="1" si="368">(ABS(AT125)+0.3*ABS(AU125))*SIGN(AT125)</f>
        <v>-18.216999999999999</v>
      </c>
      <c r="AW125" s="21">
        <f t="shared" ca="1" si="352"/>
        <v>-7.6673</v>
      </c>
      <c r="AX125" s="21">
        <f ca="1">IF($C$2&lt;=$C$3,AV125,AW125)</f>
        <v>-18.216999999999999</v>
      </c>
      <c r="AY125" s="37">
        <f t="shared" ref="AY125:AY127" ca="1" si="369">AN125</f>
        <v>-26.948</v>
      </c>
      <c r="AZ125" s="37">
        <f t="shared" ref="AZ125:AZ127" ca="1" si="370">AO125+AX125</f>
        <v>-34.454999999999998</v>
      </c>
      <c r="BA125" s="37">
        <f t="shared" ref="BA125:BA127" ca="1" si="371">AO125-AX125</f>
        <v>1.9789999999999992</v>
      </c>
      <c r="BB125" s="60"/>
      <c r="BD125" s="45">
        <f>BD124+1</f>
        <v>14</v>
      </c>
      <c r="BE125" s="8" t="s">
        <v>10</v>
      </c>
      <c r="BF125" s="6">
        <f ca="1">INDEX(BG$8:BG$31,BD125,1)</f>
        <v>-40.546999999999997</v>
      </c>
      <c r="BG125" s="6">
        <f ca="1">INDEX(BH$8:BH$31,BD125,1)</f>
        <v>-24.425999999999998</v>
      </c>
      <c r="BH125" s="6">
        <f ca="1">INDEX(BI$8:BI$31,BD125,1)</f>
        <v>-154.846</v>
      </c>
      <c r="BI125" s="6">
        <f ca="1">INDEX(BJ$8:BJ$31,BD125,1)</f>
        <v>-18.651</v>
      </c>
      <c r="BJ125" s="6">
        <f ca="1">INDEX(BK$8:BK$31,BD125,1)</f>
        <v>-2.137</v>
      </c>
      <c r="BK125" s="6">
        <f ca="1">INDEX(BL$8:BL$31,BD125,1)</f>
        <v>-3.1440000000000001</v>
      </c>
      <c r="BL125" s="21">
        <f t="shared" ref="BL125:BM127" ca="1" si="372">(ABS(BH125)+ABS(BJ125))*SIGN(BH125)</f>
        <v>-156.983</v>
      </c>
      <c r="BM125" s="21">
        <f t="shared" ca="1" si="372"/>
        <v>-21.795000000000002</v>
      </c>
      <c r="BN125" s="21">
        <f t="shared" ref="BN125:BN127" ca="1" si="373">(ABS(BL125)+0.3*ABS(BM125))*SIGN(BL125)</f>
        <v>-163.5215</v>
      </c>
      <c r="BO125" s="21">
        <f t="shared" ca="1" si="353"/>
        <v>-68.889900000000011</v>
      </c>
      <c r="BP125" s="21">
        <f ca="1">IF($C$2&lt;=$C$3,BN125,BO125)</f>
        <v>-163.5215</v>
      </c>
      <c r="BQ125" s="37">
        <f t="shared" ref="BQ125:BQ127" ca="1" si="374">BF125</f>
        <v>-40.546999999999997</v>
      </c>
      <c r="BR125" s="37">
        <f t="shared" ref="BR125:BR127" ca="1" si="375">BG125+BP125</f>
        <v>-187.94749999999999</v>
      </c>
      <c r="BS125" s="37">
        <f t="shared" ref="BS125:BS127" ca="1" si="376">BG125-BP125</f>
        <v>139.09550000000002</v>
      </c>
      <c r="BT125" s="60"/>
      <c r="BV125" s="45">
        <f>BV124+1</f>
        <v>14</v>
      </c>
      <c r="BW125" s="8" t="s">
        <v>10</v>
      </c>
      <c r="BX125" s="6">
        <f ca="1">INDEX(BY$8:BY$31,BV125,1)</f>
        <v>-76.260999999999996</v>
      </c>
      <c r="BY125" s="6">
        <f ca="1">INDEX(BZ$8:BZ$31,BV125,1)</f>
        <v>-45.747999999999998</v>
      </c>
      <c r="BZ125" s="6">
        <f ca="1">INDEX(CA$8:CA$31,BV125,1)</f>
        <v>-165.01400000000001</v>
      </c>
      <c r="CA125" s="6">
        <f ca="1">INDEX(CB$8:CB$31,BV125,1)</f>
        <v>-19.844999999999999</v>
      </c>
      <c r="CB125" s="6">
        <f ca="1">INDEX(CC$8:CC$31,BV125,1)</f>
        <v>-2.274</v>
      </c>
      <c r="CC125" s="6">
        <f ca="1">INDEX(CD$8:CD$31,BV125,1)</f>
        <v>-3.3450000000000002</v>
      </c>
      <c r="CD125" s="21">
        <f t="shared" ref="CD125:CE127" ca="1" si="377">(ABS(BZ125)+ABS(CB125))*SIGN(BZ125)</f>
        <v>-167.28800000000001</v>
      </c>
      <c r="CE125" s="21">
        <f t="shared" ca="1" si="377"/>
        <v>-23.189999999999998</v>
      </c>
      <c r="CF125" s="21">
        <f t="shared" ref="CF125:CF127" ca="1" si="378">(ABS(CD125)+0.3*ABS(CE125))*SIGN(CD125)</f>
        <v>-174.245</v>
      </c>
      <c r="CG125" s="21">
        <f t="shared" ca="1" si="354"/>
        <v>-73.37639999999999</v>
      </c>
      <c r="CH125" s="21">
        <f ca="1">IF($C$2&lt;=$C$3,CF125,CG125)</f>
        <v>-174.245</v>
      </c>
      <c r="CI125" s="37">
        <f t="shared" ref="CI125:CI127" ca="1" si="379">BX125</f>
        <v>-76.260999999999996</v>
      </c>
      <c r="CJ125" s="37">
        <f t="shared" ref="CJ125:CJ127" ca="1" si="380">BY125+CH125</f>
        <v>-219.99299999999999</v>
      </c>
      <c r="CK125" s="37">
        <f t="shared" ref="CK125:CK127" ca="1" si="381">BY125-CH125</f>
        <v>128.49700000000001</v>
      </c>
      <c r="CL125" s="60"/>
      <c r="CN125" s="45">
        <f>CN124+1</f>
        <v>14</v>
      </c>
      <c r="CO125" s="8" t="s">
        <v>10</v>
      </c>
      <c r="CP125" s="6">
        <f ca="1">INDEX(CQ$8:CQ$31,CN125,1)</f>
        <v>-48.704000000000001</v>
      </c>
      <c r="CQ125" s="6">
        <f ca="1">INDEX(CR$8:CR$31,CN125,1)</f>
        <v>-29.161999999999999</v>
      </c>
      <c r="CR125" s="6">
        <f ca="1">INDEX(CS$8:CS$31,CN125,1)</f>
        <v>-117.73399999999999</v>
      </c>
      <c r="CS125" s="6">
        <f ca="1">INDEX(CT$8:CT$31,CN125,1)</f>
        <v>-14.176</v>
      </c>
      <c r="CT125" s="6">
        <f ca="1">INDEX(CU$8:CU$31,CN125,1)</f>
        <v>-1.63</v>
      </c>
      <c r="CU125" s="6">
        <f ca="1">INDEX(CV$8:CV$31,CN125,1)</f>
        <v>-2.3980000000000001</v>
      </c>
      <c r="CV125" s="21">
        <f t="shared" ref="CV125:CW127" ca="1" si="382">(ABS(CR125)+ABS(CT125))*SIGN(CR125)</f>
        <v>-119.36399999999999</v>
      </c>
      <c r="CW125" s="21">
        <f t="shared" ca="1" si="382"/>
        <v>-16.574000000000002</v>
      </c>
      <c r="CX125" s="21">
        <f t="shared" ref="CX125:CX127" ca="1" si="383">(ABS(CV125)+0.3*ABS(CW125))*SIGN(CV125)</f>
        <v>-124.33619999999999</v>
      </c>
      <c r="CY125" s="21">
        <f t="shared" ca="1" si="355"/>
        <v>-52.383200000000002</v>
      </c>
      <c r="CZ125" s="21">
        <f ca="1">IF($C$2&lt;=$C$3,CX125,CY125)</f>
        <v>-124.33619999999999</v>
      </c>
      <c r="DA125" s="37">
        <f t="shared" ref="DA125:DA127" ca="1" si="384">CP125</f>
        <v>-48.704000000000001</v>
      </c>
      <c r="DB125" s="37">
        <f t="shared" ref="DB125:DB127" ca="1" si="385">CQ125+CZ125</f>
        <v>-153.4982</v>
      </c>
      <c r="DC125" s="37">
        <f t="shared" ref="DC125:DC127" ca="1" si="386">CQ125-CZ125</f>
        <v>95.174199999999985</v>
      </c>
      <c r="DD125" s="60"/>
      <c r="DF125" s="45">
        <f>DF124+1</f>
        <v>14</v>
      </c>
      <c r="DG125" s="8" t="s">
        <v>10</v>
      </c>
      <c r="DH125" s="6">
        <f ca="1">INDEX(DI$8:DI$31,DF125,1)</f>
        <v>-22.324000000000002</v>
      </c>
      <c r="DI125" s="6">
        <f ca="1">INDEX(DJ$8:DJ$31,DF125,1)</f>
        <v>-13.677</v>
      </c>
      <c r="DJ125" s="6">
        <f ca="1">INDEX(DK$8:DK$31,DF125,1)</f>
        <v>-17.452000000000002</v>
      </c>
      <c r="DK125" s="6">
        <f ca="1">INDEX(DL$8:DL$31,DF125,1)</f>
        <v>3.7919999999999998</v>
      </c>
      <c r="DL125" s="6">
        <f ca="1">INDEX(DM$8:DM$31,DF125,1)</f>
        <v>0.53400000000000003</v>
      </c>
      <c r="DM125" s="6">
        <f ca="1">INDEX(DN$8:DN$31,DF125,1)</f>
        <v>0.78600000000000003</v>
      </c>
      <c r="DN125" s="21">
        <f t="shared" ref="DN125:DO127" ca="1" si="387">(ABS(DJ125)+ABS(DL125))*SIGN(DJ125)</f>
        <v>-17.986000000000001</v>
      </c>
      <c r="DO125" s="21">
        <f t="shared" ca="1" si="387"/>
        <v>4.5779999999999994</v>
      </c>
      <c r="DP125" s="21">
        <f t="shared" ref="DP125:DP127" ca="1" si="388">(ABS(DN125)+0.3*ABS(DO125))*SIGN(DN125)</f>
        <v>-19.359400000000001</v>
      </c>
      <c r="DQ125" s="21">
        <f t="shared" ca="1" si="356"/>
        <v>9.9738000000000007</v>
      </c>
      <c r="DR125" s="21">
        <f ca="1">IF($C$2&lt;=$C$3,DP125,DQ125)</f>
        <v>-19.359400000000001</v>
      </c>
      <c r="DS125" s="37">
        <f t="shared" ref="DS125:DS127" ca="1" si="389">DH125</f>
        <v>-22.324000000000002</v>
      </c>
      <c r="DT125" s="37">
        <f t="shared" ref="DT125:DT127" ca="1" si="390">DI125+DR125</f>
        <v>-33.0364</v>
      </c>
      <c r="DU125" s="37">
        <f t="shared" ref="DU125:DU127" ca="1" si="391">DI125-DR125</f>
        <v>5.6824000000000012</v>
      </c>
      <c r="DV125" s="60"/>
    </row>
    <row r="126" spans="1:126">
      <c r="B126" s="45">
        <f t="shared" ref="B126:B127" si="392">B125+1</f>
        <v>15</v>
      </c>
      <c r="C126" s="8" t="s">
        <v>9</v>
      </c>
      <c r="D126" s="6">
        <f ca="1">INDEX(E$8:E$31,B126,1)</f>
        <v>28.204000000000001</v>
      </c>
      <c r="E126" s="6">
        <f ca="1">INDEX(F$8:F$31,B126,1)</f>
        <v>17.282</v>
      </c>
      <c r="F126" s="6">
        <f ca="1">INDEX(G$8:G$31,B126,1)</f>
        <v>-7.6150000000000002</v>
      </c>
      <c r="G126" s="6">
        <f ca="1">INDEX(H$8:H$31,B126,1)</f>
        <v>-0.91600000000000004</v>
      </c>
      <c r="H126" s="6">
        <f ca="1">INDEX(I$8:I$31,B126,1)</f>
        <v>-0.105</v>
      </c>
      <c r="I126" s="6">
        <f ca="1">INDEX(J$8:J$31,B126,1)</f>
        <v>-0.154</v>
      </c>
      <c r="J126" s="21">
        <f t="shared" ca="1" si="357"/>
        <v>-7.7200000000000006</v>
      </c>
      <c r="K126" s="21">
        <f t="shared" ca="1" si="357"/>
        <v>-1.07</v>
      </c>
      <c r="L126" s="21">
        <f t="shared" ca="1" si="358"/>
        <v>-8.0410000000000004</v>
      </c>
      <c r="M126" s="21">
        <f t="shared" ca="1" si="350"/>
        <v>-3.3860000000000001</v>
      </c>
      <c r="N126" s="21">
        <f ca="1">IF($C$2&lt;=$C$3,L126,M126)</f>
        <v>-8.0410000000000004</v>
      </c>
      <c r="O126" s="21">
        <f t="shared" ca="1" si="359"/>
        <v>28.204000000000001</v>
      </c>
      <c r="P126" s="21">
        <f t="shared" ca="1" si="360"/>
        <v>9.2409999999999997</v>
      </c>
      <c r="Q126" s="21">
        <f t="shared" ca="1" si="361"/>
        <v>25.323</v>
      </c>
      <c r="R126" s="60"/>
      <c r="T126" s="45">
        <f t="shared" ref="T126:T127" si="393">T125+1</f>
        <v>15</v>
      </c>
      <c r="U126" s="8" t="s">
        <v>9</v>
      </c>
      <c r="V126" s="6">
        <f ca="1">INDEX(W$8:W$31,T126,1)</f>
        <v>22.954999999999998</v>
      </c>
      <c r="W126" s="6">
        <f ca="1">INDEX(X$8:X$31,T126,1)</f>
        <v>14.069000000000001</v>
      </c>
      <c r="X126" s="6">
        <f ca="1">INDEX(Y$8:Y$31,T126,1)</f>
        <v>-10.819000000000001</v>
      </c>
      <c r="Y126" s="6">
        <f ca="1">INDEX(Z$8:Z$31,T126,1)</f>
        <v>-1.3009999999999999</v>
      </c>
      <c r="Z126" s="6">
        <f ca="1">INDEX(AA$8:AA$31,T126,1)</f>
        <v>-0.14899999999999999</v>
      </c>
      <c r="AA126" s="6">
        <f ca="1">INDEX(AB$8:AB$31,T126,1)</f>
        <v>-0.219</v>
      </c>
      <c r="AB126" s="21">
        <f t="shared" ca="1" si="362"/>
        <v>-10.968</v>
      </c>
      <c r="AC126" s="21">
        <f t="shared" ca="1" si="362"/>
        <v>-1.52</v>
      </c>
      <c r="AD126" s="21">
        <f t="shared" ca="1" si="363"/>
        <v>-11.423999999999999</v>
      </c>
      <c r="AE126" s="21">
        <f t="shared" ca="1" si="351"/>
        <v>-4.8103999999999996</v>
      </c>
      <c r="AF126" s="21">
        <f ca="1">IF($C$2&lt;=$C$3,AD126,AE126)</f>
        <v>-11.423999999999999</v>
      </c>
      <c r="AG126" s="21">
        <f t="shared" ca="1" si="364"/>
        <v>22.954999999999998</v>
      </c>
      <c r="AH126" s="21">
        <f t="shared" ca="1" si="365"/>
        <v>2.6450000000000014</v>
      </c>
      <c r="AI126" s="21">
        <f t="shared" ca="1" si="366"/>
        <v>25.493000000000002</v>
      </c>
      <c r="AJ126" s="60"/>
      <c r="AL126" s="45">
        <f t="shared" ref="AL126:AL127" si="394">AL125+1</f>
        <v>15</v>
      </c>
      <c r="AM126" s="8" t="s">
        <v>9</v>
      </c>
      <c r="AN126" s="6">
        <f ca="1">INDEX(AO$8:AO$31,AL126,1)</f>
        <v>53.850999999999999</v>
      </c>
      <c r="AO126" s="6">
        <f ca="1">INDEX(AP$8:AP$31,AL126,1)</f>
        <v>32.432000000000002</v>
      </c>
      <c r="AP126" s="6">
        <f ca="1">INDEX(AQ$8:AQ$31,AL126,1)</f>
        <v>-13.254</v>
      </c>
      <c r="AQ126" s="6">
        <f ca="1">INDEX(AR$8:AR$31,AL126,1)</f>
        <v>-1.59</v>
      </c>
      <c r="AR126" s="6">
        <f ca="1">INDEX(AS$8:AS$31,AL126,1)</f>
        <v>-0.183</v>
      </c>
      <c r="AS126" s="6">
        <f ca="1">INDEX(AT$8:AT$31,AL126,1)</f>
        <v>-0.26900000000000002</v>
      </c>
      <c r="AT126" s="21">
        <f t="shared" ca="1" si="367"/>
        <v>-13.436999999999999</v>
      </c>
      <c r="AU126" s="21">
        <f t="shared" ca="1" si="367"/>
        <v>-1.859</v>
      </c>
      <c r="AV126" s="21">
        <f t="shared" ca="1" si="368"/>
        <v>-13.9947</v>
      </c>
      <c r="AW126" s="21">
        <f t="shared" ca="1" si="352"/>
        <v>-5.8900999999999994</v>
      </c>
      <c r="AX126" s="21">
        <f ca="1">IF($C$2&lt;=$C$3,AV126,AW126)</f>
        <v>-13.9947</v>
      </c>
      <c r="AY126" s="21">
        <f t="shared" ca="1" si="369"/>
        <v>53.850999999999999</v>
      </c>
      <c r="AZ126" s="21">
        <f t="shared" ca="1" si="370"/>
        <v>18.4373</v>
      </c>
      <c r="BA126" s="21">
        <f t="shared" ca="1" si="371"/>
        <v>46.426700000000004</v>
      </c>
      <c r="BB126" s="60"/>
      <c r="BD126" s="45">
        <f t="shared" ref="BD126:BD127" si="395">BD125+1</f>
        <v>15</v>
      </c>
      <c r="BE126" s="8" t="s">
        <v>9</v>
      </c>
      <c r="BF126" s="6">
        <f ca="1">INDEX(BG$8:BG$31,BD126,1)</f>
        <v>85.353999999999999</v>
      </c>
      <c r="BG126" s="6">
        <f ca="1">INDEX(BH$8:BH$31,BD126,1)</f>
        <v>51.116</v>
      </c>
      <c r="BH126" s="6">
        <f ca="1">INDEX(BI$8:BI$31,BD126,1)</f>
        <v>-83.881</v>
      </c>
      <c r="BI126" s="6">
        <f ca="1">INDEX(BJ$8:BJ$31,BD126,1)</f>
        <v>-10.103999999999999</v>
      </c>
      <c r="BJ126" s="6">
        <f ca="1">INDEX(BK$8:BK$31,BD126,1)</f>
        <v>-1.1599999999999999</v>
      </c>
      <c r="BK126" s="6">
        <f ca="1">INDEX(BL$8:BL$31,BD126,1)</f>
        <v>-1.706</v>
      </c>
      <c r="BL126" s="21">
        <f t="shared" ca="1" si="372"/>
        <v>-85.040999999999997</v>
      </c>
      <c r="BM126" s="21">
        <f t="shared" ca="1" si="372"/>
        <v>-11.809999999999999</v>
      </c>
      <c r="BN126" s="21">
        <f t="shared" ca="1" si="373"/>
        <v>-88.584000000000003</v>
      </c>
      <c r="BO126" s="21">
        <f t="shared" ca="1" si="353"/>
        <v>-37.322299999999998</v>
      </c>
      <c r="BP126" s="21">
        <f ca="1">IF($C$2&lt;=$C$3,BN126,BO126)</f>
        <v>-88.584000000000003</v>
      </c>
      <c r="BQ126" s="21">
        <f t="shared" ca="1" si="374"/>
        <v>85.353999999999999</v>
      </c>
      <c r="BR126" s="21">
        <f t="shared" ca="1" si="375"/>
        <v>-37.468000000000004</v>
      </c>
      <c r="BS126" s="21">
        <f t="shared" ca="1" si="376"/>
        <v>139.69999999999999</v>
      </c>
      <c r="BT126" s="60"/>
      <c r="BV126" s="45">
        <f t="shared" ref="BV126:BV127" si="396">BV125+1</f>
        <v>15</v>
      </c>
      <c r="BW126" s="8" t="s">
        <v>9</v>
      </c>
      <c r="BX126" s="6">
        <f ca="1">INDEX(BY$8:BY$31,BV126,1)</f>
        <v>110.187</v>
      </c>
      <c r="BY126" s="6">
        <f ca="1">INDEX(BZ$8:BZ$31,BV126,1)</f>
        <v>66.046999999999997</v>
      </c>
      <c r="BZ126" s="6">
        <f ca="1">INDEX(CA$8:CA$31,BV126,1)</f>
        <v>-78.462999999999994</v>
      </c>
      <c r="CA126" s="6">
        <f ca="1">INDEX(CB$8:CB$31,BV126,1)</f>
        <v>-9.4359999999999999</v>
      </c>
      <c r="CB126" s="6">
        <f ca="1">INDEX(CC$8:CC$31,BV126,1)</f>
        <v>-1.081</v>
      </c>
      <c r="CC126" s="6">
        <f ca="1">INDEX(CD$8:CD$31,BV126,1)</f>
        <v>-1.591</v>
      </c>
      <c r="CD126" s="21">
        <f t="shared" ca="1" si="377"/>
        <v>-79.543999999999997</v>
      </c>
      <c r="CE126" s="21">
        <f t="shared" ca="1" si="377"/>
        <v>-11.026999999999999</v>
      </c>
      <c r="CF126" s="21">
        <f t="shared" ca="1" si="378"/>
        <v>-82.852099999999993</v>
      </c>
      <c r="CG126" s="21">
        <f t="shared" ca="1" si="354"/>
        <v>-34.8902</v>
      </c>
      <c r="CH126" s="21">
        <f ca="1">IF($C$2&lt;=$C$3,CF126,CG126)</f>
        <v>-82.852099999999993</v>
      </c>
      <c r="CI126" s="21">
        <f t="shared" ca="1" si="379"/>
        <v>110.187</v>
      </c>
      <c r="CJ126" s="21">
        <f t="shared" ca="1" si="380"/>
        <v>-16.805099999999996</v>
      </c>
      <c r="CK126" s="21">
        <f t="shared" ca="1" si="381"/>
        <v>148.89909999999998</v>
      </c>
      <c r="CL126" s="60"/>
      <c r="CN126" s="45">
        <f t="shared" ref="CN126:CN127" si="397">CN125+1</f>
        <v>15</v>
      </c>
      <c r="CO126" s="8" t="s">
        <v>9</v>
      </c>
      <c r="CP126" s="6">
        <f ca="1">INDEX(CQ$8:CQ$31,CN126,1)</f>
        <v>93.683000000000007</v>
      </c>
      <c r="CQ126" s="6">
        <f ca="1">INDEX(CR$8:CR$31,CN126,1)</f>
        <v>56.186</v>
      </c>
      <c r="CR126" s="6">
        <f ca="1">INDEX(CS$8:CS$31,CN126,1)</f>
        <v>-73.869</v>
      </c>
      <c r="CS126" s="6">
        <f ca="1">INDEX(CT$8:CT$31,CN126,1)</f>
        <v>-8.8949999999999996</v>
      </c>
      <c r="CT126" s="6">
        <f ca="1">INDEX(CU$8:CU$31,CN126,1)</f>
        <v>-1.0209999999999999</v>
      </c>
      <c r="CU126" s="6">
        <f ca="1">INDEX(CV$8:CV$31,CN126,1)</f>
        <v>-1.502</v>
      </c>
      <c r="CV126" s="21">
        <f t="shared" ca="1" si="382"/>
        <v>-74.89</v>
      </c>
      <c r="CW126" s="21">
        <f t="shared" ca="1" si="382"/>
        <v>-10.397</v>
      </c>
      <c r="CX126" s="21">
        <f t="shared" ca="1" si="383"/>
        <v>-78.009100000000004</v>
      </c>
      <c r="CY126" s="21">
        <f t="shared" ca="1" si="355"/>
        <v>-32.863999999999997</v>
      </c>
      <c r="CZ126" s="21">
        <f ca="1">IF($C$2&lt;=$C$3,CX126,CY126)</f>
        <v>-78.009100000000004</v>
      </c>
      <c r="DA126" s="21">
        <f t="shared" ca="1" si="384"/>
        <v>93.683000000000007</v>
      </c>
      <c r="DB126" s="21">
        <f t="shared" ca="1" si="385"/>
        <v>-21.823100000000004</v>
      </c>
      <c r="DC126" s="21">
        <f t="shared" ca="1" si="386"/>
        <v>134.1951</v>
      </c>
      <c r="DD126" s="60"/>
      <c r="DF126" s="45">
        <f t="shared" ref="DF126:DF127" si="398">DF125+1</f>
        <v>15</v>
      </c>
      <c r="DG126" s="8" t="s">
        <v>9</v>
      </c>
      <c r="DH126" s="6">
        <f ca="1">INDEX(DI$8:DI$31,DF126,1)</f>
        <v>28.231999999999999</v>
      </c>
      <c r="DI126" s="6">
        <f ca="1">INDEX(DJ$8:DJ$31,DF126,1)</f>
        <v>17.298999999999999</v>
      </c>
      <c r="DJ126" s="6">
        <f ca="1">INDEX(DK$8:DK$31,DF126,1)</f>
        <v>-7.5620000000000003</v>
      </c>
      <c r="DK126" s="6">
        <f ca="1">INDEX(DL$8:DL$31,DF126,1)</f>
        <v>1.6439999999999999</v>
      </c>
      <c r="DL126" s="6">
        <f ca="1">INDEX(DM$8:DM$31,DF126,1)</f>
        <v>0.23200000000000001</v>
      </c>
      <c r="DM126" s="6">
        <f ca="1">INDEX(DN$8:DN$31,DF126,1)</f>
        <v>0.34100000000000003</v>
      </c>
      <c r="DN126" s="21">
        <f t="shared" ca="1" si="387"/>
        <v>-7.7940000000000005</v>
      </c>
      <c r="DO126" s="21">
        <f t="shared" ca="1" si="387"/>
        <v>1.9849999999999999</v>
      </c>
      <c r="DP126" s="21">
        <f t="shared" ca="1" si="388"/>
        <v>-8.3895</v>
      </c>
      <c r="DQ126" s="21">
        <f t="shared" ca="1" si="356"/>
        <v>4.3231999999999999</v>
      </c>
      <c r="DR126" s="21">
        <f ca="1">IF($C$2&lt;=$C$3,DP126,DQ126)</f>
        <v>-8.3895</v>
      </c>
      <c r="DS126" s="21">
        <f t="shared" ca="1" si="389"/>
        <v>28.231999999999999</v>
      </c>
      <c r="DT126" s="21">
        <f t="shared" ca="1" si="390"/>
        <v>8.9094999999999995</v>
      </c>
      <c r="DU126" s="21">
        <f t="shared" ca="1" si="391"/>
        <v>25.688499999999998</v>
      </c>
      <c r="DV126" s="60"/>
    </row>
    <row r="127" spans="1:126">
      <c r="B127" s="45">
        <f t="shared" si="392"/>
        <v>16</v>
      </c>
      <c r="C127" s="8" t="s">
        <v>8</v>
      </c>
      <c r="D127" s="6">
        <f ca="1">INDEX(E$8:E$31,B127,1)</f>
        <v>-28.713000000000001</v>
      </c>
      <c r="E127" s="6">
        <f ca="1">INDEX(F$8:F$31,B127,1)</f>
        <v>-17.591999999999999</v>
      </c>
      <c r="F127" s="6">
        <f ca="1">INDEX(G$8:G$31,B127,1)</f>
        <v>-7.6150000000000002</v>
      </c>
      <c r="G127" s="6">
        <f ca="1">INDEX(H$8:H$31,B127,1)</f>
        <v>-0.91600000000000004</v>
      </c>
      <c r="H127" s="6">
        <f ca="1">INDEX(I$8:I$31,B127,1)</f>
        <v>-0.105</v>
      </c>
      <c r="I127" s="6">
        <f ca="1">INDEX(J$8:J$31,B127,1)</f>
        <v>-0.154</v>
      </c>
      <c r="J127" s="21">
        <f t="shared" ca="1" si="357"/>
        <v>-7.7200000000000006</v>
      </c>
      <c r="K127" s="21">
        <f t="shared" ca="1" si="357"/>
        <v>-1.07</v>
      </c>
      <c r="L127" s="21">
        <f t="shared" ca="1" si="358"/>
        <v>-8.0410000000000004</v>
      </c>
      <c r="M127" s="21">
        <f t="shared" ca="1" si="350"/>
        <v>-3.3860000000000001</v>
      </c>
      <c r="N127" s="21">
        <f ca="1">IF($C$2&lt;=$C$3,L127,M127)</f>
        <v>-8.0410000000000004</v>
      </c>
      <c r="O127" s="21">
        <f t="shared" ca="1" si="359"/>
        <v>-28.713000000000001</v>
      </c>
      <c r="P127" s="21">
        <f t="shared" ca="1" si="360"/>
        <v>-25.632999999999999</v>
      </c>
      <c r="Q127" s="21">
        <f t="shared" ca="1" si="361"/>
        <v>-9.5509999999999984</v>
      </c>
      <c r="R127" s="60"/>
      <c r="T127" s="45">
        <f t="shared" si="393"/>
        <v>16</v>
      </c>
      <c r="U127" s="8" t="s">
        <v>8</v>
      </c>
      <c r="V127" s="6">
        <f ca="1">INDEX(W$8:W$31,T127,1)</f>
        <v>-23.062999999999999</v>
      </c>
      <c r="W127" s="6">
        <f ca="1">INDEX(X$8:X$31,T127,1)</f>
        <v>-14.127000000000001</v>
      </c>
      <c r="X127" s="6">
        <f ca="1">INDEX(Y$8:Y$31,T127,1)</f>
        <v>-10.819000000000001</v>
      </c>
      <c r="Y127" s="6">
        <f ca="1">INDEX(Z$8:Z$31,T127,1)</f>
        <v>-1.3009999999999999</v>
      </c>
      <c r="Z127" s="6">
        <f ca="1">INDEX(AA$8:AA$31,T127,1)</f>
        <v>-0.14899999999999999</v>
      </c>
      <c r="AA127" s="6">
        <f ca="1">INDEX(AB$8:AB$31,T127,1)</f>
        <v>-0.219</v>
      </c>
      <c r="AB127" s="21">
        <f t="shared" ca="1" si="362"/>
        <v>-10.968</v>
      </c>
      <c r="AC127" s="21">
        <f t="shared" ca="1" si="362"/>
        <v>-1.52</v>
      </c>
      <c r="AD127" s="21">
        <f t="shared" ca="1" si="363"/>
        <v>-11.423999999999999</v>
      </c>
      <c r="AE127" s="21">
        <f t="shared" ca="1" si="351"/>
        <v>-4.8103999999999996</v>
      </c>
      <c r="AF127" s="21">
        <f ca="1">IF($C$2&lt;=$C$3,AD127,AE127)</f>
        <v>-11.423999999999999</v>
      </c>
      <c r="AG127" s="21">
        <f t="shared" ca="1" si="364"/>
        <v>-23.062999999999999</v>
      </c>
      <c r="AH127" s="21">
        <f t="shared" ca="1" si="365"/>
        <v>-25.551000000000002</v>
      </c>
      <c r="AI127" s="21">
        <f t="shared" ca="1" si="366"/>
        <v>-2.7030000000000012</v>
      </c>
      <c r="AJ127" s="60"/>
      <c r="AL127" s="45">
        <f t="shared" si="394"/>
        <v>16</v>
      </c>
      <c r="AM127" s="8" t="s">
        <v>8</v>
      </c>
      <c r="AN127" s="6">
        <f ca="1">INDEX(AO$8:AO$31,AL127,1)</f>
        <v>-53.728999999999999</v>
      </c>
      <c r="AO127" s="6">
        <f ca="1">INDEX(AP$8:AP$31,AL127,1)</f>
        <v>-32.368000000000002</v>
      </c>
      <c r="AP127" s="6">
        <f ca="1">INDEX(AQ$8:AQ$31,AL127,1)</f>
        <v>-13.254</v>
      </c>
      <c r="AQ127" s="6">
        <f ca="1">INDEX(AR$8:AR$31,AL127,1)</f>
        <v>-1.59</v>
      </c>
      <c r="AR127" s="6">
        <f ca="1">INDEX(AS$8:AS$31,AL127,1)</f>
        <v>-0.183</v>
      </c>
      <c r="AS127" s="6">
        <f ca="1">INDEX(AT$8:AT$31,AL127,1)</f>
        <v>-0.26900000000000002</v>
      </c>
      <c r="AT127" s="21">
        <f t="shared" ca="1" si="367"/>
        <v>-13.436999999999999</v>
      </c>
      <c r="AU127" s="21">
        <f t="shared" ca="1" si="367"/>
        <v>-1.859</v>
      </c>
      <c r="AV127" s="21">
        <f t="shared" ca="1" si="368"/>
        <v>-13.9947</v>
      </c>
      <c r="AW127" s="21">
        <f t="shared" ca="1" si="352"/>
        <v>-5.8900999999999994</v>
      </c>
      <c r="AX127" s="21">
        <f ca="1">IF($C$2&lt;=$C$3,AV127,AW127)</f>
        <v>-13.9947</v>
      </c>
      <c r="AY127" s="21">
        <f t="shared" ca="1" si="369"/>
        <v>-53.728999999999999</v>
      </c>
      <c r="AZ127" s="21">
        <f t="shared" ca="1" si="370"/>
        <v>-46.362700000000004</v>
      </c>
      <c r="BA127" s="21">
        <f t="shared" ca="1" si="371"/>
        <v>-18.3733</v>
      </c>
      <c r="BB127" s="60"/>
      <c r="BD127" s="45">
        <f t="shared" si="395"/>
        <v>16</v>
      </c>
      <c r="BE127" s="8" t="s">
        <v>8</v>
      </c>
      <c r="BF127" s="6">
        <f ca="1">INDEX(BG$8:BG$31,BD127,1)</f>
        <v>-83.477999999999994</v>
      </c>
      <c r="BG127" s="6">
        <f ca="1">INDEX(BH$8:BH$31,BD127,1)</f>
        <v>-50.1</v>
      </c>
      <c r="BH127" s="6">
        <f ca="1">INDEX(BI$8:BI$31,BD127,1)</f>
        <v>-83.881</v>
      </c>
      <c r="BI127" s="6">
        <f ca="1">INDEX(BJ$8:BJ$31,BD127,1)</f>
        <v>-10.103999999999999</v>
      </c>
      <c r="BJ127" s="6">
        <f ca="1">INDEX(BK$8:BK$31,BD127,1)</f>
        <v>-1.1599999999999999</v>
      </c>
      <c r="BK127" s="6">
        <f ca="1">INDEX(BL$8:BL$31,BD127,1)</f>
        <v>-1.706</v>
      </c>
      <c r="BL127" s="21">
        <f t="shared" ca="1" si="372"/>
        <v>-85.040999999999997</v>
      </c>
      <c r="BM127" s="21">
        <f t="shared" ca="1" si="372"/>
        <v>-11.809999999999999</v>
      </c>
      <c r="BN127" s="21">
        <f t="shared" ca="1" si="373"/>
        <v>-88.584000000000003</v>
      </c>
      <c r="BO127" s="21">
        <f t="shared" ca="1" si="353"/>
        <v>-37.322299999999998</v>
      </c>
      <c r="BP127" s="21">
        <f ca="1">IF($C$2&lt;=$C$3,BN127,BO127)</f>
        <v>-88.584000000000003</v>
      </c>
      <c r="BQ127" s="21">
        <f t="shared" ca="1" si="374"/>
        <v>-83.477999999999994</v>
      </c>
      <c r="BR127" s="21">
        <f t="shared" ca="1" si="375"/>
        <v>-138.684</v>
      </c>
      <c r="BS127" s="21">
        <f t="shared" ca="1" si="376"/>
        <v>38.484000000000002</v>
      </c>
      <c r="BT127" s="60"/>
      <c r="BV127" s="45">
        <f t="shared" si="396"/>
        <v>16</v>
      </c>
      <c r="BW127" s="8" t="s">
        <v>8</v>
      </c>
      <c r="BX127" s="6">
        <f ca="1">INDEX(BY$8:BY$31,BV127,1)</f>
        <v>-111.405</v>
      </c>
      <c r="BY127" s="6">
        <f ca="1">INDEX(BZ$8:BZ$31,BV127,1)</f>
        <v>-66.799000000000007</v>
      </c>
      <c r="BZ127" s="6">
        <f ca="1">INDEX(CA$8:CA$31,BV127,1)</f>
        <v>-78.462999999999994</v>
      </c>
      <c r="CA127" s="6">
        <f ca="1">INDEX(CB$8:CB$31,BV127,1)</f>
        <v>-9.4359999999999999</v>
      </c>
      <c r="CB127" s="6">
        <f ca="1">INDEX(CC$8:CC$31,BV127,1)</f>
        <v>-1.081</v>
      </c>
      <c r="CC127" s="6">
        <f ca="1">INDEX(CD$8:CD$31,BV127,1)</f>
        <v>-1.591</v>
      </c>
      <c r="CD127" s="21">
        <f t="shared" ca="1" si="377"/>
        <v>-79.543999999999997</v>
      </c>
      <c r="CE127" s="21">
        <f t="shared" ca="1" si="377"/>
        <v>-11.026999999999999</v>
      </c>
      <c r="CF127" s="21">
        <f t="shared" ca="1" si="378"/>
        <v>-82.852099999999993</v>
      </c>
      <c r="CG127" s="21">
        <f t="shared" ca="1" si="354"/>
        <v>-34.8902</v>
      </c>
      <c r="CH127" s="21">
        <f ca="1">IF($C$2&lt;=$C$3,CF127,CG127)</f>
        <v>-82.852099999999993</v>
      </c>
      <c r="CI127" s="21">
        <f t="shared" ca="1" si="379"/>
        <v>-111.405</v>
      </c>
      <c r="CJ127" s="21">
        <f t="shared" ca="1" si="380"/>
        <v>-149.65109999999999</v>
      </c>
      <c r="CK127" s="21">
        <f t="shared" ca="1" si="381"/>
        <v>16.053099999999986</v>
      </c>
      <c r="CL127" s="60"/>
      <c r="CN127" s="45">
        <f t="shared" si="397"/>
        <v>16</v>
      </c>
      <c r="CO127" s="8" t="s">
        <v>8</v>
      </c>
      <c r="CP127" s="6">
        <f ca="1">INDEX(CQ$8:CQ$31,CN127,1)</f>
        <v>-96.253</v>
      </c>
      <c r="CQ127" s="6">
        <f ca="1">INDEX(CR$8:CR$31,CN127,1)</f>
        <v>-57.682000000000002</v>
      </c>
      <c r="CR127" s="6">
        <f ca="1">INDEX(CS$8:CS$31,CN127,1)</f>
        <v>-73.869</v>
      </c>
      <c r="CS127" s="6">
        <f ca="1">INDEX(CT$8:CT$31,CN127,1)</f>
        <v>-8.8949999999999996</v>
      </c>
      <c r="CT127" s="6">
        <f ca="1">INDEX(CU$8:CU$31,CN127,1)</f>
        <v>-1.0209999999999999</v>
      </c>
      <c r="CU127" s="6">
        <f ca="1">INDEX(CV$8:CV$31,CN127,1)</f>
        <v>-1.502</v>
      </c>
      <c r="CV127" s="21">
        <f t="shared" ca="1" si="382"/>
        <v>-74.89</v>
      </c>
      <c r="CW127" s="21">
        <f t="shared" ca="1" si="382"/>
        <v>-10.397</v>
      </c>
      <c r="CX127" s="21">
        <f t="shared" ca="1" si="383"/>
        <v>-78.009100000000004</v>
      </c>
      <c r="CY127" s="21">
        <f t="shared" ca="1" si="355"/>
        <v>-32.863999999999997</v>
      </c>
      <c r="CZ127" s="21">
        <f ca="1">IF($C$2&lt;=$C$3,CX127,CY127)</f>
        <v>-78.009100000000004</v>
      </c>
      <c r="DA127" s="21">
        <f t="shared" ca="1" si="384"/>
        <v>-96.253</v>
      </c>
      <c r="DB127" s="21">
        <f t="shared" ca="1" si="385"/>
        <v>-135.69110000000001</v>
      </c>
      <c r="DC127" s="21">
        <f t="shared" ca="1" si="386"/>
        <v>20.327100000000002</v>
      </c>
      <c r="DD127" s="60"/>
      <c r="DF127" s="45">
        <f t="shared" si="398"/>
        <v>16</v>
      </c>
      <c r="DG127" s="8" t="s">
        <v>8</v>
      </c>
      <c r="DH127" s="6">
        <f ca="1">INDEX(DI$8:DI$31,DF127,1)</f>
        <v>-28.684999999999999</v>
      </c>
      <c r="DI127" s="6">
        <f ca="1">INDEX(DJ$8:DJ$31,DF127,1)</f>
        <v>-17.574999999999999</v>
      </c>
      <c r="DJ127" s="6">
        <f ca="1">INDEX(DK$8:DK$31,DF127,1)</f>
        <v>-7.5620000000000003</v>
      </c>
      <c r="DK127" s="6">
        <f ca="1">INDEX(DL$8:DL$31,DF127,1)</f>
        <v>1.6439999999999999</v>
      </c>
      <c r="DL127" s="6">
        <f ca="1">INDEX(DM$8:DM$31,DF127,1)</f>
        <v>0.23200000000000001</v>
      </c>
      <c r="DM127" s="6">
        <f ca="1">INDEX(DN$8:DN$31,DF127,1)</f>
        <v>0.34100000000000003</v>
      </c>
      <c r="DN127" s="21">
        <f t="shared" ca="1" si="387"/>
        <v>-7.7940000000000005</v>
      </c>
      <c r="DO127" s="21">
        <f t="shared" ca="1" si="387"/>
        <v>1.9849999999999999</v>
      </c>
      <c r="DP127" s="21">
        <f t="shared" ca="1" si="388"/>
        <v>-8.3895</v>
      </c>
      <c r="DQ127" s="21">
        <f t="shared" ca="1" si="356"/>
        <v>4.3231999999999999</v>
      </c>
      <c r="DR127" s="21">
        <f ca="1">IF($C$2&lt;=$C$3,DP127,DQ127)</f>
        <v>-8.3895</v>
      </c>
      <c r="DS127" s="21">
        <f t="shared" ca="1" si="389"/>
        <v>-28.684999999999999</v>
      </c>
      <c r="DT127" s="21">
        <f t="shared" ca="1" si="390"/>
        <v>-25.964500000000001</v>
      </c>
      <c r="DU127" s="21">
        <f t="shared" ca="1" si="391"/>
        <v>-9.1854999999999993</v>
      </c>
      <c r="DV127" s="60"/>
    </row>
    <row r="128" spans="1:126">
      <c r="C128" s="8" t="s">
        <v>58</v>
      </c>
      <c r="D128" s="6"/>
      <c r="E128" s="6"/>
      <c r="F128" s="6"/>
      <c r="G128" s="6"/>
      <c r="H128" s="6"/>
      <c r="I128" s="6"/>
      <c r="J128" s="6"/>
      <c r="K128" s="6"/>
      <c r="O128" s="21">
        <f ca="1">MIN(P117,MAX(0,P117/2-(O124-O125)/P118/P117))</f>
        <v>2.32896937646046</v>
      </c>
      <c r="P128" s="21">
        <f ca="1">MIN(P117,MAX(0,P117/2-(P124-P125)/P119/P117))</f>
        <v>1.2454579342776857</v>
      </c>
      <c r="Q128" s="21">
        <f ca="1">MIN(P117,MAX(0,P117/2-(Q124-Q125)/P119/P117))</f>
        <v>3.4126197166943859</v>
      </c>
      <c r="R128" s="60"/>
      <c r="U128" s="8" t="s">
        <v>58</v>
      </c>
      <c r="V128" s="6"/>
      <c r="W128" s="6"/>
      <c r="X128" s="6"/>
      <c r="Y128" s="6"/>
      <c r="Z128" s="6"/>
      <c r="AA128" s="6"/>
      <c r="AB128" s="6"/>
      <c r="AC128" s="6"/>
      <c r="AG128" s="21">
        <f ca="1">MIN(AH117,MAX(0,AH117/2-(AG124-AG125)/AH118/AH117))</f>
        <v>1.8955452214350905</v>
      </c>
      <c r="AH128" s="21">
        <f ca="1">MIN(AH117,MAX(0,AH117/2-(AH124-AH125)/AH119/AH117))</f>
        <v>0.35650092211661222</v>
      </c>
      <c r="AI128" s="21">
        <f ca="1">MIN(AH117,MAX(0,AH117/2-(AI124-AI125)/AH119/AH117))</f>
        <v>3.4356256206554119</v>
      </c>
      <c r="AJ128" s="60"/>
      <c r="AM128" s="8" t="s">
        <v>58</v>
      </c>
      <c r="AN128" s="6"/>
      <c r="AO128" s="6"/>
      <c r="AP128" s="6"/>
      <c r="AQ128" s="6"/>
      <c r="AR128" s="6"/>
      <c r="AS128" s="6"/>
      <c r="AT128" s="6"/>
      <c r="AU128" s="6"/>
      <c r="AY128" s="21">
        <f ca="1">MIN(AZ117,MAX(0,AZ117/2-(AY124-AY125)/AZ118/AZ117))</f>
        <v>1.5016917642684513</v>
      </c>
      <c r="AZ128" s="21">
        <f ca="1">MIN(AZ117,MAX(0,AZ117/2-(AZ124-AZ125)/AZ119/AZ117))</f>
        <v>0.85357407407407415</v>
      </c>
      <c r="BA128" s="21">
        <f ca="1">MIN(AZ117,MAX(0,AZ117/2-(BA124-BA125)/AZ119/AZ117))</f>
        <v>2.1493888888888888</v>
      </c>
      <c r="BB128" s="60"/>
      <c r="BE128" s="8" t="s">
        <v>58</v>
      </c>
      <c r="BF128" s="6"/>
      <c r="BG128" s="6"/>
      <c r="BH128" s="6"/>
      <c r="BI128" s="6"/>
      <c r="BJ128" s="6"/>
      <c r="BK128" s="6"/>
      <c r="BL128" s="6"/>
      <c r="BM128" s="6"/>
      <c r="BQ128" s="21">
        <f ca="1">MIN(BR117,MAX(0,BR117/2-(BQ124-BQ125)/BR118/BR117))</f>
        <v>1.6177750663381352</v>
      </c>
      <c r="BR128" s="21">
        <f ca="1">MIN(BR117,MAX(0,BR117/2-(BR124-BR125)/BR119/BR117))</f>
        <v>0</v>
      </c>
      <c r="BS128" s="21">
        <f ca="1">MIN(BR117,MAX(0,BR117/2-(BS124-BS125)/BR119/BR117))</f>
        <v>3.2</v>
      </c>
      <c r="BT128" s="60"/>
      <c r="BW128" s="8" t="s">
        <v>58</v>
      </c>
      <c r="BX128" s="6"/>
      <c r="BY128" s="6"/>
      <c r="BZ128" s="6"/>
      <c r="CA128" s="6"/>
      <c r="CB128" s="6"/>
      <c r="CC128" s="6"/>
      <c r="CD128" s="6"/>
      <c r="CE128" s="6"/>
      <c r="CI128" s="21">
        <f ca="1">MIN(CJ117,MAX(0,CJ117/2-(CI124-CI125)/CJ118/CJ117))</f>
        <v>2.0884517491606198</v>
      </c>
      <c r="CJ128" s="21">
        <f ca="1">MIN(CJ117,MAX(0,CJ117/2-(CJ124-CJ125)/CJ119/CJ117))</f>
        <v>0</v>
      </c>
      <c r="CK128" s="21">
        <f ca="1">MIN(CJ117,MAX(0,CJ117/2-(CK124-CK125)/CJ119/CJ117))</f>
        <v>4.2</v>
      </c>
      <c r="CL128" s="60"/>
      <c r="CO128" s="8" t="s">
        <v>58</v>
      </c>
      <c r="CP128" s="6"/>
      <c r="CQ128" s="6"/>
      <c r="CR128" s="6"/>
      <c r="CS128" s="6"/>
      <c r="CT128" s="6"/>
      <c r="CU128" s="6"/>
      <c r="CV128" s="6"/>
      <c r="CW128" s="6"/>
      <c r="DA128" s="21">
        <f ca="1">MIN(DB117,MAX(0,DB117/2-(DA124-DA125)/DB118/DB117))</f>
        <v>1.7756338977339736</v>
      </c>
      <c r="DB128" s="21">
        <f ca="1">MIN(DB117,MAX(0,DB117/2-(DB124-DB125)/DB119/DB117))</f>
        <v>0</v>
      </c>
      <c r="DC128" s="21">
        <f ca="1">MIN(DB117,MAX(0,DB117/2-(DC124-DC125)/DB119/DB117))</f>
        <v>3.6</v>
      </c>
      <c r="DD128" s="60"/>
      <c r="DG128" s="8" t="s">
        <v>58</v>
      </c>
      <c r="DH128" s="6"/>
      <c r="DI128" s="6"/>
      <c r="DJ128" s="6"/>
      <c r="DK128" s="6"/>
      <c r="DL128" s="6"/>
      <c r="DM128" s="6"/>
      <c r="DN128" s="6"/>
      <c r="DO128" s="6"/>
      <c r="DS128" s="21">
        <f ca="1">MIN(DT117,MAX(0,DT117/2-(DS124-DS125)/DT118/DT117))</f>
        <v>2.331270973522849</v>
      </c>
      <c r="DT128" s="21">
        <f ca="1">MIN(DT117,MAX(0,DT117/2-(DT124-DT125)/DT119/DT117))</f>
        <v>1.2008602397201356</v>
      </c>
      <c r="DU128" s="21">
        <f ca="1">MIN(DT117,MAX(0,DT117/2-(DU124-DU125)/DT119/DT117))</f>
        <v>3.4619200550553422</v>
      </c>
      <c r="DV128" s="60"/>
    </row>
    <row r="129" spans="1:126">
      <c r="C129" s="8" t="s">
        <v>64</v>
      </c>
      <c r="O129" s="21">
        <f ca="1">O124+(P118*P117/2-(O124-O125)/P117)*O128-P118*O128^2/2</f>
        <v>11.645915548550732</v>
      </c>
      <c r="P129" s="21">
        <f ca="1">P124+(P119*P117/2-(P124-P125)/P117)*P128-P119*P128^2/2</f>
        <v>12.034723879064938</v>
      </c>
      <c r="Q129" s="21">
        <f ca="1">Q124+(P119*P117/2-(Q124-Q125)/P117)*Q128-P119*Q128^2/2</f>
        <v>10.948661057161402</v>
      </c>
      <c r="R129" s="60"/>
      <c r="U129" s="8" t="s">
        <v>64</v>
      </c>
      <c r="AG129" s="21">
        <f ca="1">AG124+(AH118*AH117/2-(AG124-AG125)/AH117)*AG128-AH118*AG128^2/2</f>
        <v>6.8551701617902303</v>
      </c>
      <c r="AH129" s="21">
        <f ca="1">AH124+(AH119*AH117/2-(AH124-AH125)/AH117)*AH128-AH119*AH128^2/2</f>
        <v>13.169714686713681</v>
      </c>
      <c r="AI129" s="21">
        <f ca="1">AI124+(AH119*AH117/2-(AI124-AI125)/AH117)*AI128-AH119*AI128^2/2</f>
        <v>12.830871833677399</v>
      </c>
      <c r="AJ129" s="60"/>
      <c r="AM129" s="8" t="s">
        <v>64</v>
      </c>
      <c r="AY129" s="21">
        <f ca="1">AY124+(AZ118*AZ117/2-(AY124-AY125)/AZ117)*AY128-AZ118*AY128^2/2</f>
        <v>13.303551316849486</v>
      </c>
      <c r="AZ129" s="21">
        <f ca="1">AZ124+(AZ119*AZ117/2-(AZ124-AZ125)/AZ117)*AZ128-AZ119*AZ128^2/2</f>
        <v>15.302157959259262</v>
      </c>
      <c r="BA129" s="21">
        <f ca="1">BA124+(AZ119*AZ117/2-(BA124-BA125)/AZ117)*BA128-AZ119*BA128^2/2</f>
        <v>9.7932240333333453</v>
      </c>
      <c r="BB129" s="60"/>
      <c r="BE129" s="8" t="s">
        <v>64</v>
      </c>
      <c r="BQ129" s="21">
        <f ca="1">BQ124+(BR118*BR117/2-(BQ124-BQ125)/BR117)*BQ128-BR118*BQ128^2/2</f>
        <v>25.493634839700107</v>
      </c>
      <c r="BR129" s="21">
        <f ca="1">BR124+(BR119*BR117/2-(BR124-BR125)/BR117)*BR128-BR119*BR128^2/2</f>
        <v>93.894799999999989</v>
      </c>
      <c r="BS129" s="21">
        <f ca="1">BS124+(BR119*BR117/2-(BS124-BS125)/BR117)*BS128-BR119*BS128^2/2</f>
        <v>139.09550000000013</v>
      </c>
      <c r="BT129" s="60"/>
      <c r="BW129" s="8" t="s">
        <v>64</v>
      </c>
      <c r="CI129" s="21">
        <f ca="1">CI124+(CJ118*CJ117/2-(CI124-CI125)/CJ117)*CI128-CJ118*CI128^2/2</f>
        <v>41.357818092130714</v>
      </c>
      <c r="CJ129" s="21">
        <f ca="1">CJ124+(CJ119*CJ117/2-(CJ124-CJ125)/CJ117)*CJ128-CJ119*CJ128^2/2</f>
        <v>129.56529999999998</v>
      </c>
      <c r="CK129" s="21">
        <f ca="1">CK124+(CJ119*CJ117/2-(CK124-CK125)/CJ117)*CK128-CJ119*CK128^2/2</f>
        <v>128.49700000000007</v>
      </c>
      <c r="CL129" s="60"/>
      <c r="CO129" s="8" t="s">
        <v>64</v>
      </c>
      <c r="DA129" s="21">
        <f ca="1">DA124+(DB118*DB117/2-(DA124-DA125)/DB117)*DA128-DB118*DA128^2/2</f>
        <v>39.096861989067676</v>
      </c>
      <c r="DB129" s="21">
        <f ca="1">DB124+(DB119*DB117/2-(DB124-DB125)/DB117)*DB128-DB119*DB128^2/2</f>
        <v>130.02619999999999</v>
      </c>
      <c r="DC129" s="21">
        <f ca="1">DC124+(DB119*DB117/2-(DC124-DC125)/DB117)*DC128-DB119*DC128^2/2</f>
        <v>95.174200000000042</v>
      </c>
      <c r="DD129" s="60"/>
      <c r="DG129" s="8" t="s">
        <v>64</v>
      </c>
      <c r="DS129" s="21">
        <f ca="1">DS124+(DT118*DT117/2-(DS124-DS125)/DT117)*DS128-DT118*DS128^2/2</f>
        <v>11.649861451300495</v>
      </c>
      <c r="DT129" s="21">
        <f ca="1">DT124+(DT119*DT117/2-(DT124-DT125)/DT117)*DT128-DT119*DT128^2/2</f>
        <v>12.388762319914004</v>
      </c>
      <c r="DU129" s="21">
        <f ca="1">DU124+(DT119*DT117/2-(DU124-DU125)/DT117)*DU128-DT119*DU128^2/2</f>
        <v>11.36924363477516</v>
      </c>
      <c r="DV129" s="60"/>
    </row>
    <row r="130" spans="1:126">
      <c r="R130" s="60"/>
      <c r="AJ130" s="60"/>
      <c r="BB130" s="60"/>
      <c r="BT130" s="60"/>
      <c r="CL130" s="60"/>
      <c r="DD130" s="60"/>
      <c r="DV130" s="60"/>
    </row>
    <row r="131" spans="1:126" s="18" customFormat="1">
      <c r="D131" s="20" t="s">
        <v>32</v>
      </c>
      <c r="E131" s="20" t="s">
        <v>33</v>
      </c>
      <c r="F131" s="20" t="s">
        <v>34</v>
      </c>
      <c r="G131" s="20" t="s">
        <v>35</v>
      </c>
      <c r="H131" s="20" t="s">
        <v>36</v>
      </c>
      <c r="I131" s="20" t="s">
        <v>37</v>
      </c>
      <c r="J131" s="20" t="s">
        <v>39</v>
      </c>
      <c r="K131" s="20" t="s">
        <v>40</v>
      </c>
      <c r="L131" s="20" t="s">
        <v>41</v>
      </c>
      <c r="M131" s="20" t="s">
        <v>42</v>
      </c>
      <c r="N131" s="20" t="s">
        <v>53</v>
      </c>
      <c r="O131" s="17" t="s">
        <v>32</v>
      </c>
      <c r="P131" s="20" t="s">
        <v>51</v>
      </c>
      <c r="Q131" s="20" t="s">
        <v>52</v>
      </c>
      <c r="R131" s="61"/>
      <c r="V131" s="20" t="s">
        <v>32</v>
      </c>
      <c r="W131" s="20" t="s">
        <v>33</v>
      </c>
      <c r="X131" s="20" t="s">
        <v>34</v>
      </c>
      <c r="Y131" s="20" t="s">
        <v>35</v>
      </c>
      <c r="Z131" s="20" t="s">
        <v>36</v>
      </c>
      <c r="AA131" s="20" t="s">
        <v>37</v>
      </c>
      <c r="AB131" s="20" t="s">
        <v>39</v>
      </c>
      <c r="AC131" s="20" t="s">
        <v>40</v>
      </c>
      <c r="AD131" s="20" t="s">
        <v>41</v>
      </c>
      <c r="AE131" s="20" t="s">
        <v>42</v>
      </c>
      <c r="AF131" s="20" t="s">
        <v>53</v>
      </c>
      <c r="AG131" s="17" t="s">
        <v>32</v>
      </c>
      <c r="AH131" s="20" t="s">
        <v>51</v>
      </c>
      <c r="AI131" s="20" t="s">
        <v>52</v>
      </c>
      <c r="AJ131" s="61"/>
      <c r="AN131" s="20" t="s">
        <v>32</v>
      </c>
      <c r="AO131" s="20" t="s">
        <v>33</v>
      </c>
      <c r="AP131" s="20" t="s">
        <v>34</v>
      </c>
      <c r="AQ131" s="20" t="s">
        <v>35</v>
      </c>
      <c r="AR131" s="20" t="s">
        <v>36</v>
      </c>
      <c r="AS131" s="20" t="s">
        <v>37</v>
      </c>
      <c r="AT131" s="20" t="s">
        <v>39</v>
      </c>
      <c r="AU131" s="20" t="s">
        <v>40</v>
      </c>
      <c r="AV131" s="20" t="s">
        <v>41</v>
      </c>
      <c r="AW131" s="20" t="s">
        <v>42</v>
      </c>
      <c r="AX131" s="20" t="s">
        <v>53</v>
      </c>
      <c r="AY131" s="17" t="s">
        <v>32</v>
      </c>
      <c r="AZ131" s="20" t="s">
        <v>51</v>
      </c>
      <c r="BA131" s="20" t="s">
        <v>52</v>
      </c>
      <c r="BB131" s="61"/>
      <c r="BF131" s="20" t="s">
        <v>32</v>
      </c>
      <c r="BG131" s="20" t="s">
        <v>33</v>
      </c>
      <c r="BH131" s="20" t="s">
        <v>34</v>
      </c>
      <c r="BI131" s="20" t="s">
        <v>35</v>
      </c>
      <c r="BJ131" s="20" t="s">
        <v>36</v>
      </c>
      <c r="BK131" s="20" t="s">
        <v>37</v>
      </c>
      <c r="BL131" s="20" t="s">
        <v>39</v>
      </c>
      <c r="BM131" s="20" t="s">
        <v>40</v>
      </c>
      <c r="BN131" s="20" t="s">
        <v>41</v>
      </c>
      <c r="BO131" s="20" t="s">
        <v>42</v>
      </c>
      <c r="BP131" s="20" t="s">
        <v>53</v>
      </c>
      <c r="BQ131" s="17" t="s">
        <v>32</v>
      </c>
      <c r="BR131" s="20" t="s">
        <v>51</v>
      </c>
      <c r="BS131" s="20" t="s">
        <v>52</v>
      </c>
      <c r="BT131" s="61"/>
      <c r="BX131" s="20" t="s">
        <v>32</v>
      </c>
      <c r="BY131" s="20" t="s">
        <v>33</v>
      </c>
      <c r="BZ131" s="20" t="s">
        <v>34</v>
      </c>
      <c r="CA131" s="20" t="s">
        <v>35</v>
      </c>
      <c r="CB131" s="20" t="s">
        <v>36</v>
      </c>
      <c r="CC131" s="20" t="s">
        <v>37</v>
      </c>
      <c r="CD131" s="20" t="s">
        <v>39</v>
      </c>
      <c r="CE131" s="20" t="s">
        <v>40</v>
      </c>
      <c r="CF131" s="20" t="s">
        <v>41</v>
      </c>
      <c r="CG131" s="20" t="s">
        <v>42</v>
      </c>
      <c r="CH131" s="20" t="s">
        <v>53</v>
      </c>
      <c r="CI131" s="17" t="s">
        <v>32</v>
      </c>
      <c r="CJ131" s="20" t="s">
        <v>51</v>
      </c>
      <c r="CK131" s="20" t="s">
        <v>52</v>
      </c>
      <c r="CL131" s="61"/>
      <c r="CP131" s="20" t="s">
        <v>32</v>
      </c>
      <c r="CQ131" s="20" t="s">
        <v>33</v>
      </c>
      <c r="CR131" s="20" t="s">
        <v>34</v>
      </c>
      <c r="CS131" s="20" t="s">
        <v>35</v>
      </c>
      <c r="CT131" s="20" t="s">
        <v>36</v>
      </c>
      <c r="CU131" s="20" t="s">
        <v>37</v>
      </c>
      <c r="CV131" s="20" t="s">
        <v>39</v>
      </c>
      <c r="CW131" s="20" t="s">
        <v>40</v>
      </c>
      <c r="CX131" s="20" t="s">
        <v>41</v>
      </c>
      <c r="CY131" s="20" t="s">
        <v>42</v>
      </c>
      <c r="CZ131" s="20" t="s">
        <v>53</v>
      </c>
      <c r="DA131" s="17" t="s">
        <v>32</v>
      </c>
      <c r="DB131" s="20" t="s">
        <v>51</v>
      </c>
      <c r="DC131" s="20" t="s">
        <v>52</v>
      </c>
      <c r="DD131" s="61"/>
      <c r="DH131" s="20" t="s">
        <v>32</v>
      </c>
      <c r="DI131" s="20" t="s">
        <v>33</v>
      </c>
      <c r="DJ131" s="20" t="s">
        <v>34</v>
      </c>
      <c r="DK131" s="20" t="s">
        <v>35</v>
      </c>
      <c r="DL131" s="20" t="s">
        <v>36</v>
      </c>
      <c r="DM131" s="20" t="s">
        <v>37</v>
      </c>
      <c r="DN131" s="20" t="s">
        <v>39</v>
      </c>
      <c r="DO131" s="20" t="s">
        <v>40</v>
      </c>
      <c r="DP131" s="20" t="s">
        <v>41</v>
      </c>
      <c r="DQ131" s="20" t="s">
        <v>42</v>
      </c>
      <c r="DR131" s="20" t="s">
        <v>53</v>
      </c>
      <c r="DS131" s="17" t="s">
        <v>32</v>
      </c>
      <c r="DT131" s="20" t="s">
        <v>51</v>
      </c>
      <c r="DU131" s="20" t="s">
        <v>52</v>
      </c>
      <c r="DV131" s="61"/>
    </row>
    <row r="132" spans="1:126" s="18" customFormat="1">
      <c r="A132" s="19" t="s">
        <v>38</v>
      </c>
      <c r="C132" s="8" t="s">
        <v>11</v>
      </c>
      <c r="D132" s="21">
        <f ca="1">D124+D126*F120/100-P118*F120^2/20000</f>
        <v>-17.1026375</v>
      </c>
      <c r="E132" s="21">
        <f ca="1">E124+E126*F120/100-P119*F120^2/20000</f>
        <v>-10.480175000000001</v>
      </c>
      <c r="F132" s="21">
        <f ca="1">F124-(F124-F125)/P117*F120/100</f>
        <v>17.107765957446809</v>
      </c>
      <c r="G132" s="21">
        <f ca="1">G124-(G124-G125)/P117*F120/100</f>
        <v>2.0576382978723404</v>
      </c>
      <c r="H132" s="21">
        <f ca="1">H124-(H124-H125)/P117*F120/100</f>
        <v>0.23432978723404255</v>
      </c>
      <c r="I132" s="21">
        <f ca="1">I124-(I124-I125)/P117*F120/100</f>
        <v>0.34495744680851065</v>
      </c>
      <c r="J132" s="21">
        <f ca="1">(ABS(F132)+ABS(H132))*SIGN(F132)</f>
        <v>17.342095744680851</v>
      </c>
      <c r="K132" s="21">
        <f ca="1">(ABS(G132)+ABS(I132))*SIGN(G132)</f>
        <v>2.402595744680851</v>
      </c>
      <c r="L132" s="21">
        <f ca="1">(ABS(J132)+0.3*ABS(K132))*SIGN(J132)</f>
        <v>18.062874468085106</v>
      </c>
      <c r="M132" s="21">
        <f t="shared" ref="M132:M135" ca="1" si="399">(ABS(K132)+0.3*ABS(J132))*SIGN(K132)</f>
        <v>7.6052244680851064</v>
      </c>
      <c r="N132" s="21">
        <f ca="1">IF($C$2&lt;=$C$3,L132,M132)</f>
        <v>18.062874468085106</v>
      </c>
      <c r="O132" s="21">
        <f ca="1">D132</f>
        <v>-17.1026375</v>
      </c>
      <c r="P132" s="21">
        <f ca="1">E132+N132</f>
        <v>7.5826994680851048</v>
      </c>
      <c r="Q132" s="21">
        <f ca="1">E132-N132</f>
        <v>-28.543049468085108</v>
      </c>
      <c r="R132" s="61"/>
      <c r="S132" s="19" t="s">
        <v>38</v>
      </c>
      <c r="U132" s="8" t="s">
        <v>11</v>
      </c>
      <c r="V132" s="21">
        <f ca="1">V124+V126*X120/100-AH118*X120^2/20000</f>
        <v>-11.593987500000001</v>
      </c>
      <c r="W132" s="21">
        <f ca="1">W124+W126*X120/100-AH119*X120^2/20000</f>
        <v>-7.1041249999999998</v>
      </c>
      <c r="X132" s="21">
        <f ca="1">X124-(X124-X125)/AH117*X120/100</f>
        <v>19.051157894736843</v>
      </c>
      <c r="Y132" s="21">
        <f ca="1">Y124-(Y124-Y125)/AH117*X120/100</f>
        <v>2.2908421052631582</v>
      </c>
      <c r="Z132" s="21">
        <f ca="1">Z124-(Z124-Z125)/AH117*X120/100</f>
        <v>0.26169736842105262</v>
      </c>
      <c r="AA132" s="21">
        <f ca="1">AA124-(AA124-AA125)/AH117*X120/100</f>
        <v>0.38519736842105262</v>
      </c>
      <c r="AB132" s="21">
        <f ca="1">(ABS(X132)+ABS(Z132))*SIGN(X132)</f>
        <v>19.312855263157896</v>
      </c>
      <c r="AC132" s="21">
        <f ca="1">(ABS(Y132)+ABS(AA132))*SIGN(Y132)</f>
        <v>2.6760394736842108</v>
      </c>
      <c r="AD132" s="21">
        <f ca="1">(ABS(AB132)+0.3*ABS(AC132))*SIGN(AB132)</f>
        <v>20.11566710526316</v>
      </c>
      <c r="AE132" s="21">
        <f t="shared" ref="AE132:AE135" ca="1" si="400">(ABS(AC132)+0.3*ABS(AB132))*SIGN(AC132)</f>
        <v>8.4698960526315794</v>
      </c>
      <c r="AF132" s="21">
        <f ca="1">IF($C$2&lt;=$C$3,AD132,AE132)</f>
        <v>20.11566710526316</v>
      </c>
      <c r="AG132" s="21">
        <f ca="1">V132</f>
        <v>-11.593987500000001</v>
      </c>
      <c r="AH132" s="21">
        <f ca="1">W132+AF132</f>
        <v>13.01154210526316</v>
      </c>
      <c r="AI132" s="21">
        <f ca="1">W132-AF132</f>
        <v>-27.21979210526316</v>
      </c>
      <c r="AJ132" s="61"/>
      <c r="AK132" s="19" t="s">
        <v>38</v>
      </c>
      <c r="AM132" s="8" t="s">
        <v>11</v>
      </c>
      <c r="AN132" s="21">
        <f ca="1">AN124+AN126*AP120/100-AZ118*AP120^2/20000</f>
        <v>-19.455774999999996</v>
      </c>
      <c r="AO132" s="21">
        <f ca="1">AO124+AO126*AP120/100-AZ119*AP120^2/20000</f>
        <v>-11.712200000000001</v>
      </c>
      <c r="AP132" s="21">
        <f ca="1">AP124-(AP124-AP125)/AZ117*AP120/100</f>
        <v>20.521900000000002</v>
      </c>
      <c r="AQ132" s="21">
        <f ca="1">AQ124-(AQ124-AQ125)/AZ117*AP120/100</f>
        <v>2.4634499999999999</v>
      </c>
      <c r="AR132" s="21">
        <f ca="1">AR124-(AR124-AR125)/AZ117*AP120/100</f>
        <v>0.28255000000000002</v>
      </c>
      <c r="AS132" s="21">
        <f ca="1">AS124-(AS124-AS125)/AZ117*AP120/100</f>
        <v>0.41565000000000002</v>
      </c>
      <c r="AT132" s="21">
        <f ca="1">(ABS(AP132)+ABS(AR132))*SIGN(AP132)</f>
        <v>20.804450000000003</v>
      </c>
      <c r="AU132" s="21">
        <f ca="1">(ABS(AQ132)+ABS(AS132))*SIGN(AQ132)</f>
        <v>2.8790999999999998</v>
      </c>
      <c r="AV132" s="21">
        <f ca="1">(ABS(AT132)+0.3*ABS(AU132))*SIGN(AT132)</f>
        <v>21.668180000000003</v>
      </c>
      <c r="AW132" s="21">
        <f t="shared" ref="AW132:AW135" ca="1" si="401">(ABS(AU132)+0.3*ABS(AT132))*SIGN(AU132)</f>
        <v>9.1204350000000005</v>
      </c>
      <c r="AX132" s="21">
        <f ca="1">IF($C$2&lt;=$C$3,AV132,AW132)</f>
        <v>21.668180000000003</v>
      </c>
      <c r="AY132" s="21">
        <f ca="1">AN132</f>
        <v>-19.455774999999996</v>
      </c>
      <c r="AZ132" s="21">
        <f ca="1">AO132+AX132</f>
        <v>9.9559800000000021</v>
      </c>
      <c r="BA132" s="21">
        <f ca="1">AO132-AX132</f>
        <v>-33.380380000000002</v>
      </c>
      <c r="BB132" s="61"/>
      <c r="BC132" s="19" t="s">
        <v>38</v>
      </c>
      <c r="BE132" s="8" t="s">
        <v>11</v>
      </c>
      <c r="BF132" s="21">
        <f ca="1">BF124+BF126*BH120/100-BR118*BH120^2/20000</f>
        <v>-31.338450000000002</v>
      </c>
      <c r="BG132" s="21">
        <f ca="1">BG124+BG126*BH120/100-BR119*BH120^2/20000</f>
        <v>-18.739437499999998</v>
      </c>
      <c r="BH132" s="21">
        <f ca="1">BH124-(BH124-BH125)/BR117*BH120/100</f>
        <v>100.99181249999999</v>
      </c>
      <c r="BI132" s="21">
        <f ca="1">BI124-(BI124-BI125)/BR117*BH120/100</f>
        <v>12.165437499999999</v>
      </c>
      <c r="BJ132" s="21">
        <f ca="1">BJ124-(BJ124-BJ125)/BR117*BH120/100</f>
        <v>1.39909375</v>
      </c>
      <c r="BK132" s="21">
        <f ca="1">BK124-(BK124-BK125)/BR117*BH120/100</f>
        <v>2.0591093749999998</v>
      </c>
      <c r="BL132" s="21">
        <f ca="1">(ABS(BH132)+ABS(BJ132))*SIGN(BH132)</f>
        <v>102.39090625</v>
      </c>
      <c r="BM132" s="21">
        <f ca="1">(ABS(BI132)+ABS(BK132))*SIGN(BI132)</f>
        <v>14.224546875</v>
      </c>
      <c r="BN132" s="21">
        <f ca="1">(ABS(BL132)+0.3*ABS(BM132))*SIGN(BL132)</f>
        <v>106.65827031249999</v>
      </c>
      <c r="BO132" s="21">
        <f t="shared" ref="BO132:BO135" ca="1" si="402">(ABS(BM132)+0.3*ABS(BL132))*SIGN(BM132)</f>
        <v>44.941818749999996</v>
      </c>
      <c r="BP132" s="21">
        <f ca="1">IF($C$2&lt;=$C$3,BN132,BO132)</f>
        <v>106.65827031249999</v>
      </c>
      <c r="BQ132" s="21">
        <f ca="1">BF132</f>
        <v>-31.338450000000002</v>
      </c>
      <c r="BR132" s="21">
        <f ca="1">BG132+BP132</f>
        <v>87.9188328125</v>
      </c>
      <c r="BS132" s="21">
        <f ca="1">BG132-BP132</f>
        <v>-125.39770781249999</v>
      </c>
      <c r="BT132" s="61"/>
      <c r="BU132" s="19" t="s">
        <v>38</v>
      </c>
      <c r="BW132" s="8" t="s">
        <v>11</v>
      </c>
      <c r="BX132" s="21">
        <f ca="1">BX124+BX126*BZ120/100-CJ118*BZ120^2/20000</f>
        <v>-38.368099999999998</v>
      </c>
      <c r="BY132" s="21">
        <f ca="1">BY124+BY126*BZ120/100-CJ119*BZ120^2/20000</f>
        <v>-22.987887499999999</v>
      </c>
      <c r="BZ132" s="21">
        <f ca="1">BZ124-(BZ124-BZ125)/CJ117*BZ120/100</f>
        <v>137.06708333333333</v>
      </c>
      <c r="CA132" s="21">
        <f ca="1">CA124-(CA124-CA125)/CJ117*BZ120/100</f>
        <v>16.483416666666667</v>
      </c>
      <c r="CB132" s="21">
        <f ca="1">CB124-(CB124-CB125)/CJ117*BZ120/100</f>
        <v>1.8885833333333333</v>
      </c>
      <c r="CC132" s="21">
        <f ca="1">CC124-(CC124-CC125)/CJ117*BZ120/100</f>
        <v>2.7783333333333333</v>
      </c>
      <c r="CD132" s="21">
        <f ca="1">(ABS(BZ132)+ABS(CB132))*SIGN(BZ132)</f>
        <v>138.95566666666667</v>
      </c>
      <c r="CE132" s="21">
        <f ca="1">(ABS(CA132)+ABS(CC132))*SIGN(CA132)</f>
        <v>19.261749999999999</v>
      </c>
      <c r="CF132" s="21">
        <f ca="1">(ABS(CD132)+0.3*ABS(CE132))*SIGN(CD132)</f>
        <v>144.73419166666667</v>
      </c>
      <c r="CG132" s="21">
        <f t="shared" ref="CG132:CG135" ca="1" si="403">(ABS(CE132)+0.3*ABS(CD132))*SIGN(CE132)</f>
        <v>60.948450000000001</v>
      </c>
      <c r="CH132" s="21">
        <f ca="1">IF($C$2&lt;=$C$3,CF132,CG132)</f>
        <v>144.73419166666667</v>
      </c>
      <c r="CI132" s="21">
        <f ca="1">BX132</f>
        <v>-38.368099999999998</v>
      </c>
      <c r="CJ132" s="21">
        <f ca="1">BY132+CH132</f>
        <v>121.74630416666668</v>
      </c>
      <c r="CK132" s="21">
        <f ca="1">BY132-CH132</f>
        <v>-167.72207916666667</v>
      </c>
      <c r="CL132" s="61"/>
      <c r="CM132" s="19" t="s">
        <v>38</v>
      </c>
      <c r="CO132" s="8" t="s">
        <v>11</v>
      </c>
      <c r="CP132" s="21">
        <f ca="1">CP124+CP126*CR120/100-DB118*CR120^2/20000</f>
        <v>-14.518499999999998</v>
      </c>
      <c r="CQ132" s="21">
        <f ca="1">CQ124+CQ126*CR120/100-DB119*CR120^2/20000</f>
        <v>-8.7432375000000011</v>
      </c>
      <c r="CR132" s="21">
        <f ca="1">CR124-(CR124-CR125)/DB117*CR120/100</f>
        <v>122.34169444444444</v>
      </c>
      <c r="CS132" s="21">
        <f ca="1">CS124-(CS124-CS125)/DB117*CR120/100</f>
        <v>14.731847222222221</v>
      </c>
      <c r="CT132" s="21">
        <f ca="1">CT124-(CT124-CT125)/DB117*CR120/100</f>
        <v>1.6877083333333334</v>
      </c>
      <c r="CU132" s="21">
        <f ca="1">CU124-(CU124-CU125)/DB117*CR120/100</f>
        <v>2.4833194444444446</v>
      </c>
      <c r="CV132" s="21">
        <f ca="1">(ABS(CR132)+ABS(CT132))*SIGN(CR132)</f>
        <v>124.02940277777778</v>
      </c>
      <c r="CW132" s="21">
        <f ca="1">(ABS(CS132)+ABS(CU132))*SIGN(CS132)</f>
        <v>17.215166666666665</v>
      </c>
      <c r="CX132" s="21">
        <f ca="1">(ABS(CV132)+0.3*ABS(CW132))*SIGN(CV132)</f>
        <v>129.19395277777778</v>
      </c>
      <c r="CY132" s="21">
        <f t="shared" ref="CY132:CY135" ca="1" si="404">(ABS(CW132)+0.3*ABS(CV132))*SIGN(CW132)</f>
        <v>54.423987499999996</v>
      </c>
      <c r="CZ132" s="21">
        <f ca="1">IF($C$2&lt;=$C$3,CX132,CY132)</f>
        <v>129.19395277777778</v>
      </c>
      <c r="DA132" s="21">
        <f ca="1">CP132</f>
        <v>-14.518499999999998</v>
      </c>
      <c r="DB132" s="21">
        <f ca="1">CQ132+CZ132</f>
        <v>120.45071527777777</v>
      </c>
      <c r="DC132" s="21">
        <f ca="1">CQ132-CZ132</f>
        <v>-137.93719027777777</v>
      </c>
      <c r="DD132" s="61"/>
      <c r="DE132" s="19" t="s">
        <v>38</v>
      </c>
      <c r="DG132" s="8" t="s">
        <v>11</v>
      </c>
      <c r="DH132" s="21">
        <f ca="1">DH124+DH126*DJ120/100-DT118*DJ120^2/20000</f>
        <v>-17.159437499999999</v>
      </c>
      <c r="DI132" s="21">
        <f ca="1">DI124+DI126*DJ120/100-DT119*DJ120^2/20000</f>
        <v>-10.516625000000001</v>
      </c>
      <c r="DJ132" s="21">
        <f ca="1">DJ124-(DJ124-DJ125)/DT117*DJ120/100</f>
        <v>16.953744680851063</v>
      </c>
      <c r="DK132" s="21">
        <f ca="1">DK124-(DK124-DK125)/DT117*DJ120/100</f>
        <v>-3.6874255319148936</v>
      </c>
      <c r="DL132" s="21">
        <f ca="1">DL124-(DL124-DL125)/DT117*DJ120/100</f>
        <v>-0.51927659574468088</v>
      </c>
      <c r="DM132" s="21">
        <f ca="1">DM124-(DM124-DM125)/DT117*DJ120/100</f>
        <v>-0.76390425531914885</v>
      </c>
      <c r="DN132" s="21">
        <f ca="1">(ABS(DJ132)+ABS(DL132))*SIGN(DJ132)</f>
        <v>17.473021276595745</v>
      </c>
      <c r="DO132" s="21">
        <f ca="1">(ABS(DK132)+ABS(DM132))*SIGN(DK132)</f>
        <v>-4.4513297872340427</v>
      </c>
      <c r="DP132" s="21">
        <f ca="1">(ABS(DN132)+0.3*ABS(DO132))*SIGN(DN132)</f>
        <v>18.808420212765956</v>
      </c>
      <c r="DQ132" s="21">
        <f t="shared" ref="DQ132:DQ135" ca="1" si="405">(ABS(DO132)+0.3*ABS(DN132))*SIGN(DO132)</f>
        <v>-9.6932361702127672</v>
      </c>
      <c r="DR132" s="21">
        <f ca="1">IF($C$2&lt;=$C$3,DP132,DQ132)</f>
        <v>18.808420212765956</v>
      </c>
      <c r="DS132" s="21">
        <f ca="1">DH132</f>
        <v>-17.159437499999999</v>
      </c>
      <c r="DT132" s="21">
        <f ca="1">DI132+DR132</f>
        <v>8.2917952127659547</v>
      </c>
      <c r="DU132" s="21">
        <f ca="1">DI132-DR132</f>
        <v>-29.325045212765957</v>
      </c>
      <c r="DV132" s="61"/>
    </row>
    <row r="133" spans="1:126" s="18" customFormat="1">
      <c r="C133" s="8" t="s">
        <v>10</v>
      </c>
      <c r="D133" s="21">
        <f ca="1">D125-D127*F121/100-P118*F121^2/20000</f>
        <v>-18.223287499999998</v>
      </c>
      <c r="E133" s="21">
        <f ca="1">E125-E127*F121/100-P119*F121^2/20000</f>
        <v>-11.164675000000001</v>
      </c>
      <c r="F133" s="21">
        <f ca="1">F125-(F125-F124)/P117*F121/100</f>
        <v>-16.397765957446808</v>
      </c>
      <c r="G133" s="21">
        <f ca="1">G125-(G125-G124)/P117*F121/100</f>
        <v>-1.9716382978723404</v>
      </c>
      <c r="H133" s="21">
        <f ca="1">H125-(H125-H124)/P117*F121/100</f>
        <v>-0.22532978723404254</v>
      </c>
      <c r="I133" s="21">
        <f ca="1">I125-(I125-I124)/P117*F121/100</f>
        <v>-0.33095744680851064</v>
      </c>
      <c r="J133" s="21">
        <f t="shared" ref="J133:K135" ca="1" si="406">(ABS(F133)+ABS(H133))*SIGN(F133)</f>
        <v>-16.62309574468085</v>
      </c>
      <c r="K133" s="21">
        <f t="shared" ca="1" si="406"/>
        <v>-2.3025957446808509</v>
      </c>
      <c r="L133" s="21">
        <f t="shared" ref="L133:L135" ca="1" si="407">(ABS(J133)+0.3*ABS(K133))*SIGN(J133)</f>
        <v>-17.313874468085103</v>
      </c>
      <c r="M133" s="21">
        <f t="shared" ca="1" si="399"/>
        <v>-7.289524468085105</v>
      </c>
      <c r="N133" s="21">
        <f ca="1">IF($C$2&lt;=$C$3,L133,M133)</f>
        <v>-17.313874468085103</v>
      </c>
      <c r="O133" s="21">
        <f t="shared" ref="O133:O135" ca="1" si="408">D133</f>
        <v>-18.223287499999998</v>
      </c>
      <c r="P133" s="21">
        <f t="shared" ref="P133:P135" ca="1" si="409">E133+N133</f>
        <v>-28.478549468085106</v>
      </c>
      <c r="Q133" s="21">
        <f t="shared" ref="Q133:Q135" ca="1" si="410">E133-N133</f>
        <v>6.1491994680851025</v>
      </c>
      <c r="R133" s="61"/>
      <c r="U133" s="8" t="s">
        <v>10</v>
      </c>
      <c r="V133" s="21">
        <f ca="1">V125-V127*X121/100-AH118*X121^2/20000</f>
        <v>-11.7827875</v>
      </c>
      <c r="W133" s="21">
        <f ca="1">W125-W127*X121/100-AH119*X121^2/20000</f>
        <v>-7.2064250000000012</v>
      </c>
      <c r="X133" s="21">
        <f ca="1">X125-(X125-X124)/AH117*X121/100</f>
        <v>-18.815157894736842</v>
      </c>
      <c r="Y133" s="21">
        <f ca="1">Y125-(Y125-Y124)/AH117*X121/100</f>
        <v>-2.2628421052631582</v>
      </c>
      <c r="Z133" s="21">
        <f ca="1">Z125-(Z125-Z124)/AH117*X121/100</f>
        <v>-0.25869736842105268</v>
      </c>
      <c r="AA133" s="21">
        <f ca="1">AA125-(AA125-AA124)/AH117*X121/100</f>
        <v>-0.38019736842105262</v>
      </c>
      <c r="AB133" s="21">
        <f t="shared" ref="AB133:AC135" ca="1" si="411">(ABS(X133)+ABS(Z133))*SIGN(X133)</f>
        <v>-19.073855263157895</v>
      </c>
      <c r="AC133" s="21">
        <f t="shared" ca="1" si="411"/>
        <v>-2.6430394736842109</v>
      </c>
      <c r="AD133" s="21">
        <f t="shared" ref="AD133:AD135" ca="1" si="412">(ABS(AB133)+0.3*ABS(AC133))*SIGN(AB133)</f>
        <v>-19.866767105263158</v>
      </c>
      <c r="AE133" s="21">
        <f t="shared" ca="1" si="400"/>
        <v>-8.3651960526315783</v>
      </c>
      <c r="AF133" s="21">
        <f ca="1">IF($C$2&lt;=$C$3,AD133,AE133)</f>
        <v>-19.866767105263158</v>
      </c>
      <c r="AG133" s="21">
        <f t="shared" ref="AG133:AG135" ca="1" si="413">V133</f>
        <v>-11.7827875</v>
      </c>
      <c r="AH133" s="21">
        <f t="shared" ref="AH133:AH135" ca="1" si="414">W133+AF133</f>
        <v>-27.073192105263161</v>
      </c>
      <c r="AI133" s="21">
        <f t="shared" ref="AI133:AI135" ca="1" si="415">W133-AF133</f>
        <v>12.660342105263156</v>
      </c>
      <c r="AJ133" s="61"/>
      <c r="AM133" s="8" t="s">
        <v>10</v>
      </c>
      <c r="AN133" s="21">
        <f ca="1">AN125-AN127*AP121/100-AZ118*AP121^2/20000</f>
        <v>-19.292074999999997</v>
      </c>
      <c r="AO133" s="21">
        <f ca="1">AO125-AO127*AP121/100-AZ119*AP121^2/20000</f>
        <v>-11.6258</v>
      </c>
      <c r="AP133" s="21">
        <f ca="1">AP125-(AP125-AP124)/AZ117*AP121/100</f>
        <v>-15.2639</v>
      </c>
      <c r="AQ133" s="21">
        <f ca="1">AQ125-(AQ125-AQ124)/AZ117*AP121/100</f>
        <v>-1.8304499999999999</v>
      </c>
      <c r="AR133" s="21">
        <f ca="1">AR125-(AR125-AR124)/AZ117*AP121/100</f>
        <v>-0.21154999999999999</v>
      </c>
      <c r="AS133" s="21">
        <f ca="1">AS125-(AS125-AS124)/AZ117*AP121/100</f>
        <v>-0.31064999999999998</v>
      </c>
      <c r="AT133" s="21">
        <f t="shared" ref="AT133:AU135" ca="1" si="416">(ABS(AP133)+ABS(AR133))*SIGN(AP133)</f>
        <v>-15.47545</v>
      </c>
      <c r="AU133" s="21">
        <f t="shared" ca="1" si="416"/>
        <v>-2.1410999999999998</v>
      </c>
      <c r="AV133" s="21">
        <f t="shared" ref="AV133:AV135" ca="1" si="417">(ABS(AT133)+0.3*ABS(AU133))*SIGN(AT133)</f>
        <v>-16.11778</v>
      </c>
      <c r="AW133" s="21">
        <f t="shared" ca="1" si="401"/>
        <v>-6.7837350000000001</v>
      </c>
      <c r="AX133" s="21">
        <f ca="1">IF($C$2&lt;=$C$3,AV133,AW133)</f>
        <v>-16.11778</v>
      </c>
      <c r="AY133" s="21">
        <f t="shared" ref="AY133:AY135" ca="1" si="418">AN133</f>
        <v>-19.292074999999997</v>
      </c>
      <c r="AZ133" s="21">
        <f t="shared" ref="AZ133:AZ135" ca="1" si="419">AO133+AX133</f>
        <v>-27.743580000000001</v>
      </c>
      <c r="BA133" s="21">
        <f t="shared" ref="BA133:BA135" ca="1" si="420">AO133-AX133</f>
        <v>4.4919799999999999</v>
      </c>
      <c r="BB133" s="61"/>
      <c r="BE133" s="8" t="s">
        <v>10</v>
      </c>
      <c r="BF133" s="21">
        <f ca="1">BF125-BF127*BH121/100-BR118*BH121^2/20000</f>
        <v>-14.561249999999996</v>
      </c>
      <c r="BG133" s="21">
        <f ca="1">BG125-BG127*BH121/100-BR119*BH121^2/20000</f>
        <v>-8.8283374999999982</v>
      </c>
      <c r="BH133" s="21">
        <f ca="1">BH125-(BH125-BH124)/BR117*BH121/100</f>
        <v>-125.4875625</v>
      </c>
      <c r="BI133" s="21">
        <f ca="1">BI125-(BI125-BI124)/BR117*BH121/100</f>
        <v>-15.1146875</v>
      </c>
      <c r="BJ133" s="21">
        <f ca="1">BJ125-(BJ125-BJ124)/BR117*BH121/100</f>
        <v>-1.73121875</v>
      </c>
      <c r="BK133" s="21">
        <f ca="1">BK125-(BK125-BK124)/BR117*BH121/100</f>
        <v>-2.5469218750000002</v>
      </c>
      <c r="BL133" s="21">
        <f t="shared" ref="BL133:BM135" ca="1" si="421">(ABS(BH133)+ABS(BJ133))*SIGN(BH133)</f>
        <v>-127.21878124999999</v>
      </c>
      <c r="BM133" s="21">
        <f t="shared" ca="1" si="421"/>
        <v>-17.661609375000001</v>
      </c>
      <c r="BN133" s="21">
        <f t="shared" ref="BN133:BN135" ca="1" si="422">(ABS(BL133)+0.3*ABS(BM133))*SIGN(BL133)</f>
        <v>-132.5172640625</v>
      </c>
      <c r="BO133" s="21">
        <f t="shared" ca="1" si="402"/>
        <v>-55.827243749999994</v>
      </c>
      <c r="BP133" s="21">
        <f ca="1">IF($C$2&lt;=$C$3,BN133,BO133)</f>
        <v>-132.5172640625</v>
      </c>
      <c r="BQ133" s="21">
        <f t="shared" ref="BQ133:BQ135" ca="1" si="423">BF133</f>
        <v>-14.561249999999996</v>
      </c>
      <c r="BR133" s="21">
        <f t="shared" ref="BR133:BR135" ca="1" si="424">BG133+BP133</f>
        <v>-141.34560156250001</v>
      </c>
      <c r="BS133" s="21">
        <f t="shared" ref="BS133:BS135" ca="1" si="425">BG133-BP133</f>
        <v>123.6889265625</v>
      </c>
      <c r="BT133" s="61"/>
      <c r="BW133" s="8" t="s">
        <v>10</v>
      </c>
      <c r="BX133" s="21">
        <f ca="1">BX125-BX127*BZ121/100-CJ118*BZ121^2/20000</f>
        <v>-40.500799999999991</v>
      </c>
      <c r="BY133" s="21">
        <f ca="1">BY125-BY127*BZ121/100-CJ119*BZ121^2/20000</f>
        <v>-24.305687499999998</v>
      </c>
      <c r="BZ133" s="21">
        <f ca="1">BZ125-(BZ125-BZ124)/CJ117*BZ121/100</f>
        <v>-137.55208333333334</v>
      </c>
      <c r="CA133" s="21">
        <f ca="1">CA125-(CA125-CA124)/CJ117*BZ121/100</f>
        <v>-16.542416666666664</v>
      </c>
      <c r="CB133" s="21">
        <f ca="1">CB125-(CB125-CB124)/CJ117*BZ121/100</f>
        <v>-1.8955833333333334</v>
      </c>
      <c r="CC133" s="21">
        <f ca="1">CC125-(CC125-CC124)/CJ117*BZ121/100</f>
        <v>-2.7883333333333336</v>
      </c>
      <c r="CD133" s="21">
        <f t="shared" ref="CD133:CE135" ca="1" si="426">(ABS(BZ133)+ABS(CB133))*SIGN(BZ133)</f>
        <v>-139.44766666666666</v>
      </c>
      <c r="CE133" s="21">
        <f t="shared" ca="1" si="426"/>
        <v>-19.330749999999998</v>
      </c>
      <c r="CF133" s="21">
        <f t="shared" ref="CF133:CF135" ca="1" si="427">(ABS(CD133)+0.3*ABS(CE133))*SIGN(CD133)</f>
        <v>-145.24689166666667</v>
      </c>
      <c r="CG133" s="21">
        <f t="shared" ca="1" si="403"/>
        <v>-61.165049999999994</v>
      </c>
      <c r="CH133" s="21">
        <f ca="1">IF($C$2&lt;=$C$3,CF133,CG133)</f>
        <v>-145.24689166666667</v>
      </c>
      <c r="CI133" s="21">
        <f t="shared" ref="CI133:CI135" ca="1" si="428">BX133</f>
        <v>-40.500799999999991</v>
      </c>
      <c r="CJ133" s="21">
        <f t="shared" ref="CJ133:CJ135" ca="1" si="429">BY133+CH133</f>
        <v>-169.55257916666667</v>
      </c>
      <c r="CK133" s="21">
        <f t="shared" ref="CK133:CK135" ca="1" si="430">BY133-CH133</f>
        <v>120.94120416666667</v>
      </c>
      <c r="CL133" s="61"/>
      <c r="CO133" s="8" t="s">
        <v>10</v>
      </c>
      <c r="CP133" s="21">
        <f ca="1">CP125-CP127*CR121/100-DB118*CR121^2/20000</f>
        <v>-34.8596</v>
      </c>
      <c r="CQ133" s="21">
        <f ca="1">CQ125-CQ127*CR121/100-DB119*CR121^2/20000</f>
        <v>-20.865537499999999</v>
      </c>
      <c r="CR133" s="21">
        <f ca="1">CR125-(CR125-CR124)/DB117*CR121/100</f>
        <v>-106.65358333333333</v>
      </c>
      <c r="CS133" s="21">
        <f ca="1">CS125-(CS125-CS124)/DB117*CR121/100</f>
        <v>-12.841791666666667</v>
      </c>
      <c r="CT133" s="21">
        <f ca="1">CT125-(CT125-CT124)/DB117*CR121/100</f>
        <v>-1.4768749999999999</v>
      </c>
      <c r="CU133" s="21">
        <f ca="1">CU125-(CU125-CU124)/DB117*CR121/100</f>
        <v>-2.1727083333333335</v>
      </c>
      <c r="CV133" s="21">
        <f t="shared" ref="CV133:CW135" ca="1" si="431">(ABS(CR133)+ABS(CT133))*SIGN(CR133)</f>
        <v>-108.13045833333334</v>
      </c>
      <c r="CW133" s="21">
        <f t="shared" ca="1" si="431"/>
        <v>-15.014500000000002</v>
      </c>
      <c r="CX133" s="21">
        <f t="shared" ref="CX133:CX135" ca="1" si="432">(ABS(CV133)+0.3*ABS(CW133))*SIGN(CV133)</f>
        <v>-112.63480833333334</v>
      </c>
      <c r="CY133" s="21">
        <f t="shared" ca="1" si="404"/>
        <v>-47.453637499999999</v>
      </c>
      <c r="CZ133" s="21">
        <f ca="1">IF($C$2&lt;=$C$3,CX133,CY133)</f>
        <v>-112.63480833333334</v>
      </c>
      <c r="DA133" s="21">
        <f t="shared" ref="DA133:DA135" ca="1" si="433">CP133</f>
        <v>-34.8596</v>
      </c>
      <c r="DB133" s="21">
        <f t="shared" ref="DB133:DB135" ca="1" si="434">CQ133+CZ133</f>
        <v>-133.50034583333334</v>
      </c>
      <c r="DC133" s="21">
        <f t="shared" ref="DC133:DC135" ca="1" si="435">CQ133-CZ133</f>
        <v>91.769270833333337</v>
      </c>
      <c r="DD133" s="61"/>
      <c r="DG133" s="8" t="s">
        <v>10</v>
      </c>
      <c r="DH133" s="21">
        <f ca="1">DH125-DH127*DJ121/100-DT118*DJ121^2/20000</f>
        <v>-18.157487500000002</v>
      </c>
      <c r="DI133" s="21">
        <f ca="1">DI125-DI127*DJ121/100-DT119*DJ121^2/20000</f>
        <v>-11.124224999999999</v>
      </c>
      <c r="DJ133" s="21">
        <f ca="1">DJ125-(DJ125-DJ124)/DT117*DJ121/100</f>
        <v>-16.317744680851064</v>
      </c>
      <c r="DK133" s="21">
        <f ca="1">DK125-(DK125-DK124)/DT117*DJ121/100</f>
        <v>3.5454255319148933</v>
      </c>
      <c r="DL133" s="21">
        <f ca="1">DL125-(DL125-DL124)/DT117*DJ121/100</f>
        <v>0.49927659574468086</v>
      </c>
      <c r="DM133" s="21">
        <f ca="1">DM125-(DM125-DM124)/DT117*DJ121/100</f>
        <v>0.73490425531914894</v>
      </c>
      <c r="DN133" s="21">
        <f t="shared" ref="DN133:DO135" ca="1" si="436">(ABS(DJ133)+ABS(DL133))*SIGN(DJ133)</f>
        <v>-16.817021276595746</v>
      </c>
      <c r="DO133" s="21">
        <f t="shared" ca="1" si="436"/>
        <v>4.2803297872340424</v>
      </c>
      <c r="DP133" s="21">
        <f t="shared" ref="DP133:DP135" ca="1" si="437">(ABS(DN133)+0.3*ABS(DO133))*SIGN(DN133)</f>
        <v>-18.101120212765959</v>
      </c>
      <c r="DQ133" s="21">
        <f t="shared" ca="1" si="405"/>
        <v>9.3254361702127664</v>
      </c>
      <c r="DR133" s="21">
        <f ca="1">IF($C$2&lt;=$C$3,DP133,DQ133)</f>
        <v>-18.101120212765959</v>
      </c>
      <c r="DS133" s="21">
        <f t="shared" ref="DS133:DS135" ca="1" si="438">DH133</f>
        <v>-18.157487500000002</v>
      </c>
      <c r="DT133" s="21">
        <f t="shared" ref="DT133:DT135" ca="1" si="439">DI133+DR133</f>
        <v>-29.225345212765959</v>
      </c>
      <c r="DU133" s="21">
        <f t="shared" ref="DU133:DU135" ca="1" si="440">DI133-DR133</f>
        <v>6.9768952127659603</v>
      </c>
      <c r="DV133" s="61"/>
    </row>
    <row r="134" spans="1:126" s="18" customFormat="1">
      <c r="C134" s="8" t="s">
        <v>9</v>
      </c>
      <c r="D134" s="21">
        <f ca="1">D126-P118*F120/100</f>
        <v>26.387499999999999</v>
      </c>
      <c r="E134" s="21">
        <f ca="1">E126-P119*F120/100</f>
        <v>16.169</v>
      </c>
      <c r="F134" s="21">
        <f t="shared" ref="F134:I135" ca="1" si="441">F126</f>
        <v>-7.6150000000000002</v>
      </c>
      <c r="G134" s="21">
        <f t="shared" ca="1" si="441"/>
        <v>-0.91600000000000004</v>
      </c>
      <c r="H134" s="21">
        <f t="shared" ca="1" si="441"/>
        <v>-0.105</v>
      </c>
      <c r="I134" s="21">
        <f t="shared" ca="1" si="441"/>
        <v>-0.154</v>
      </c>
      <c r="J134" s="21">
        <f t="shared" ca="1" si="406"/>
        <v>-7.7200000000000006</v>
      </c>
      <c r="K134" s="21">
        <f t="shared" ca="1" si="406"/>
        <v>-1.07</v>
      </c>
      <c r="L134" s="21">
        <f t="shared" ca="1" si="407"/>
        <v>-8.0410000000000004</v>
      </c>
      <c r="M134" s="21">
        <f t="shared" ca="1" si="399"/>
        <v>-3.3860000000000001</v>
      </c>
      <c r="N134" s="21">
        <f ca="1">IF($C$2&lt;=$C$3,L134,M134)</f>
        <v>-8.0410000000000004</v>
      </c>
      <c r="O134" s="21">
        <f t="shared" ca="1" si="408"/>
        <v>26.387499999999999</v>
      </c>
      <c r="P134" s="21">
        <f t="shared" ca="1" si="409"/>
        <v>8.1280000000000001</v>
      </c>
      <c r="Q134" s="21">
        <f t="shared" ca="1" si="410"/>
        <v>24.21</v>
      </c>
      <c r="R134" s="61"/>
      <c r="U134" s="8" t="s">
        <v>9</v>
      </c>
      <c r="V134" s="21">
        <f ca="1">V126-AH118*X120/100</f>
        <v>21.138499999999997</v>
      </c>
      <c r="W134" s="21">
        <f ca="1">W126-AH119*X120/100</f>
        <v>12.956000000000001</v>
      </c>
      <c r="X134" s="21">
        <f t="shared" ref="X134:AA135" ca="1" si="442">X126</f>
        <v>-10.819000000000001</v>
      </c>
      <c r="Y134" s="21">
        <f t="shared" ca="1" si="442"/>
        <v>-1.3009999999999999</v>
      </c>
      <c r="Z134" s="21">
        <f t="shared" ca="1" si="442"/>
        <v>-0.14899999999999999</v>
      </c>
      <c r="AA134" s="21">
        <f t="shared" ca="1" si="442"/>
        <v>-0.219</v>
      </c>
      <c r="AB134" s="21">
        <f t="shared" ca="1" si="411"/>
        <v>-10.968</v>
      </c>
      <c r="AC134" s="21">
        <f t="shared" ca="1" si="411"/>
        <v>-1.52</v>
      </c>
      <c r="AD134" s="21">
        <f t="shared" ca="1" si="412"/>
        <v>-11.423999999999999</v>
      </c>
      <c r="AE134" s="21">
        <f t="shared" ca="1" si="400"/>
        <v>-4.8103999999999996</v>
      </c>
      <c r="AF134" s="21">
        <f ca="1">IF($C$2&lt;=$C$3,AD134,AE134)</f>
        <v>-11.423999999999999</v>
      </c>
      <c r="AG134" s="21">
        <f t="shared" ca="1" si="413"/>
        <v>21.138499999999997</v>
      </c>
      <c r="AH134" s="21">
        <f t="shared" ca="1" si="414"/>
        <v>1.5320000000000018</v>
      </c>
      <c r="AI134" s="21">
        <f t="shared" ca="1" si="415"/>
        <v>24.380000000000003</v>
      </c>
      <c r="AJ134" s="61"/>
      <c r="AM134" s="8" t="s">
        <v>9</v>
      </c>
      <c r="AN134" s="21">
        <f ca="1">AN126-AZ118*AP120/100</f>
        <v>48.472000000000001</v>
      </c>
      <c r="AO134" s="21">
        <f ca="1">AO126-AZ119*AP120/100</f>
        <v>29.192</v>
      </c>
      <c r="AP134" s="21">
        <f t="shared" ref="AP134:AS135" ca="1" si="443">AP126</f>
        <v>-13.254</v>
      </c>
      <c r="AQ134" s="21">
        <f t="shared" ca="1" si="443"/>
        <v>-1.59</v>
      </c>
      <c r="AR134" s="21">
        <f t="shared" ca="1" si="443"/>
        <v>-0.183</v>
      </c>
      <c r="AS134" s="21">
        <f t="shared" ca="1" si="443"/>
        <v>-0.26900000000000002</v>
      </c>
      <c r="AT134" s="21">
        <f t="shared" ca="1" si="416"/>
        <v>-13.436999999999999</v>
      </c>
      <c r="AU134" s="21">
        <f t="shared" ca="1" si="416"/>
        <v>-1.859</v>
      </c>
      <c r="AV134" s="21">
        <f t="shared" ca="1" si="417"/>
        <v>-13.9947</v>
      </c>
      <c r="AW134" s="21">
        <f t="shared" ca="1" si="401"/>
        <v>-5.8900999999999994</v>
      </c>
      <c r="AX134" s="21">
        <f ca="1">IF($C$2&lt;=$C$3,AV134,AW134)</f>
        <v>-13.9947</v>
      </c>
      <c r="AY134" s="21">
        <f t="shared" ca="1" si="418"/>
        <v>48.472000000000001</v>
      </c>
      <c r="AZ134" s="21">
        <f t="shared" ca="1" si="419"/>
        <v>15.1973</v>
      </c>
      <c r="BA134" s="21">
        <f t="shared" ca="1" si="420"/>
        <v>43.186700000000002</v>
      </c>
      <c r="BB134" s="61"/>
      <c r="BE134" s="8" t="s">
        <v>9</v>
      </c>
      <c r="BF134" s="21">
        <f ca="1">BF126-BR118*BH120/100</f>
        <v>77.44</v>
      </c>
      <c r="BG134" s="21">
        <f ca="1">BG126-BR119*BH120/100</f>
        <v>46.371499999999997</v>
      </c>
      <c r="BH134" s="21">
        <f t="shared" ref="BH134:BK135" ca="1" si="444">BH126</f>
        <v>-83.881</v>
      </c>
      <c r="BI134" s="21">
        <f t="shared" ca="1" si="444"/>
        <v>-10.103999999999999</v>
      </c>
      <c r="BJ134" s="21">
        <f t="shared" ca="1" si="444"/>
        <v>-1.1599999999999999</v>
      </c>
      <c r="BK134" s="21">
        <f t="shared" ca="1" si="444"/>
        <v>-1.706</v>
      </c>
      <c r="BL134" s="21">
        <f t="shared" ca="1" si="421"/>
        <v>-85.040999999999997</v>
      </c>
      <c r="BM134" s="21">
        <f t="shared" ca="1" si="421"/>
        <v>-11.809999999999999</v>
      </c>
      <c r="BN134" s="21">
        <f t="shared" ca="1" si="422"/>
        <v>-88.584000000000003</v>
      </c>
      <c r="BO134" s="21">
        <f t="shared" ca="1" si="402"/>
        <v>-37.322299999999998</v>
      </c>
      <c r="BP134" s="21">
        <f ca="1">IF($C$2&lt;=$C$3,BN134,BO134)</f>
        <v>-88.584000000000003</v>
      </c>
      <c r="BQ134" s="21">
        <f t="shared" ca="1" si="423"/>
        <v>77.44</v>
      </c>
      <c r="BR134" s="21">
        <f t="shared" ca="1" si="424"/>
        <v>-42.212500000000006</v>
      </c>
      <c r="BS134" s="21">
        <f t="shared" ca="1" si="425"/>
        <v>134.9555</v>
      </c>
      <c r="BT134" s="61"/>
      <c r="BW134" s="8" t="s">
        <v>9</v>
      </c>
      <c r="BX134" s="21">
        <f ca="1">BX126-CJ118*BZ120/100</f>
        <v>91.721000000000004</v>
      </c>
      <c r="BY134" s="21">
        <f ca="1">BY126-CJ119*BZ120/100</f>
        <v>54.976500000000001</v>
      </c>
      <c r="BZ134" s="21">
        <f t="shared" ref="BZ134:CC135" ca="1" si="445">BZ126</f>
        <v>-78.462999999999994</v>
      </c>
      <c r="CA134" s="21">
        <f t="shared" ca="1" si="445"/>
        <v>-9.4359999999999999</v>
      </c>
      <c r="CB134" s="21">
        <f t="shared" ca="1" si="445"/>
        <v>-1.081</v>
      </c>
      <c r="CC134" s="21">
        <f t="shared" ca="1" si="445"/>
        <v>-1.591</v>
      </c>
      <c r="CD134" s="21">
        <f t="shared" ca="1" si="426"/>
        <v>-79.543999999999997</v>
      </c>
      <c r="CE134" s="21">
        <f t="shared" ca="1" si="426"/>
        <v>-11.026999999999999</v>
      </c>
      <c r="CF134" s="21">
        <f t="shared" ca="1" si="427"/>
        <v>-82.852099999999993</v>
      </c>
      <c r="CG134" s="21">
        <f t="shared" ca="1" si="403"/>
        <v>-34.8902</v>
      </c>
      <c r="CH134" s="21">
        <f ca="1">IF($C$2&lt;=$C$3,CF134,CG134)</f>
        <v>-82.852099999999993</v>
      </c>
      <c r="CI134" s="21">
        <f t="shared" ca="1" si="428"/>
        <v>91.721000000000004</v>
      </c>
      <c r="CJ134" s="21">
        <f t="shared" ca="1" si="429"/>
        <v>-27.875599999999991</v>
      </c>
      <c r="CK134" s="21">
        <f t="shared" ca="1" si="430"/>
        <v>137.82859999999999</v>
      </c>
      <c r="CL134" s="61"/>
      <c r="CO134" s="8" t="s">
        <v>9</v>
      </c>
      <c r="CP134" s="21">
        <f ca="1">CP126-DB118*CR120/100</f>
        <v>75.217000000000013</v>
      </c>
      <c r="CQ134" s="21">
        <f ca="1">CQ126-DB119*CR120/100</f>
        <v>45.115499999999997</v>
      </c>
      <c r="CR134" s="21">
        <f t="shared" ref="CR134:CU135" ca="1" si="446">CR126</f>
        <v>-73.869</v>
      </c>
      <c r="CS134" s="21">
        <f t="shared" ca="1" si="446"/>
        <v>-8.8949999999999996</v>
      </c>
      <c r="CT134" s="21">
        <f t="shared" ca="1" si="446"/>
        <v>-1.0209999999999999</v>
      </c>
      <c r="CU134" s="21">
        <f t="shared" ca="1" si="446"/>
        <v>-1.502</v>
      </c>
      <c r="CV134" s="21">
        <f t="shared" ca="1" si="431"/>
        <v>-74.89</v>
      </c>
      <c r="CW134" s="21">
        <f t="shared" ca="1" si="431"/>
        <v>-10.397</v>
      </c>
      <c r="CX134" s="21">
        <f t="shared" ca="1" si="432"/>
        <v>-78.009100000000004</v>
      </c>
      <c r="CY134" s="21">
        <f t="shared" ca="1" si="404"/>
        <v>-32.863999999999997</v>
      </c>
      <c r="CZ134" s="21">
        <f ca="1">IF($C$2&lt;=$C$3,CX134,CY134)</f>
        <v>-78.009100000000004</v>
      </c>
      <c r="DA134" s="21">
        <f t="shared" ca="1" si="433"/>
        <v>75.217000000000013</v>
      </c>
      <c r="DB134" s="21">
        <f t="shared" ca="1" si="434"/>
        <v>-32.893600000000006</v>
      </c>
      <c r="DC134" s="21">
        <f t="shared" ca="1" si="435"/>
        <v>123.1246</v>
      </c>
      <c r="DD134" s="61"/>
      <c r="DG134" s="8" t="s">
        <v>9</v>
      </c>
      <c r="DH134" s="21">
        <f ca="1">DH126-DT118*DJ120/100</f>
        <v>26.415499999999998</v>
      </c>
      <c r="DI134" s="21">
        <f ca="1">DI126-DT119*DJ120/100</f>
        <v>16.186</v>
      </c>
      <c r="DJ134" s="21">
        <f t="shared" ref="DJ134:DM135" ca="1" si="447">DJ126</f>
        <v>-7.5620000000000003</v>
      </c>
      <c r="DK134" s="21">
        <f t="shared" ca="1" si="447"/>
        <v>1.6439999999999999</v>
      </c>
      <c r="DL134" s="21">
        <f t="shared" ca="1" si="447"/>
        <v>0.23200000000000001</v>
      </c>
      <c r="DM134" s="21">
        <f t="shared" ca="1" si="447"/>
        <v>0.34100000000000003</v>
      </c>
      <c r="DN134" s="21">
        <f t="shared" ca="1" si="436"/>
        <v>-7.7940000000000005</v>
      </c>
      <c r="DO134" s="21">
        <f t="shared" ca="1" si="436"/>
        <v>1.9849999999999999</v>
      </c>
      <c r="DP134" s="21">
        <f t="shared" ca="1" si="437"/>
        <v>-8.3895</v>
      </c>
      <c r="DQ134" s="21">
        <f t="shared" ca="1" si="405"/>
        <v>4.3231999999999999</v>
      </c>
      <c r="DR134" s="21">
        <f ca="1">IF($C$2&lt;=$C$3,DP134,DQ134)</f>
        <v>-8.3895</v>
      </c>
      <c r="DS134" s="21">
        <f t="shared" ca="1" si="438"/>
        <v>26.415499999999998</v>
      </c>
      <c r="DT134" s="21">
        <f t="shared" ca="1" si="439"/>
        <v>7.7965</v>
      </c>
      <c r="DU134" s="21">
        <f t="shared" ca="1" si="440"/>
        <v>24.575499999999998</v>
      </c>
      <c r="DV134" s="61"/>
    </row>
    <row r="135" spans="1:126" s="18" customFormat="1">
      <c r="C135" s="8" t="s">
        <v>8</v>
      </c>
      <c r="D135" s="21">
        <f ca="1">D127+P118*F121/100</f>
        <v>-26.8965</v>
      </c>
      <c r="E135" s="21">
        <f ca="1">E127+P119*F121/100</f>
        <v>-16.478999999999999</v>
      </c>
      <c r="F135" s="21">
        <f t="shared" ca="1" si="441"/>
        <v>-7.6150000000000002</v>
      </c>
      <c r="G135" s="21">
        <f t="shared" ca="1" si="441"/>
        <v>-0.91600000000000004</v>
      </c>
      <c r="H135" s="21">
        <f t="shared" ca="1" si="441"/>
        <v>-0.105</v>
      </c>
      <c r="I135" s="21">
        <f t="shared" ca="1" si="441"/>
        <v>-0.154</v>
      </c>
      <c r="J135" s="21">
        <f t="shared" ca="1" si="406"/>
        <v>-7.7200000000000006</v>
      </c>
      <c r="K135" s="21">
        <f t="shared" ca="1" si="406"/>
        <v>-1.07</v>
      </c>
      <c r="L135" s="21">
        <f t="shared" ca="1" si="407"/>
        <v>-8.0410000000000004</v>
      </c>
      <c r="M135" s="21">
        <f t="shared" ca="1" si="399"/>
        <v>-3.3860000000000001</v>
      </c>
      <c r="N135" s="21">
        <f ca="1">IF($C$2&lt;=$C$3,L135,M135)</f>
        <v>-8.0410000000000004</v>
      </c>
      <c r="O135" s="21">
        <f t="shared" ca="1" si="408"/>
        <v>-26.8965</v>
      </c>
      <c r="P135" s="21">
        <f t="shared" ca="1" si="409"/>
        <v>-24.52</v>
      </c>
      <c r="Q135" s="21">
        <f t="shared" ca="1" si="410"/>
        <v>-8.4379999999999988</v>
      </c>
      <c r="R135" s="61"/>
      <c r="U135" s="8" t="s">
        <v>8</v>
      </c>
      <c r="V135" s="21">
        <f ca="1">V127+AH118*X121/100</f>
        <v>-21.246499999999997</v>
      </c>
      <c r="W135" s="21">
        <f ca="1">W127+AH119*X121/100</f>
        <v>-13.014000000000001</v>
      </c>
      <c r="X135" s="21">
        <f t="shared" ca="1" si="442"/>
        <v>-10.819000000000001</v>
      </c>
      <c r="Y135" s="21">
        <f t="shared" ca="1" si="442"/>
        <v>-1.3009999999999999</v>
      </c>
      <c r="Z135" s="21">
        <f t="shared" ca="1" si="442"/>
        <v>-0.14899999999999999</v>
      </c>
      <c r="AA135" s="21">
        <f t="shared" ca="1" si="442"/>
        <v>-0.219</v>
      </c>
      <c r="AB135" s="21">
        <f t="shared" ca="1" si="411"/>
        <v>-10.968</v>
      </c>
      <c r="AC135" s="21">
        <f t="shared" ca="1" si="411"/>
        <v>-1.52</v>
      </c>
      <c r="AD135" s="21">
        <f t="shared" ca="1" si="412"/>
        <v>-11.423999999999999</v>
      </c>
      <c r="AE135" s="21">
        <f t="shared" ca="1" si="400"/>
        <v>-4.8103999999999996</v>
      </c>
      <c r="AF135" s="21">
        <f ca="1">IF($C$2&lt;=$C$3,AD135,AE135)</f>
        <v>-11.423999999999999</v>
      </c>
      <c r="AG135" s="21">
        <f t="shared" ca="1" si="413"/>
        <v>-21.246499999999997</v>
      </c>
      <c r="AH135" s="21">
        <f t="shared" ca="1" si="414"/>
        <v>-24.438000000000002</v>
      </c>
      <c r="AI135" s="21">
        <f t="shared" ca="1" si="415"/>
        <v>-1.5900000000000016</v>
      </c>
      <c r="AJ135" s="61"/>
      <c r="AM135" s="8" t="s">
        <v>8</v>
      </c>
      <c r="AN135" s="21">
        <f ca="1">AN127+AZ118*AP121/100</f>
        <v>-48.35</v>
      </c>
      <c r="AO135" s="21">
        <f ca="1">AO127+AZ119*AP121/100</f>
        <v>-29.128</v>
      </c>
      <c r="AP135" s="21">
        <f t="shared" ca="1" si="443"/>
        <v>-13.254</v>
      </c>
      <c r="AQ135" s="21">
        <f t="shared" ca="1" si="443"/>
        <v>-1.59</v>
      </c>
      <c r="AR135" s="21">
        <f t="shared" ca="1" si="443"/>
        <v>-0.183</v>
      </c>
      <c r="AS135" s="21">
        <f t="shared" ca="1" si="443"/>
        <v>-0.26900000000000002</v>
      </c>
      <c r="AT135" s="21">
        <f t="shared" ca="1" si="416"/>
        <v>-13.436999999999999</v>
      </c>
      <c r="AU135" s="21">
        <f t="shared" ca="1" si="416"/>
        <v>-1.859</v>
      </c>
      <c r="AV135" s="21">
        <f t="shared" ca="1" si="417"/>
        <v>-13.9947</v>
      </c>
      <c r="AW135" s="21">
        <f t="shared" ca="1" si="401"/>
        <v>-5.8900999999999994</v>
      </c>
      <c r="AX135" s="21">
        <f ca="1">IF($C$2&lt;=$C$3,AV135,AW135)</f>
        <v>-13.9947</v>
      </c>
      <c r="AY135" s="21">
        <f t="shared" ca="1" si="418"/>
        <v>-48.35</v>
      </c>
      <c r="AZ135" s="21">
        <f t="shared" ca="1" si="419"/>
        <v>-43.122700000000002</v>
      </c>
      <c r="BA135" s="21">
        <f t="shared" ca="1" si="420"/>
        <v>-15.1333</v>
      </c>
      <c r="BB135" s="61"/>
      <c r="BE135" s="8" t="s">
        <v>8</v>
      </c>
      <c r="BF135" s="21">
        <f ca="1">BF127+BR118*BH121/100</f>
        <v>-65.012</v>
      </c>
      <c r="BG135" s="21">
        <f ca="1">BG127+BR119*BH121/100</f>
        <v>-39.029499999999999</v>
      </c>
      <c r="BH135" s="21">
        <f t="shared" ca="1" si="444"/>
        <v>-83.881</v>
      </c>
      <c r="BI135" s="21">
        <f t="shared" ca="1" si="444"/>
        <v>-10.103999999999999</v>
      </c>
      <c r="BJ135" s="21">
        <f t="shared" ca="1" si="444"/>
        <v>-1.1599999999999999</v>
      </c>
      <c r="BK135" s="21">
        <f t="shared" ca="1" si="444"/>
        <v>-1.706</v>
      </c>
      <c r="BL135" s="21">
        <f t="shared" ca="1" si="421"/>
        <v>-85.040999999999997</v>
      </c>
      <c r="BM135" s="21">
        <f t="shared" ca="1" si="421"/>
        <v>-11.809999999999999</v>
      </c>
      <c r="BN135" s="21">
        <f t="shared" ca="1" si="422"/>
        <v>-88.584000000000003</v>
      </c>
      <c r="BO135" s="21">
        <f t="shared" ca="1" si="402"/>
        <v>-37.322299999999998</v>
      </c>
      <c r="BP135" s="21">
        <f ca="1">IF($C$2&lt;=$C$3,BN135,BO135)</f>
        <v>-88.584000000000003</v>
      </c>
      <c r="BQ135" s="21">
        <f t="shared" ca="1" si="423"/>
        <v>-65.012</v>
      </c>
      <c r="BR135" s="21">
        <f t="shared" ca="1" si="424"/>
        <v>-127.6135</v>
      </c>
      <c r="BS135" s="21">
        <f t="shared" ca="1" si="425"/>
        <v>49.554500000000004</v>
      </c>
      <c r="BT135" s="61"/>
      <c r="BW135" s="8" t="s">
        <v>8</v>
      </c>
      <c r="BX135" s="21">
        <f ca="1">BX127+CJ118*BZ121/100</f>
        <v>-92.939000000000007</v>
      </c>
      <c r="BY135" s="21">
        <f ca="1">BY127+CJ119*BZ121/100</f>
        <v>-55.728500000000011</v>
      </c>
      <c r="BZ135" s="21">
        <f t="shared" ca="1" si="445"/>
        <v>-78.462999999999994</v>
      </c>
      <c r="CA135" s="21">
        <f t="shared" ca="1" si="445"/>
        <v>-9.4359999999999999</v>
      </c>
      <c r="CB135" s="21">
        <f t="shared" ca="1" si="445"/>
        <v>-1.081</v>
      </c>
      <c r="CC135" s="21">
        <f t="shared" ca="1" si="445"/>
        <v>-1.591</v>
      </c>
      <c r="CD135" s="21">
        <f t="shared" ca="1" si="426"/>
        <v>-79.543999999999997</v>
      </c>
      <c r="CE135" s="21">
        <f t="shared" ca="1" si="426"/>
        <v>-11.026999999999999</v>
      </c>
      <c r="CF135" s="21">
        <f t="shared" ca="1" si="427"/>
        <v>-82.852099999999993</v>
      </c>
      <c r="CG135" s="21">
        <f t="shared" ca="1" si="403"/>
        <v>-34.8902</v>
      </c>
      <c r="CH135" s="21">
        <f ca="1">IF($C$2&lt;=$C$3,CF135,CG135)</f>
        <v>-82.852099999999993</v>
      </c>
      <c r="CI135" s="21">
        <f t="shared" ca="1" si="428"/>
        <v>-92.939000000000007</v>
      </c>
      <c r="CJ135" s="21">
        <f t="shared" ca="1" si="429"/>
        <v>-138.5806</v>
      </c>
      <c r="CK135" s="21">
        <f t="shared" ca="1" si="430"/>
        <v>27.123599999999982</v>
      </c>
      <c r="CL135" s="61"/>
      <c r="CO135" s="8" t="s">
        <v>8</v>
      </c>
      <c r="CP135" s="21">
        <f ca="1">CP127+DB118*CR121/100</f>
        <v>-88.338999999999999</v>
      </c>
      <c r="CQ135" s="21">
        <f ca="1">CQ127+DB119*CR121/100</f>
        <v>-52.9375</v>
      </c>
      <c r="CR135" s="21">
        <f t="shared" ca="1" si="446"/>
        <v>-73.869</v>
      </c>
      <c r="CS135" s="21">
        <f t="shared" ca="1" si="446"/>
        <v>-8.8949999999999996</v>
      </c>
      <c r="CT135" s="21">
        <f t="shared" ca="1" si="446"/>
        <v>-1.0209999999999999</v>
      </c>
      <c r="CU135" s="21">
        <f t="shared" ca="1" si="446"/>
        <v>-1.502</v>
      </c>
      <c r="CV135" s="21">
        <f t="shared" ca="1" si="431"/>
        <v>-74.89</v>
      </c>
      <c r="CW135" s="21">
        <f t="shared" ca="1" si="431"/>
        <v>-10.397</v>
      </c>
      <c r="CX135" s="21">
        <f t="shared" ca="1" si="432"/>
        <v>-78.009100000000004</v>
      </c>
      <c r="CY135" s="21">
        <f t="shared" ca="1" si="404"/>
        <v>-32.863999999999997</v>
      </c>
      <c r="CZ135" s="21">
        <f ca="1">IF($C$2&lt;=$C$3,CX135,CY135)</f>
        <v>-78.009100000000004</v>
      </c>
      <c r="DA135" s="21">
        <f t="shared" ca="1" si="433"/>
        <v>-88.338999999999999</v>
      </c>
      <c r="DB135" s="21">
        <f t="shared" ca="1" si="434"/>
        <v>-130.94659999999999</v>
      </c>
      <c r="DC135" s="21">
        <f t="shared" ca="1" si="435"/>
        <v>25.071600000000004</v>
      </c>
      <c r="DD135" s="61"/>
      <c r="DG135" s="8" t="s">
        <v>8</v>
      </c>
      <c r="DH135" s="21">
        <f ca="1">DH127+DT118*DJ121/100</f>
        <v>-26.868499999999997</v>
      </c>
      <c r="DI135" s="21">
        <f ca="1">DI127+DT119*DJ121/100</f>
        <v>-16.462</v>
      </c>
      <c r="DJ135" s="21">
        <f t="shared" ca="1" si="447"/>
        <v>-7.5620000000000003</v>
      </c>
      <c r="DK135" s="21">
        <f t="shared" ca="1" si="447"/>
        <v>1.6439999999999999</v>
      </c>
      <c r="DL135" s="21">
        <f t="shared" ca="1" si="447"/>
        <v>0.23200000000000001</v>
      </c>
      <c r="DM135" s="21">
        <f t="shared" ca="1" si="447"/>
        <v>0.34100000000000003</v>
      </c>
      <c r="DN135" s="21">
        <f t="shared" ca="1" si="436"/>
        <v>-7.7940000000000005</v>
      </c>
      <c r="DO135" s="21">
        <f t="shared" ca="1" si="436"/>
        <v>1.9849999999999999</v>
      </c>
      <c r="DP135" s="21">
        <f t="shared" ca="1" si="437"/>
        <v>-8.3895</v>
      </c>
      <c r="DQ135" s="21">
        <f t="shared" ca="1" si="405"/>
        <v>4.3231999999999999</v>
      </c>
      <c r="DR135" s="21">
        <f ca="1">IF($C$2&lt;=$C$3,DP135,DQ135)</f>
        <v>-8.3895</v>
      </c>
      <c r="DS135" s="21">
        <f t="shared" ca="1" si="438"/>
        <v>-26.868499999999997</v>
      </c>
      <c r="DT135" s="21">
        <f t="shared" ca="1" si="439"/>
        <v>-24.851500000000001</v>
      </c>
      <c r="DU135" s="21">
        <f t="shared" ca="1" si="440"/>
        <v>-8.0724999999999998</v>
      </c>
      <c r="DV135" s="61"/>
    </row>
    <row r="136" spans="1:126" s="18" customFormat="1">
      <c r="C136" s="8" t="s">
        <v>58</v>
      </c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>
        <f ca="1">MIN(P117-F121/100,MAX(F120/100,O128))</f>
        <v>2.32896937646046</v>
      </c>
      <c r="P136" s="21">
        <f ca="1">MIN(P117-F121/100,MAX(F120/100,P128))</f>
        <v>1.2454579342776857</v>
      </c>
      <c r="Q136" s="21">
        <f ca="1">MIN(P117-F121/100,MAX(F120/100,Q128))</f>
        <v>3.4126197166943859</v>
      </c>
      <c r="R136" s="61"/>
      <c r="U136" s="8" t="s">
        <v>58</v>
      </c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>
        <f ca="1">MIN(AH117-X121/100,MAX(X120/100,AG128))</f>
        <v>1.8955452214350905</v>
      </c>
      <c r="AH136" s="21">
        <f ca="1">MIN(AH117-X121/100,MAX(X120/100,AH128))</f>
        <v>0.35650092211661222</v>
      </c>
      <c r="AI136" s="21">
        <f ca="1">MIN(AH117-X121/100,MAX(X120/100,AI128))</f>
        <v>3.4356256206554119</v>
      </c>
      <c r="AJ136" s="61"/>
      <c r="AM136" s="8" t="s">
        <v>58</v>
      </c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>
        <f ca="1">MIN(AZ117-AP121/100,MAX(AP120/100,AY128))</f>
        <v>1.5016917642684513</v>
      </c>
      <c r="AZ136" s="21">
        <f ca="1">MIN(AZ117-AP121/100,MAX(AP120/100,AZ128))</f>
        <v>0.85357407407407415</v>
      </c>
      <c r="BA136" s="21">
        <f ca="1">MIN(AZ117-AP121/100,MAX(AP120/100,BA128))</f>
        <v>2.1493888888888888</v>
      </c>
      <c r="BB136" s="61"/>
      <c r="BE136" s="8" t="s">
        <v>58</v>
      </c>
      <c r="BF136" s="21"/>
      <c r="BG136" s="21"/>
      <c r="BH136" s="21"/>
      <c r="BI136" s="21"/>
      <c r="BJ136" s="21"/>
      <c r="BK136" s="21"/>
      <c r="BL136" s="21"/>
      <c r="BM136" s="21"/>
      <c r="BN136" s="21"/>
      <c r="BO136" s="21"/>
      <c r="BP136" s="21"/>
      <c r="BQ136" s="21">
        <f ca="1">MIN(BR117-BH121/100,MAX(BH120/100,BQ128))</f>
        <v>1.6177750663381352</v>
      </c>
      <c r="BR136" s="21">
        <f ca="1">MIN(BR117-BH121/100,MAX(BH120/100,BR128))</f>
        <v>0.15</v>
      </c>
      <c r="BS136" s="21">
        <f ca="1">MIN(BR117-BH121/100,MAX(BH120/100,BS128))</f>
        <v>2.85</v>
      </c>
      <c r="BT136" s="61"/>
      <c r="BW136" s="8" t="s">
        <v>58</v>
      </c>
      <c r="BX136" s="21"/>
      <c r="BY136" s="21"/>
      <c r="BZ136" s="21"/>
      <c r="CA136" s="21"/>
      <c r="CB136" s="21"/>
      <c r="CC136" s="21"/>
      <c r="CD136" s="21"/>
      <c r="CE136" s="21"/>
      <c r="CF136" s="21"/>
      <c r="CG136" s="21"/>
      <c r="CH136" s="21"/>
      <c r="CI136" s="21">
        <f ca="1">MIN(CJ117-BZ121/100,MAX(BZ120/100,CI128))</f>
        <v>2.0884517491606198</v>
      </c>
      <c r="CJ136" s="21">
        <f ca="1">MIN(CJ117-BZ121/100,MAX(BZ120/100,CJ128))</f>
        <v>0.35</v>
      </c>
      <c r="CK136" s="21">
        <f ca="1">MIN(CJ117-BZ121/100,MAX(BZ120/100,CK128))</f>
        <v>3.85</v>
      </c>
      <c r="CL136" s="61"/>
      <c r="CO136" s="8" t="s">
        <v>58</v>
      </c>
      <c r="CP136" s="21"/>
      <c r="CQ136" s="21"/>
      <c r="CR136" s="21"/>
      <c r="CS136" s="21"/>
      <c r="CT136" s="21"/>
      <c r="CU136" s="21"/>
      <c r="CV136" s="21"/>
      <c r="CW136" s="21"/>
      <c r="CX136" s="21"/>
      <c r="CY136" s="21"/>
      <c r="CZ136" s="21"/>
      <c r="DA136" s="21">
        <f ca="1">MIN(DB117-CR121/100,MAX(CR120/100,DA128))</f>
        <v>1.7756338977339736</v>
      </c>
      <c r="DB136" s="21">
        <f ca="1">MIN(DB117-CR121/100,MAX(CR120/100,DB128))</f>
        <v>0.35</v>
      </c>
      <c r="DC136" s="21">
        <f ca="1">MIN(DB117-CR121/100,MAX(CR120/100,DC128))</f>
        <v>3.45</v>
      </c>
      <c r="DD136" s="61"/>
      <c r="DG136" s="8" t="s">
        <v>58</v>
      </c>
      <c r="DH136" s="21"/>
      <c r="DI136" s="21"/>
      <c r="DJ136" s="21"/>
      <c r="DK136" s="21"/>
      <c r="DL136" s="21"/>
      <c r="DM136" s="21"/>
      <c r="DN136" s="21"/>
      <c r="DO136" s="21"/>
      <c r="DP136" s="21"/>
      <c r="DQ136" s="21"/>
      <c r="DR136" s="21"/>
      <c r="DS136" s="21">
        <f ca="1">MIN(DT117-DJ121/100,MAX(DJ120/100,DS128))</f>
        <v>2.331270973522849</v>
      </c>
      <c r="DT136" s="21">
        <f ca="1">MIN(DT117-DJ121/100,MAX(DJ120/100,DT128))</f>
        <v>1.2008602397201356</v>
      </c>
      <c r="DU136" s="21">
        <f ca="1">MIN(DT117-DJ121/100,MAX(DJ120/100,DU128))</f>
        <v>3.4619200550553422</v>
      </c>
      <c r="DV136" s="61"/>
    </row>
    <row r="137" spans="1:126" s="18" customFormat="1">
      <c r="C137" s="8" t="s">
        <v>59</v>
      </c>
      <c r="O137" s="21">
        <f ca="1">O124+(P118*P117/2-(O124-O125)/P117)*O136-P118*O136^2/2</f>
        <v>11.645915548550732</v>
      </c>
      <c r="P137" s="21">
        <f ca="1">P124+(P119*P117/2-(P124-P125)/P117)*P136-P119*P136^2/2</f>
        <v>12.034723879064938</v>
      </c>
      <c r="Q137" s="21">
        <f ca="1">Q124+(P119*P117/2-(Q124-Q125)/P117)*Q136-P119*Q136^2/2</f>
        <v>10.948661057161402</v>
      </c>
      <c r="R137" s="61"/>
      <c r="U137" s="8" t="s">
        <v>59</v>
      </c>
      <c r="AG137" s="21">
        <f ca="1">AG124+(AH118*AH117/2-(AG124-AG125)/AH117)*AG136-AH118*AG136^2/2</f>
        <v>6.8551701617902303</v>
      </c>
      <c r="AH137" s="21">
        <f ca="1">AH124+(AH119*AH117/2-(AH124-AH125)/AH117)*AH136-AH119*AH136^2/2</f>
        <v>13.169714686713681</v>
      </c>
      <c r="AI137" s="21">
        <f ca="1">AI124+(AH119*AH117/2-(AI124-AI125)/AH117)*AI136-AH119*AI136^2/2</f>
        <v>12.830871833677399</v>
      </c>
      <c r="AJ137" s="61"/>
      <c r="AM137" s="8" t="s">
        <v>59</v>
      </c>
      <c r="AY137" s="21">
        <f ca="1">AY124+(AZ118*AZ117/2-(AY124-AY125)/AZ117)*AY136-AZ118*AY136^2/2</f>
        <v>13.303551316849486</v>
      </c>
      <c r="AZ137" s="21">
        <f ca="1">AZ124+(AZ119*AZ117/2-(AZ124-AZ125)/AZ117)*AZ136-AZ119*AZ136^2/2</f>
        <v>15.302157959259262</v>
      </c>
      <c r="BA137" s="21">
        <f ca="1">BA124+(AZ119*AZ117/2-(BA124-BA125)/AZ117)*BA136-AZ119*BA136^2/2</f>
        <v>9.7932240333333453</v>
      </c>
      <c r="BB137" s="61"/>
      <c r="BE137" s="8" t="s">
        <v>59</v>
      </c>
      <c r="BQ137" s="21">
        <f ca="1">BQ124+(BR118*BR117/2-(BQ124-BQ125)/BR117)*BQ136-BR118*BQ136^2/2</f>
        <v>25.493634839700107</v>
      </c>
      <c r="BR137" s="21">
        <f ca="1">BR124+(BR119*BR117/2-(BR124-BR125)/BR117)*BR136-BR119*BR136^2/2</f>
        <v>87.918804687499986</v>
      </c>
      <c r="BS137" s="21">
        <f ca="1">BS124+(BR119*BR117/2-(BS124-BS125)/BR117)*BS136-BR119*BS136^2/2</f>
        <v>123.68899218750013</v>
      </c>
      <c r="BT137" s="61"/>
      <c r="BW137" s="8" t="s">
        <v>59</v>
      </c>
      <c r="CI137" s="21">
        <f ca="1">CI124+(CJ118*CJ117/2-(CI124-CI125)/CJ117)*CI136-CJ118*CI136^2/2</f>
        <v>41.357818092130714</v>
      </c>
      <c r="CJ137" s="21">
        <f ca="1">CJ124+(CJ119*CJ117/2-(CJ124-CJ125)/CJ117)*CJ136-CJ119*CJ136^2/2</f>
        <v>121.74615416666666</v>
      </c>
      <c r="CK137" s="21">
        <f ca="1">CK124+(CJ119*CJ117/2-(CK124-CK125)/CJ117)*CK136-CJ119*CK136^2/2</f>
        <v>120.94135416666671</v>
      </c>
      <c r="CL137" s="61"/>
      <c r="CO137" s="8" t="s">
        <v>59</v>
      </c>
      <c r="DA137" s="21">
        <f ca="1">DA124+(DB118*DB117/2-(DA124-DA125)/DB117)*DA136-DB118*DA136^2/2</f>
        <v>39.096861989067676</v>
      </c>
      <c r="DB137" s="21">
        <f ca="1">DB124+(DB119*DB117/2-(DB124-DB125)/DB117)*DB136-DB119*DB136^2/2</f>
        <v>120.45089027777776</v>
      </c>
      <c r="DC137" s="21">
        <f ca="1">DC124+(DB119*DB117/2-(DC124-DC125)/DB117)*DC136-DB119*DC136^2/2</f>
        <v>91.769195833333356</v>
      </c>
      <c r="DD137" s="61"/>
      <c r="DG137" s="8" t="s">
        <v>59</v>
      </c>
      <c r="DS137" s="21">
        <f ca="1">DS124+(DT118*DT117/2-(DS124-DS125)/DT117)*DS136-DT118*DS136^2/2</f>
        <v>11.649861451300495</v>
      </c>
      <c r="DT137" s="21">
        <f ca="1">DT124+(DT119*DT117/2-(DT124-DT125)/DT117)*DT136-DT119*DT136^2/2</f>
        <v>12.388762319914004</v>
      </c>
      <c r="DU137" s="21">
        <f ca="1">DU124+(DT119*DT117/2-(DU124-DU125)/DT117)*DU136-DT119*DU136^2/2</f>
        <v>11.36924363477516</v>
      </c>
      <c r="DV137" s="61"/>
    </row>
    <row r="138" spans="1:126" s="18" customFormat="1">
      <c r="A138" s="19" t="s">
        <v>38</v>
      </c>
      <c r="I138" s="41" t="s">
        <v>84</v>
      </c>
      <c r="J138" s="41"/>
      <c r="K138" s="41" t="s">
        <v>85</v>
      </c>
      <c r="L138" s="41"/>
      <c r="M138" s="41" t="s">
        <v>86</v>
      </c>
      <c r="N138" s="41"/>
      <c r="R138" s="61"/>
      <c r="S138" s="19" t="s">
        <v>38</v>
      </c>
      <c r="AA138" s="41" t="s">
        <v>84</v>
      </c>
      <c r="AB138" s="41"/>
      <c r="AC138" s="41" t="s">
        <v>85</v>
      </c>
      <c r="AD138" s="41"/>
      <c r="AE138" s="41" t="s">
        <v>86</v>
      </c>
      <c r="AF138" s="41"/>
      <c r="AJ138" s="61"/>
      <c r="AK138" s="19" t="s">
        <v>38</v>
      </c>
      <c r="AS138" s="41" t="s">
        <v>84</v>
      </c>
      <c r="AT138" s="41"/>
      <c r="AU138" s="41" t="s">
        <v>85</v>
      </c>
      <c r="AV138" s="41"/>
      <c r="AW138" s="41" t="s">
        <v>86</v>
      </c>
      <c r="AX138" s="41"/>
      <c r="BB138" s="61"/>
      <c r="BC138" s="19" t="s">
        <v>38</v>
      </c>
      <c r="BK138" s="41" t="s">
        <v>84</v>
      </c>
      <c r="BL138" s="41"/>
      <c r="BM138" s="41" t="s">
        <v>85</v>
      </c>
      <c r="BN138" s="41"/>
      <c r="BO138" s="41" t="s">
        <v>86</v>
      </c>
      <c r="BP138" s="41"/>
      <c r="BT138" s="61"/>
      <c r="BU138" s="19" t="s">
        <v>38</v>
      </c>
      <c r="CC138" s="41" t="s">
        <v>84</v>
      </c>
      <c r="CD138" s="41"/>
      <c r="CE138" s="41" t="s">
        <v>85</v>
      </c>
      <c r="CF138" s="41"/>
      <c r="CG138" s="41" t="s">
        <v>86</v>
      </c>
      <c r="CH138" s="41"/>
      <c r="CL138" s="61"/>
      <c r="CM138" s="19" t="s">
        <v>38</v>
      </c>
      <c r="CU138" s="41" t="s">
        <v>84</v>
      </c>
      <c r="CV138" s="41"/>
      <c r="CW138" s="41" t="s">
        <v>85</v>
      </c>
      <c r="CX138" s="41"/>
      <c r="CY138" s="41" t="s">
        <v>86</v>
      </c>
      <c r="CZ138" s="41"/>
      <c r="DD138" s="61"/>
      <c r="DE138" s="19" t="s">
        <v>38</v>
      </c>
      <c r="DM138" s="41" t="s">
        <v>84</v>
      </c>
      <c r="DN138" s="41"/>
      <c r="DO138" s="41" t="s">
        <v>85</v>
      </c>
      <c r="DP138" s="41"/>
      <c r="DQ138" s="41" t="s">
        <v>86</v>
      </c>
      <c r="DR138" s="41"/>
      <c r="DV138" s="61"/>
    </row>
    <row r="139" spans="1:126" s="18" customFormat="1">
      <c r="A139" s="8" t="s">
        <v>44</v>
      </c>
      <c r="D139" s="20" t="s">
        <v>32</v>
      </c>
      <c r="E139" s="20" t="s">
        <v>51</v>
      </c>
      <c r="F139" s="20" t="s">
        <v>52</v>
      </c>
      <c r="G139" s="20" t="s">
        <v>60</v>
      </c>
      <c r="H139" s="20" t="s">
        <v>61</v>
      </c>
      <c r="I139" s="20" t="s">
        <v>62</v>
      </c>
      <c r="J139" s="20" t="s">
        <v>63</v>
      </c>
      <c r="K139" s="20" t="s">
        <v>62</v>
      </c>
      <c r="L139" s="20" t="s">
        <v>63</v>
      </c>
      <c r="M139" s="20" t="s">
        <v>87</v>
      </c>
      <c r="N139" s="20" t="s">
        <v>88</v>
      </c>
      <c r="O139" s="20"/>
      <c r="P139" s="65" t="s">
        <v>93</v>
      </c>
      <c r="Q139" s="65" t="s">
        <v>93</v>
      </c>
      <c r="R139" s="62"/>
      <c r="S139" s="8" t="s">
        <v>44</v>
      </c>
      <c r="V139" s="20" t="s">
        <v>32</v>
      </c>
      <c r="W139" s="20" t="s">
        <v>51</v>
      </c>
      <c r="X139" s="20" t="s">
        <v>52</v>
      </c>
      <c r="Y139" s="20" t="s">
        <v>60</v>
      </c>
      <c r="Z139" s="20" t="s">
        <v>61</v>
      </c>
      <c r="AA139" s="20" t="s">
        <v>62</v>
      </c>
      <c r="AB139" s="20" t="s">
        <v>63</v>
      </c>
      <c r="AC139" s="20" t="s">
        <v>62</v>
      </c>
      <c r="AD139" s="20" t="s">
        <v>63</v>
      </c>
      <c r="AE139" s="20" t="s">
        <v>87</v>
      </c>
      <c r="AF139" s="20" t="s">
        <v>88</v>
      </c>
      <c r="AG139" s="20"/>
      <c r="AI139" s="65" t="s">
        <v>93</v>
      </c>
      <c r="AJ139" s="62"/>
      <c r="AK139" s="8" t="s">
        <v>44</v>
      </c>
      <c r="AN139" s="20" t="s">
        <v>32</v>
      </c>
      <c r="AO139" s="20" t="s">
        <v>51</v>
      </c>
      <c r="AP139" s="20" t="s">
        <v>52</v>
      </c>
      <c r="AQ139" s="20" t="s">
        <v>60</v>
      </c>
      <c r="AR139" s="20" t="s">
        <v>61</v>
      </c>
      <c r="AS139" s="20" t="s">
        <v>62</v>
      </c>
      <c r="AT139" s="20" t="s">
        <v>63</v>
      </c>
      <c r="AU139" s="20" t="s">
        <v>62</v>
      </c>
      <c r="AV139" s="20" t="s">
        <v>63</v>
      </c>
      <c r="AW139" s="20" t="s">
        <v>87</v>
      </c>
      <c r="AX139" s="20" t="s">
        <v>88</v>
      </c>
      <c r="AY139" s="20"/>
      <c r="BA139" s="65" t="s">
        <v>93</v>
      </c>
      <c r="BB139" s="62"/>
      <c r="BC139" s="8" t="s">
        <v>44</v>
      </c>
      <c r="BF139" s="20" t="s">
        <v>32</v>
      </c>
      <c r="BG139" s="20" t="s">
        <v>51</v>
      </c>
      <c r="BH139" s="20" t="s">
        <v>52</v>
      </c>
      <c r="BI139" s="20" t="s">
        <v>60</v>
      </c>
      <c r="BJ139" s="20" t="s">
        <v>61</v>
      </c>
      <c r="BK139" s="20" t="s">
        <v>62</v>
      </c>
      <c r="BL139" s="20" t="s">
        <v>63</v>
      </c>
      <c r="BM139" s="20" t="s">
        <v>62</v>
      </c>
      <c r="BN139" s="20" t="s">
        <v>63</v>
      </c>
      <c r="BO139" s="20" t="s">
        <v>87</v>
      </c>
      <c r="BP139" s="20" t="s">
        <v>88</v>
      </c>
      <c r="BQ139" s="20"/>
      <c r="BS139" s="65" t="s">
        <v>93</v>
      </c>
      <c r="BT139" s="62"/>
      <c r="BU139" s="8" t="s">
        <v>44</v>
      </c>
      <c r="BX139" s="20" t="s">
        <v>32</v>
      </c>
      <c r="BY139" s="20" t="s">
        <v>51</v>
      </c>
      <c r="BZ139" s="20" t="s">
        <v>52</v>
      </c>
      <c r="CA139" s="20" t="s">
        <v>60</v>
      </c>
      <c r="CB139" s="20" t="s">
        <v>61</v>
      </c>
      <c r="CC139" s="20" t="s">
        <v>62</v>
      </c>
      <c r="CD139" s="20" t="s">
        <v>63</v>
      </c>
      <c r="CE139" s="20" t="s">
        <v>62</v>
      </c>
      <c r="CF139" s="20" t="s">
        <v>63</v>
      </c>
      <c r="CG139" s="20" t="s">
        <v>87</v>
      </c>
      <c r="CH139" s="20" t="s">
        <v>88</v>
      </c>
      <c r="CI139" s="20"/>
      <c r="CK139" s="65" t="s">
        <v>93</v>
      </c>
      <c r="CL139" s="62"/>
      <c r="CM139" s="8" t="s">
        <v>44</v>
      </c>
      <c r="CP139" s="20" t="s">
        <v>32</v>
      </c>
      <c r="CQ139" s="20" t="s">
        <v>51</v>
      </c>
      <c r="CR139" s="20" t="s">
        <v>52</v>
      </c>
      <c r="CS139" s="20" t="s">
        <v>60</v>
      </c>
      <c r="CT139" s="20" t="s">
        <v>61</v>
      </c>
      <c r="CU139" s="20" t="s">
        <v>62</v>
      </c>
      <c r="CV139" s="20" t="s">
        <v>63</v>
      </c>
      <c r="CW139" s="20" t="s">
        <v>62</v>
      </c>
      <c r="CX139" s="20" t="s">
        <v>63</v>
      </c>
      <c r="CY139" s="20" t="s">
        <v>87</v>
      </c>
      <c r="CZ139" s="20" t="s">
        <v>88</v>
      </c>
      <c r="DA139" s="20"/>
      <c r="DC139" s="65" t="s">
        <v>93</v>
      </c>
      <c r="DD139" s="62"/>
      <c r="DE139" s="8" t="s">
        <v>44</v>
      </c>
      <c r="DH139" s="20" t="s">
        <v>32</v>
      </c>
      <c r="DI139" s="20" t="s">
        <v>51</v>
      </c>
      <c r="DJ139" s="20" t="s">
        <v>52</v>
      </c>
      <c r="DK139" s="20" t="s">
        <v>60</v>
      </c>
      <c r="DL139" s="20" t="s">
        <v>61</v>
      </c>
      <c r="DM139" s="20" t="s">
        <v>62</v>
      </c>
      <c r="DN139" s="20" t="s">
        <v>63</v>
      </c>
      <c r="DO139" s="20" t="s">
        <v>62</v>
      </c>
      <c r="DP139" s="20" t="s">
        <v>63</v>
      </c>
      <c r="DQ139" s="20" t="s">
        <v>87</v>
      </c>
      <c r="DR139" s="20" t="s">
        <v>88</v>
      </c>
      <c r="DS139" s="20"/>
      <c r="DU139" s="65" t="s">
        <v>93</v>
      </c>
      <c r="DV139" s="62"/>
    </row>
    <row r="140" spans="1:126">
      <c r="A140" s="8" t="str">
        <f ca="1">B117</f>
        <v>14-15</v>
      </c>
      <c r="C140" s="8" t="s">
        <v>11</v>
      </c>
      <c r="D140" s="26">
        <f ca="1">O132</f>
        <v>-17.1026375</v>
      </c>
      <c r="E140" s="26">
        <f t="shared" ref="E140:F141" ca="1" si="448">P132</f>
        <v>7.5826994680851048</v>
      </c>
      <c r="F140" s="26">
        <f t="shared" ca="1" si="448"/>
        <v>-28.543049468085108</v>
      </c>
      <c r="G140" s="26">
        <f ca="1">MIN(D140:F140)</f>
        <v>-28.543049468085108</v>
      </c>
      <c r="H140" s="26">
        <f ca="1">MAX(D140:F140,0)</f>
        <v>7.5826994680851048</v>
      </c>
      <c r="I140" s="28">
        <f ca="1">MAX(0,-G140/0.9/(F118-F119)/$N$3*1000)</f>
        <v>4.5026758420161688</v>
      </c>
      <c r="J140" s="28">
        <f ca="1">MAX(0,H140/0.9/(F118-F119)/$N$3*1000)</f>
        <v>1.1961734414674718</v>
      </c>
      <c r="K140" s="42">
        <v>4.62</v>
      </c>
      <c r="L140" s="42">
        <v>3.08</v>
      </c>
      <c r="M140" s="43">
        <f ca="1">IF(B117="-","",K140*0.9*(F118-$N$4)*$N$3/1000)</f>
        <v>29.28678260869566</v>
      </c>
      <c r="N140" s="43">
        <f ca="1">IF(B117="-","",L140*0.9*(F118-$N$4)*$N$3/1000)</f>
        <v>19.524521739130435</v>
      </c>
      <c r="O140" s="26"/>
      <c r="P140" s="26" t="str">
        <f ca="1">CONCATENATE("nodo ",B$5)</f>
        <v>nodo 14</v>
      </c>
      <c r="Q140" s="26" t="str">
        <f ca="1">CONCATENATE("nodo ",C$5)</f>
        <v>nodo 15</v>
      </c>
      <c r="R140" s="63"/>
      <c r="S140" s="8" t="str">
        <f ca="1">T117</f>
        <v>15-16</v>
      </c>
      <c r="U140" s="8" t="s">
        <v>11</v>
      </c>
      <c r="V140" s="26">
        <f ca="1">AG132</f>
        <v>-11.593987500000001</v>
      </c>
      <c r="W140" s="26">
        <f t="shared" ref="W140:X141" ca="1" si="449">AH132</f>
        <v>13.01154210526316</v>
      </c>
      <c r="X140" s="26">
        <f t="shared" ca="1" si="449"/>
        <v>-27.21979210526316</v>
      </c>
      <c r="Y140" s="26">
        <f ca="1">MIN(V140:X140)</f>
        <v>-27.21979210526316</v>
      </c>
      <c r="Z140" s="26">
        <f ca="1">MAX(V140:X140,0)</f>
        <v>13.01154210526316</v>
      </c>
      <c r="AA140" s="28">
        <f ca="1">MAX(0,-Y140/0.9/(X118-X119)/$N$3*1000)</f>
        <v>4.2939315392390442</v>
      </c>
      <c r="AB140" s="28">
        <f ca="1">MAX(0,Z140/0.9/(X118-X119)/$N$3*1000)</f>
        <v>2.0525752292253268</v>
      </c>
      <c r="AC140" s="42">
        <v>4.62</v>
      </c>
      <c r="AD140" s="42">
        <v>3.08</v>
      </c>
      <c r="AE140" s="43">
        <f ca="1">IF(T117="-",0,AC140*0.9*(X118-$N$4)*$N$3/1000)</f>
        <v>29.28678260869566</v>
      </c>
      <c r="AF140" s="43">
        <f ca="1">IF(T117="-",0,AD140*0.9*(X118-$N$4)*$N$3/1000)</f>
        <v>19.524521739130435</v>
      </c>
      <c r="AG140" s="26"/>
      <c r="AH140" s="18"/>
      <c r="AI140" s="26" t="str">
        <f ca="1">CONCATENATE("nodo ",U$5)</f>
        <v>nodo 16</v>
      </c>
      <c r="AJ140" s="63"/>
      <c r="AK140" s="8" t="str">
        <f ca="1">AL117</f>
        <v>16-17</v>
      </c>
      <c r="AM140" s="8" t="s">
        <v>11</v>
      </c>
      <c r="AN140" s="26">
        <f ca="1">AY132</f>
        <v>-19.455774999999996</v>
      </c>
      <c r="AO140" s="26">
        <f t="shared" ref="AO140:AP141" ca="1" si="450">AZ132</f>
        <v>9.9559800000000021</v>
      </c>
      <c r="AP140" s="26">
        <f t="shared" ca="1" si="450"/>
        <v>-33.380380000000002</v>
      </c>
      <c r="AQ140" s="26">
        <f ca="1">MIN(AN140:AP140)</f>
        <v>-33.380380000000002</v>
      </c>
      <c r="AR140" s="26">
        <f ca="1">MAX(AN140:AP140,0)</f>
        <v>9.9559800000000021</v>
      </c>
      <c r="AS140" s="28">
        <f ca="1">MAX(0,-AQ140/0.9/(AP118-AP119)/$N$3*1000)</f>
        <v>5.2657663923182447</v>
      </c>
      <c r="AT140" s="28">
        <f ca="1">MAX(0,AR140/0.9/(AP118-AP119)/$N$3*1000)</f>
        <v>1.5705592592592594</v>
      </c>
      <c r="AU140" s="42">
        <v>6.22</v>
      </c>
      <c r="AV140" s="42">
        <v>3.08</v>
      </c>
      <c r="AW140" s="43">
        <f ca="1">IF(AL117="-",0,AU140*0.9*(AP118-$N$4)*$N$3/1000)</f>
        <v>39.429391304347831</v>
      </c>
      <c r="AX140" s="43">
        <f ca="1">IF(AL117="-",0,AV140*0.9*(AP118-$N$4)*$N$3/1000)</f>
        <v>19.524521739130435</v>
      </c>
      <c r="AY140" s="26"/>
      <c r="AZ140" s="18"/>
      <c r="BA140" s="26" t="str">
        <f ca="1">CONCATENATE("nodo ",AM$5)</f>
        <v>nodo 17</v>
      </c>
      <c r="BB140" s="63"/>
      <c r="BC140" s="8" t="str">
        <f ca="1">BD117</f>
        <v>17-18</v>
      </c>
      <c r="BE140" s="8" t="s">
        <v>11</v>
      </c>
      <c r="BF140" s="26">
        <f ca="1">BQ132</f>
        <v>-31.338450000000002</v>
      </c>
      <c r="BG140" s="26">
        <f t="shared" ref="BG140:BH141" ca="1" si="451">BR132</f>
        <v>87.9188328125</v>
      </c>
      <c r="BH140" s="26">
        <f t="shared" ca="1" si="451"/>
        <v>-125.39770781249999</v>
      </c>
      <c r="BI140" s="26">
        <f ca="1">MIN(BF140:BH140)</f>
        <v>-125.39770781249999</v>
      </c>
      <c r="BJ140" s="26">
        <f ca="1">MAX(BF140:BH140,0)</f>
        <v>87.9188328125</v>
      </c>
      <c r="BK140" s="28">
        <f ca="1">MAX(0,-BI140/0.9/(BH118-BH119)/$N$3*1000)</f>
        <v>6.3583493820271153</v>
      </c>
      <c r="BL140" s="28">
        <f ca="1">MAX(0,BJ140/0.9/(BH118-BH119)/$N$3*1000)</f>
        <v>4.457965508570326</v>
      </c>
      <c r="BM140" s="42">
        <v>7.76</v>
      </c>
      <c r="BN140" s="42">
        <v>4.62</v>
      </c>
      <c r="BO140" s="43">
        <f ca="1">IF(BD117="-",0,BM140*0.9*(BH118-$N$4)*$N$3/1000)</f>
        <v>153.04069565217392</v>
      </c>
      <c r="BP140" s="43">
        <f ca="1">IF(BD117="-",0,BN140*0.9*(BH118-$N$4)*$N$3/1000)</f>
        <v>91.114434782608697</v>
      </c>
      <c r="BQ140" s="26"/>
      <c r="BR140" s="18"/>
      <c r="BS140" s="26" t="str">
        <f ca="1">CONCATENATE("nodo ",BE$5)</f>
        <v>nodo 18</v>
      </c>
      <c r="BT140" s="63"/>
      <c r="BU140" s="8" t="str">
        <f ca="1">BV117</f>
        <v>18-19</v>
      </c>
      <c r="BW140" s="8" t="s">
        <v>11</v>
      </c>
      <c r="BX140" s="26">
        <f ca="1">CI132</f>
        <v>-38.368099999999998</v>
      </c>
      <c r="BY140" s="26">
        <f t="shared" ref="BY140:BZ141" ca="1" si="452">CJ132</f>
        <v>121.74630416666668</v>
      </c>
      <c r="BZ140" s="26">
        <f t="shared" ca="1" si="452"/>
        <v>-167.72207916666667</v>
      </c>
      <c r="CA140" s="26">
        <f ca="1">MIN(BX140:BZ140)</f>
        <v>-167.72207916666667</v>
      </c>
      <c r="CB140" s="26">
        <f ca="1">MAX(BX140:BZ140,0)</f>
        <v>121.74630416666668</v>
      </c>
      <c r="CC140" s="28">
        <f ca="1">MAX(0,-CA140/0.9/(BZ118-BZ119)/$N$3*1000)</f>
        <v>8.5044264127718971</v>
      </c>
      <c r="CD140" s="28">
        <f ca="1">MAX(0,CB140/0.9/(BZ118-BZ119)/$N$3*1000)</f>
        <v>6.173203253600823</v>
      </c>
      <c r="CE140" s="42">
        <v>9.3000000000000007</v>
      </c>
      <c r="CF140" s="42">
        <v>7.76</v>
      </c>
      <c r="CG140" s="43">
        <f ca="1">IF(BV117="-",0,CE140*0.9*(BZ118-$N$4)*$N$3/1000)</f>
        <v>183.41217391304352</v>
      </c>
      <c r="CH140" s="43">
        <f ca="1">IF(BV117="-",0,CF140*0.9*(BZ118-$N$4)*$N$3/1000)</f>
        <v>153.04069565217392</v>
      </c>
      <c r="CI140" s="26"/>
      <c r="CJ140" s="18"/>
      <c r="CK140" s="26" t="str">
        <f ca="1">CONCATENATE("nodo ",BW$5)</f>
        <v>nodo 19</v>
      </c>
      <c r="CL140" s="63"/>
      <c r="CM140" s="8" t="str">
        <f ca="1">CN117</f>
        <v>19-20</v>
      </c>
      <c r="CO140" s="8" t="s">
        <v>11</v>
      </c>
      <c r="CP140" s="26">
        <f ca="1">DA132</f>
        <v>-14.518499999999998</v>
      </c>
      <c r="CQ140" s="26">
        <f t="shared" ref="CQ140:CR141" ca="1" si="453">DB132</f>
        <v>120.45071527777777</v>
      </c>
      <c r="CR140" s="26">
        <f t="shared" ca="1" si="453"/>
        <v>-137.93719027777777</v>
      </c>
      <c r="CS140" s="26">
        <f ca="1">MIN(CP140:CR140)</f>
        <v>-137.93719027777777</v>
      </c>
      <c r="CT140" s="26">
        <f ca="1">MAX(CP140:CR140,0)</f>
        <v>120.45071527777777</v>
      </c>
      <c r="CU140" s="28">
        <f ca="1">MAX(0,-CS140/0.9/(CR118-CR119)/$N$3*1000)</f>
        <v>6.9941697010337061</v>
      </c>
      <c r="CV140" s="28">
        <f ca="1">MAX(0,CT140/0.9/(CR118-CR119)/$N$3*1000)</f>
        <v>6.1075098134675674</v>
      </c>
      <c r="CW140" s="42">
        <v>9.3000000000000007</v>
      </c>
      <c r="CX140" s="42">
        <v>7.76</v>
      </c>
      <c r="CY140" s="43">
        <f ca="1">IF(CN117="-",0,CW140*0.9*(CR118-$N$4)*$N$3/1000)</f>
        <v>183.41217391304352</v>
      </c>
      <c r="CZ140" s="43">
        <f ca="1">IF(CN117="-",0,CX140*0.9*(CR118-$N$4)*$N$3/1000)</f>
        <v>153.04069565217392</v>
      </c>
      <c r="DA140" s="26"/>
      <c r="DB140" s="18"/>
      <c r="DC140" s="26" t="str">
        <f ca="1">CONCATENATE("nodo ",CO$5)</f>
        <v>nodo 20</v>
      </c>
      <c r="DD140" s="63"/>
      <c r="DE140" s="8" t="str">
        <f ca="1">DF117</f>
        <v>-</v>
      </c>
      <c r="DG140" s="8" t="s">
        <v>11</v>
      </c>
      <c r="DH140" s="26">
        <f ca="1">DS132</f>
        <v>-17.159437499999999</v>
      </c>
      <c r="DI140" s="26">
        <f t="shared" ref="DI140:DJ141" ca="1" si="454">DT132</f>
        <v>8.2917952127659547</v>
      </c>
      <c r="DJ140" s="26">
        <f t="shared" ca="1" si="454"/>
        <v>-29.325045212765957</v>
      </c>
      <c r="DK140" s="26">
        <f ca="1">MIN(DH140:DJ140)</f>
        <v>-29.325045212765957</v>
      </c>
      <c r="DL140" s="26">
        <f ca="1">MAX(DH140:DJ140,0)</f>
        <v>8.2917952127659547</v>
      </c>
      <c r="DM140" s="28">
        <f ca="1">MAX(0,-DK140/0.9/(DJ118-DJ119)/$N$3*1000)</f>
        <v>4.6260359389136969</v>
      </c>
      <c r="DN140" s="28">
        <f ca="1">MAX(0,DL140/0.9/(DJ118-DJ119)/$N$3*1000)</f>
        <v>1.3080335383649995</v>
      </c>
      <c r="DO140" s="42">
        <v>4.62</v>
      </c>
      <c r="DP140" s="42">
        <v>4.62</v>
      </c>
      <c r="DQ140" s="43">
        <f ca="1">IF(DF117="-",0,DO140*0.9*(DJ118-$N$4)*$N$3/1000)</f>
        <v>0</v>
      </c>
      <c r="DR140" s="43">
        <f ca="1">IF(DF117="-",0,DP140*0.9*(DJ118-$N$4)*$N$3/1000)</f>
        <v>0</v>
      </c>
      <c r="DS140" s="26"/>
      <c r="DT140" s="18"/>
      <c r="DU140" s="26" t="str">
        <f ca="1">CONCATENATE("nodo ",DG$5)</f>
        <v xml:space="preserve">nodo </v>
      </c>
      <c r="DV140" s="63"/>
    </row>
    <row r="141" spans="1:126">
      <c r="A141" s="19" t="s">
        <v>23</v>
      </c>
      <c r="C141" s="8" t="s">
        <v>10</v>
      </c>
      <c r="D141" s="26">
        <f ca="1">O133</f>
        <v>-18.223287499999998</v>
      </c>
      <c r="E141" s="26">
        <f t="shared" ca="1" si="448"/>
        <v>-28.478549468085106</v>
      </c>
      <c r="F141" s="26">
        <f ca="1">Q133</f>
        <v>6.1491994680851025</v>
      </c>
      <c r="G141" s="26">
        <f ca="1">MIN(D141:F141)</f>
        <v>-28.478549468085106</v>
      </c>
      <c r="H141" s="26">
        <f ca="1">MAX(D141:F141,0)</f>
        <v>6.1491994680851025</v>
      </c>
      <c r="I141" s="28">
        <f ca="1">MAX(0,-G141/0.9/(F118-F119)/$N$3*1000)</f>
        <v>4.4925009448968272</v>
      </c>
      <c r="J141" s="28">
        <f ca="1">MAX(0,H141/0.9/(F118-F119)/$N$3*1000)</f>
        <v>0.9700383248693919</v>
      </c>
      <c r="K141" s="42">
        <v>4.62</v>
      </c>
      <c r="L141" s="42">
        <v>3.08</v>
      </c>
      <c r="M141" s="43">
        <f ca="1">IF(B117="-","",K141*0.9*(F118-$N$4)*$N$3/1000)</f>
        <v>29.28678260869566</v>
      </c>
      <c r="N141" s="43">
        <f ca="1">IF(B117="-","",L141*0.9*(F118-$N$4)*$N$3/1000)</f>
        <v>19.524521739130435</v>
      </c>
      <c r="O141" s="26"/>
      <c r="P141" s="43">
        <f ca="1">MAX(M140,N140)</f>
        <v>29.28678260869566</v>
      </c>
      <c r="Q141" s="43">
        <f ca="1">MAX(M141+AF140,AE140+N141)</f>
        <v>48.811304347826095</v>
      </c>
      <c r="R141" s="63"/>
      <c r="S141" s="19" t="s">
        <v>23</v>
      </c>
      <c r="U141" s="8" t="s">
        <v>10</v>
      </c>
      <c r="V141" s="26">
        <f ca="1">AG133</f>
        <v>-11.7827875</v>
      </c>
      <c r="W141" s="26">
        <f t="shared" ca="1" si="449"/>
        <v>-27.073192105263161</v>
      </c>
      <c r="X141" s="26">
        <f ca="1">AI133</f>
        <v>12.660342105263156</v>
      </c>
      <c r="Y141" s="26">
        <f ca="1">MIN(V141:X141)</f>
        <v>-27.073192105263161</v>
      </c>
      <c r="Z141" s="26">
        <f ca="1">MAX(V141:X141,0)</f>
        <v>12.660342105263156</v>
      </c>
      <c r="AA141" s="28">
        <f ca="1">MAX(0,-Y141/0.9/(X118-X119)/$N$3*1000)</f>
        <v>4.2708053389646956</v>
      </c>
      <c r="AB141" s="28">
        <f ca="1">MAX(0,Z141/0.9/(X118-X119)/$N$3*1000)</f>
        <v>1.9971733087863686</v>
      </c>
      <c r="AC141" s="42">
        <v>6.22</v>
      </c>
      <c r="AD141" s="42">
        <v>3.08</v>
      </c>
      <c r="AE141" s="43">
        <f ca="1">IF(T117="-",0,AC141*0.9*(X118-$N$4)*$N$3/1000)</f>
        <v>39.429391304347831</v>
      </c>
      <c r="AF141" s="43">
        <f ca="1">IF(T117="-",0,AD141*0.9*(X118-$N$4)*$N$3/1000)</f>
        <v>19.524521739130435</v>
      </c>
      <c r="AG141" s="26"/>
      <c r="AH141" s="18"/>
      <c r="AI141" s="43">
        <f ca="1">MAX(AE141+AX140,AW140+AF141)</f>
        <v>58.953913043478266</v>
      </c>
      <c r="AJ141" s="63"/>
      <c r="AK141" s="19" t="s">
        <v>23</v>
      </c>
      <c r="AM141" s="8" t="s">
        <v>10</v>
      </c>
      <c r="AN141" s="26">
        <f ca="1">AY133</f>
        <v>-19.292074999999997</v>
      </c>
      <c r="AO141" s="26">
        <f t="shared" ca="1" si="450"/>
        <v>-27.743580000000001</v>
      </c>
      <c r="AP141" s="26">
        <f ca="1">BA133</f>
        <v>4.4919799999999999</v>
      </c>
      <c r="AQ141" s="26">
        <f ca="1">MIN(AN141:AP141)</f>
        <v>-27.743580000000001</v>
      </c>
      <c r="AR141" s="26">
        <f ca="1">MAX(AN141:AP141,0)</f>
        <v>4.4919799999999999</v>
      </c>
      <c r="AS141" s="28">
        <f ca="1">MAX(0,-AQ141/0.9/(AP118-AP119)/$N$3*1000)</f>
        <v>4.3765592592592588</v>
      </c>
      <c r="AT141" s="28">
        <f ca="1">MAX(0,AR141/0.9/(AP118-AP119)/$N$3*1000)</f>
        <v>0.7086113854595335</v>
      </c>
      <c r="AU141" s="42">
        <v>4.62</v>
      </c>
      <c r="AV141" s="42">
        <v>3.08</v>
      </c>
      <c r="AW141" s="43">
        <f ca="1">IF(AL117="-",0,AU141*0.9*(AP118-$N$4)*$N$3/1000)</f>
        <v>29.28678260869566</v>
      </c>
      <c r="AX141" s="43">
        <f ca="1">IF(AL117="-",0,AV141*0.9*(AP118-$N$4)*$N$3/1000)</f>
        <v>19.524521739130435</v>
      </c>
      <c r="AY141" s="26"/>
      <c r="AZ141" s="18"/>
      <c r="BA141" s="43">
        <f ca="1">MAX(AW141+BP140,BO140+AX141)</f>
        <v>172.56521739130437</v>
      </c>
      <c r="BB141" s="63"/>
      <c r="BC141" s="19" t="s">
        <v>23</v>
      </c>
      <c r="BE141" s="8" t="s">
        <v>10</v>
      </c>
      <c r="BF141" s="26">
        <f ca="1">BQ133</f>
        <v>-14.561249999999996</v>
      </c>
      <c r="BG141" s="26">
        <f t="shared" ca="1" si="451"/>
        <v>-141.34560156250001</v>
      </c>
      <c r="BH141" s="26">
        <f ca="1">BS133</f>
        <v>123.6889265625</v>
      </c>
      <c r="BI141" s="26">
        <f ca="1">MIN(BF141:BH141)</f>
        <v>-141.34560156250001</v>
      </c>
      <c r="BJ141" s="26">
        <f ca="1">MAX(BF141:BH141,0)</f>
        <v>123.6889265625</v>
      </c>
      <c r="BK141" s="28">
        <f ca="1">MAX(0,-BI141/0.9/(BH118-BH119)/$N$3*1000)</f>
        <v>7.1669947882220013</v>
      </c>
      <c r="BL141" s="28">
        <f ca="1">MAX(0,BJ141/0.9/(BH118-BH119)/$N$3*1000)</f>
        <v>6.271704830109126</v>
      </c>
      <c r="BM141" s="42">
        <v>9.3000000000000007</v>
      </c>
      <c r="BN141" s="42">
        <v>7.76</v>
      </c>
      <c r="BO141" s="43">
        <f ca="1">IF(BD117="-",0,BM141*0.9*(BH118-$N$4)*$N$3/1000)</f>
        <v>183.41217391304352</v>
      </c>
      <c r="BP141" s="43">
        <f ca="1">IF(BD117="-",0,BN141*0.9*(BH118-$N$4)*$N$3/1000)</f>
        <v>153.04069565217392</v>
      </c>
      <c r="BQ141" s="26"/>
      <c r="BR141" s="18"/>
      <c r="BS141" s="43">
        <f ca="1">MAX(BO141+CH140,CG140+BP141)</f>
        <v>336.45286956521744</v>
      </c>
      <c r="BT141" s="63"/>
      <c r="BU141" s="19" t="s">
        <v>23</v>
      </c>
      <c r="BW141" s="8" t="s">
        <v>10</v>
      </c>
      <c r="BX141" s="26">
        <f ca="1">CI133</f>
        <v>-40.500799999999991</v>
      </c>
      <c r="BY141" s="26">
        <f t="shared" ca="1" si="452"/>
        <v>-169.55257916666667</v>
      </c>
      <c r="BZ141" s="26">
        <f ca="1">CK133</f>
        <v>120.94120416666667</v>
      </c>
      <c r="CA141" s="26">
        <f ca="1">MIN(BX141:BZ141)</f>
        <v>-169.55257916666667</v>
      </c>
      <c r="CB141" s="26">
        <f ca="1">MAX(BX141:BZ141,0)</f>
        <v>120.94120416666667</v>
      </c>
      <c r="CC141" s="28">
        <f ca="1">MAX(0,-CA141/0.9/(BZ118-BZ119)/$N$3*1000)</f>
        <v>8.5972427707965888</v>
      </c>
      <c r="CD141" s="28">
        <f ca="1">MAX(0,CB141/0.9/(BZ118-BZ119)/$N$3*1000)</f>
        <v>6.1323802818195174</v>
      </c>
      <c r="CE141" s="42">
        <v>9.3000000000000007</v>
      </c>
      <c r="CF141" s="42">
        <v>7.76</v>
      </c>
      <c r="CG141" s="43">
        <f ca="1">IF(BV117="-",0,CE141*0.9*(BZ118-$N$4)*$N$3/1000)</f>
        <v>183.41217391304352</v>
      </c>
      <c r="CH141" s="43">
        <f ca="1">IF(BV117="-",0,CF141*0.9*(BZ118-$N$4)*$N$3/1000)</f>
        <v>153.04069565217392</v>
      </c>
      <c r="CI141" s="26"/>
      <c r="CJ141" s="18"/>
      <c r="CK141" s="43">
        <f ca="1">MAX(CG141+CZ140,CY140+CH141)</f>
        <v>336.45286956521744</v>
      </c>
      <c r="CL141" s="63"/>
      <c r="CM141" s="19" t="s">
        <v>23</v>
      </c>
      <c r="CO141" s="8" t="s">
        <v>10</v>
      </c>
      <c r="CP141" s="26">
        <f ca="1">DA133</f>
        <v>-34.8596</v>
      </c>
      <c r="CQ141" s="26">
        <f t="shared" ca="1" si="453"/>
        <v>-133.50034583333334</v>
      </c>
      <c r="CR141" s="26">
        <f ca="1">DC133</f>
        <v>91.769270833333337</v>
      </c>
      <c r="CS141" s="26">
        <f ca="1">MIN(CP141:CR141)</f>
        <v>-133.50034583333334</v>
      </c>
      <c r="CT141" s="26">
        <f ca="1">MAX(CP141:CR141,0)</f>
        <v>91.769270833333337</v>
      </c>
      <c r="CU141" s="28">
        <f ca="1">MAX(0,-CS141/0.9/(CR118-CR119)/$N$3*1000)</f>
        <v>6.7691974298206921</v>
      </c>
      <c r="CV141" s="28">
        <f ca="1">MAX(0,CT141/0.9/(CR118-CR119)/$N$3*1000)</f>
        <v>4.6532037680041149</v>
      </c>
      <c r="CW141" s="42">
        <v>7.76</v>
      </c>
      <c r="CX141" s="42">
        <v>6.16</v>
      </c>
      <c r="CY141" s="43">
        <f ca="1">IF(CN117="-",0,CW141*0.9*(CR118-$N$4)*$N$3/1000)</f>
        <v>153.04069565217392</v>
      </c>
      <c r="CZ141" s="43">
        <f ca="1">IF(CN117="-",0,CX141*0.9*(CR118-$N$4)*$N$3/1000)</f>
        <v>121.48591304347831</v>
      </c>
      <c r="DA141" s="26"/>
      <c r="DB141" s="18"/>
      <c r="DC141" s="43">
        <f ca="1">MAX(CY141+DR140,DQ140+CZ141)</f>
        <v>153.04069565217392</v>
      </c>
      <c r="DD141" s="63"/>
      <c r="DE141" s="19" t="s">
        <v>23</v>
      </c>
      <c r="DG141" s="8" t="s">
        <v>10</v>
      </c>
      <c r="DH141" s="26">
        <f ca="1">DS133</f>
        <v>-18.157487500000002</v>
      </c>
      <c r="DI141" s="26">
        <f t="shared" ca="1" si="454"/>
        <v>-29.225345212765959</v>
      </c>
      <c r="DJ141" s="26">
        <f ca="1">DU133</f>
        <v>6.9768952127659603</v>
      </c>
      <c r="DK141" s="26">
        <f ca="1">MIN(DH141:DJ141)</f>
        <v>-29.225345212765959</v>
      </c>
      <c r="DL141" s="26">
        <f ca="1">MAX(DH141:DJ141,0)</f>
        <v>6.9768952127659603</v>
      </c>
      <c r="DM141" s="28">
        <f ca="1">MAX(0,-DK141/0.9/(DJ118-DJ119)/$N$3*1000)</f>
        <v>4.6103082297230245</v>
      </c>
      <c r="DN141" s="28">
        <f ca="1">MAX(0,DL141/0.9/(DJ118-DJ119)/$N$3*1000)</f>
        <v>1.1006076124390745</v>
      </c>
      <c r="DO141" s="42">
        <v>4.62</v>
      </c>
      <c r="DP141" s="42">
        <v>4.62</v>
      </c>
      <c r="DQ141" s="43">
        <f ca="1">IF(DF117="-",0,DO141*0.9*(DJ118-$N$4)*$N$3/1000)</f>
        <v>0</v>
      </c>
      <c r="DR141" s="43">
        <f ca="1">IF(DF117="-",0,DP141*0.9*(DJ118-$N$4)*$N$3/1000)</f>
        <v>0</v>
      </c>
      <c r="DS141" s="26"/>
      <c r="DT141" s="18"/>
      <c r="DU141" s="43">
        <f ca="1">MAX(DQ141+EJ140,EI140+DR141)</f>
        <v>0</v>
      </c>
      <c r="DV141" s="63"/>
    </row>
    <row r="142" spans="1:126">
      <c r="A142" s="8">
        <f>B118</f>
        <v>2</v>
      </c>
      <c r="C142" s="8" t="s">
        <v>64</v>
      </c>
      <c r="D142" s="26">
        <f ca="1">O137</f>
        <v>11.645915548550732</v>
      </c>
      <c r="E142" s="26">
        <f t="shared" ref="E142:F142" ca="1" si="455">P137</f>
        <v>12.034723879064938</v>
      </c>
      <c r="F142" s="26">
        <f t="shared" ca="1" si="455"/>
        <v>10.948661057161402</v>
      </c>
      <c r="G142" s="53" t="str">
        <f ca="1">IF(H142=MAX(H140:H141),"estremo","campata")</f>
        <v>campata</v>
      </c>
      <c r="H142" s="26">
        <f ca="1">MAX(D142:F142)</f>
        <v>12.034723879064938</v>
      </c>
      <c r="I142" s="27"/>
      <c r="J142" s="28">
        <f ca="1">MAX(0,H142/0.9/(F118-F119)/$N$3*1000)</f>
        <v>1.8984818190568831</v>
      </c>
      <c r="K142" s="26"/>
      <c r="L142" s="18"/>
      <c r="M142" s="26"/>
      <c r="N142" s="26"/>
      <c r="O142" s="26"/>
      <c r="P142" s="26"/>
      <c r="Q142" s="26"/>
      <c r="R142" s="63"/>
      <c r="S142" s="8">
        <f>T118</f>
        <v>2</v>
      </c>
      <c r="U142" s="8" t="s">
        <v>64</v>
      </c>
      <c r="V142" s="26">
        <f ca="1">AG137</f>
        <v>6.8551701617902303</v>
      </c>
      <c r="W142" s="26">
        <f t="shared" ref="W142:X142" ca="1" si="456">AH137</f>
        <v>13.169714686713681</v>
      </c>
      <c r="X142" s="26">
        <f t="shared" ca="1" si="456"/>
        <v>12.830871833677399</v>
      </c>
      <c r="Y142" s="53" t="str">
        <f ca="1">IF(Z142=MAX(Z140:Z141),"estremo","campata")</f>
        <v>campata</v>
      </c>
      <c r="Z142" s="26">
        <f ca="1">MAX(V142:X142)</f>
        <v>13.169714686713681</v>
      </c>
      <c r="AA142" s="27"/>
      <c r="AB142" s="28">
        <f ca="1">MAX(0,Z142/0.9/(X118-X119)/$N$3*1000)</f>
        <v>2.0775270081921442</v>
      </c>
      <c r="AC142" s="26"/>
      <c r="AD142" s="18"/>
      <c r="AE142" s="26"/>
      <c r="AF142" s="26"/>
      <c r="AG142" s="26"/>
      <c r="AH142" s="18"/>
      <c r="AI142" s="26"/>
      <c r="AJ142" s="63"/>
      <c r="AK142" s="8">
        <f>AL118</f>
        <v>2</v>
      </c>
      <c r="AM142" s="8" t="s">
        <v>64</v>
      </c>
      <c r="AN142" s="26">
        <f ca="1">AY137</f>
        <v>13.303551316849486</v>
      </c>
      <c r="AO142" s="26">
        <f t="shared" ref="AO142:AP142" ca="1" si="457">AZ137</f>
        <v>15.302157959259262</v>
      </c>
      <c r="AP142" s="26">
        <f t="shared" ca="1" si="457"/>
        <v>9.7932240333333453</v>
      </c>
      <c r="AQ142" s="53" t="str">
        <f ca="1">IF(AR142=MAX(AR140:AR141),"estremo","campata")</f>
        <v>campata</v>
      </c>
      <c r="AR142" s="26">
        <f ca="1">MAX(AN142:AP142)</f>
        <v>15.302157959259262</v>
      </c>
      <c r="AS142" s="27"/>
      <c r="AT142" s="28">
        <f ca="1">MAX(0,AR142/0.9/(AP118-AP119)/$N$3*1000)</f>
        <v>2.4139206657267693</v>
      </c>
      <c r="AU142" s="26"/>
      <c r="AV142" s="18"/>
      <c r="AW142" s="26"/>
      <c r="AX142" s="26"/>
      <c r="AY142" s="26"/>
      <c r="AZ142" s="18"/>
      <c r="BA142" s="26"/>
      <c r="BB142" s="63"/>
      <c r="BC142" s="8">
        <f>BD118</f>
        <v>2</v>
      </c>
      <c r="BE142" s="8" t="s">
        <v>64</v>
      </c>
      <c r="BF142" s="26">
        <f ca="1">BQ137</f>
        <v>25.493634839700107</v>
      </c>
      <c r="BG142" s="26">
        <f t="shared" ref="BG142:BH142" ca="1" si="458">BR137</f>
        <v>87.918804687499986</v>
      </c>
      <c r="BH142" s="26">
        <f t="shared" ca="1" si="458"/>
        <v>123.68899218750013</v>
      </c>
      <c r="BI142" s="53" t="str">
        <f ca="1">IF(BJ142=MAX(BJ140:BJ141),"estremo","campata")</f>
        <v>campata</v>
      </c>
      <c r="BJ142" s="26">
        <f ca="1">MAX(BF142:BH142)</f>
        <v>123.68899218750013</v>
      </c>
      <c r="BK142" s="27"/>
      <c r="BL142" s="28">
        <f ca="1">MAX(0,BJ142/0.9/(BH118-BH119)/$N$3*1000)</f>
        <v>6.2717081576554294</v>
      </c>
      <c r="BM142" s="26"/>
      <c r="BN142" s="18"/>
      <c r="BO142" s="26"/>
      <c r="BP142" s="26"/>
      <c r="BQ142" s="26"/>
      <c r="BR142" s="18"/>
      <c r="BS142" s="26"/>
      <c r="BT142" s="63"/>
      <c r="BU142" s="8">
        <f>BV118</f>
        <v>2</v>
      </c>
      <c r="BW142" s="8" t="s">
        <v>64</v>
      </c>
      <c r="BX142" s="26">
        <f ca="1">CI137</f>
        <v>41.357818092130714</v>
      </c>
      <c r="BY142" s="26">
        <f t="shared" ref="BY142:BZ142" ca="1" si="459">CJ137</f>
        <v>121.74615416666666</v>
      </c>
      <c r="BZ142" s="26">
        <f t="shared" ca="1" si="459"/>
        <v>120.94135416666671</v>
      </c>
      <c r="CA142" s="53" t="str">
        <f ca="1">IF(CB142=MAX(CB140:CB141),"estremo","campata")</f>
        <v>campata</v>
      </c>
      <c r="CB142" s="26">
        <f ca="1">MAX(BX142:BZ142)</f>
        <v>121.74615416666666</v>
      </c>
      <c r="CC142" s="27"/>
      <c r="CD142" s="28">
        <f ca="1">MAX(0,CB142/0.9/(BZ118-BZ119)/$N$3*1000)</f>
        <v>6.1731956477807168</v>
      </c>
      <c r="CE142" s="26"/>
      <c r="CF142" s="18"/>
      <c r="CG142" s="26"/>
      <c r="CH142" s="26"/>
      <c r="CI142" s="26"/>
      <c r="CJ142" s="18"/>
      <c r="CK142" s="26"/>
      <c r="CL142" s="63"/>
      <c r="CM142" s="8">
        <f>CN118</f>
        <v>2</v>
      </c>
      <c r="CO142" s="8" t="s">
        <v>64</v>
      </c>
      <c r="CP142" s="26">
        <f ca="1">DA137</f>
        <v>39.096861989067676</v>
      </c>
      <c r="CQ142" s="26">
        <f t="shared" ref="CQ142:CR142" ca="1" si="460">DB137</f>
        <v>120.45089027777776</v>
      </c>
      <c r="CR142" s="26">
        <f t="shared" ca="1" si="460"/>
        <v>91.769195833333356</v>
      </c>
      <c r="CS142" s="53" t="str">
        <f ca="1">IF(CT142=MAX(CT140:CT141),"estremo","campata")</f>
        <v>campata</v>
      </c>
      <c r="CT142" s="26">
        <f ca="1">MAX(CP142:CR142)</f>
        <v>120.45089027777776</v>
      </c>
      <c r="CU142" s="27"/>
      <c r="CV142" s="28">
        <f ca="1">MAX(0,CT142/0.9/(CR118-CR119)/$N$3*1000)</f>
        <v>6.1075186869243563</v>
      </c>
      <c r="CW142" s="26"/>
      <c r="CX142" s="18"/>
      <c r="CY142" s="26"/>
      <c r="CZ142" s="26"/>
      <c r="DA142" s="26"/>
      <c r="DB142" s="18"/>
      <c r="DC142" s="26"/>
      <c r="DD142" s="63"/>
      <c r="DE142" s="8">
        <f>DF118</f>
        <v>2</v>
      </c>
      <c r="DG142" s="8" t="s">
        <v>64</v>
      </c>
      <c r="DH142" s="26">
        <f ca="1">DS137</f>
        <v>11.649861451300495</v>
      </c>
      <c r="DI142" s="26">
        <f t="shared" ref="DI142:DJ142" ca="1" si="461">DT137</f>
        <v>12.388762319914004</v>
      </c>
      <c r="DJ142" s="26">
        <f t="shared" ca="1" si="461"/>
        <v>11.36924363477516</v>
      </c>
      <c r="DK142" s="53" t="str">
        <f ca="1">IF(DL142=MAX(DL140:DL141),"estremo","campata")</f>
        <v>campata</v>
      </c>
      <c r="DL142" s="26">
        <f ca="1">MAX(DH142:DJ142)</f>
        <v>12.388762319914004</v>
      </c>
      <c r="DM142" s="27"/>
      <c r="DN142" s="28">
        <f ca="1">MAX(0,DL142/0.9/(DJ118-DJ119)/$N$3*1000)</f>
        <v>1.954331504513183</v>
      </c>
      <c r="DO142" s="26"/>
      <c r="DP142" s="18"/>
      <c r="DQ142" s="26"/>
      <c r="DR142" s="26"/>
      <c r="DS142" s="26"/>
      <c r="DT142" s="18"/>
      <c r="DU142" s="26"/>
      <c r="DV142" s="63"/>
    </row>
    <row r="143" spans="1:126">
      <c r="A143" s="15"/>
      <c r="B143" s="15"/>
      <c r="C143" s="15"/>
      <c r="D143" s="15"/>
      <c r="E143" s="15"/>
      <c r="F143" s="15"/>
      <c r="G143" s="15"/>
      <c r="H143" s="15"/>
      <c r="I143" s="15" t="s">
        <v>83</v>
      </c>
      <c r="J143" s="15"/>
      <c r="K143" s="15"/>
      <c r="L143" s="15"/>
      <c r="M143" s="15"/>
      <c r="N143" s="15"/>
      <c r="O143" s="15"/>
      <c r="P143" s="15"/>
      <c r="Q143" s="15"/>
      <c r="R143" s="64"/>
      <c r="S143" s="15"/>
      <c r="T143" s="15"/>
      <c r="U143" s="15"/>
      <c r="V143" s="15"/>
      <c r="W143" s="15"/>
      <c r="X143" s="15"/>
      <c r="Y143" s="15"/>
      <c r="Z143" s="15"/>
      <c r="AA143" s="15" t="s">
        <v>83</v>
      </c>
      <c r="AB143" s="15"/>
      <c r="AC143" s="15"/>
      <c r="AD143" s="15"/>
      <c r="AE143" s="15"/>
      <c r="AF143" s="15"/>
      <c r="AG143" s="15"/>
      <c r="AH143" s="15"/>
      <c r="AI143" s="15"/>
      <c r="AJ143" s="64"/>
      <c r="AK143" s="15"/>
      <c r="AL143" s="15"/>
      <c r="AM143" s="15"/>
      <c r="AN143" s="15"/>
      <c r="AO143" s="15"/>
      <c r="AP143" s="15"/>
      <c r="AQ143" s="15"/>
      <c r="AR143" s="15"/>
      <c r="AS143" s="15" t="s">
        <v>83</v>
      </c>
      <c r="AT143" s="15"/>
      <c r="AU143" s="15"/>
      <c r="AV143" s="15"/>
      <c r="AW143" s="15"/>
      <c r="AX143" s="15"/>
      <c r="AY143" s="15"/>
      <c r="AZ143" s="15"/>
      <c r="BA143" s="15"/>
      <c r="BB143" s="64"/>
      <c r="BC143" s="15"/>
      <c r="BD143" s="15"/>
      <c r="BE143" s="15"/>
      <c r="BF143" s="15"/>
      <c r="BG143" s="15"/>
      <c r="BH143" s="15"/>
      <c r="BI143" s="15"/>
      <c r="BJ143" s="15"/>
      <c r="BK143" s="15" t="s">
        <v>83</v>
      </c>
      <c r="BL143" s="15"/>
      <c r="BM143" s="15"/>
      <c r="BN143" s="15"/>
      <c r="BO143" s="15"/>
      <c r="BP143" s="15"/>
      <c r="BQ143" s="15"/>
      <c r="BR143" s="15"/>
      <c r="BS143" s="15"/>
      <c r="BT143" s="64"/>
      <c r="BU143" s="15"/>
      <c r="BV143" s="15"/>
      <c r="BW143" s="15"/>
      <c r="BX143" s="15"/>
      <c r="BY143" s="15"/>
      <c r="BZ143" s="15"/>
      <c r="CA143" s="15"/>
      <c r="CB143" s="15"/>
      <c r="CC143" s="15" t="s">
        <v>83</v>
      </c>
      <c r="CD143" s="15"/>
      <c r="CE143" s="15"/>
      <c r="CF143" s="15"/>
      <c r="CG143" s="15"/>
      <c r="CH143" s="15"/>
      <c r="CI143" s="15"/>
      <c r="CJ143" s="15"/>
      <c r="CK143" s="15"/>
      <c r="CL143" s="64"/>
      <c r="CM143" s="15"/>
      <c r="CN143" s="15"/>
      <c r="CO143" s="15"/>
      <c r="CP143" s="15"/>
      <c r="CQ143" s="15"/>
      <c r="CR143" s="15"/>
      <c r="CS143" s="15"/>
      <c r="CT143" s="15"/>
      <c r="CU143" s="15" t="s">
        <v>83</v>
      </c>
      <c r="CV143" s="15"/>
      <c r="CW143" s="15"/>
      <c r="CX143" s="15"/>
      <c r="CY143" s="15"/>
      <c r="CZ143" s="15"/>
      <c r="DA143" s="15"/>
      <c r="DB143" s="15"/>
      <c r="DC143" s="15"/>
      <c r="DD143" s="64"/>
      <c r="DE143" s="15"/>
      <c r="DF143" s="15"/>
      <c r="DG143" s="15"/>
      <c r="DH143" s="15"/>
      <c r="DI143" s="15"/>
      <c r="DJ143" s="15"/>
      <c r="DK143" s="15"/>
      <c r="DL143" s="15"/>
      <c r="DM143" s="15" t="s">
        <v>83</v>
      </c>
      <c r="DN143" s="15"/>
      <c r="DO143" s="15"/>
      <c r="DP143" s="15"/>
      <c r="DQ143" s="15"/>
      <c r="DR143" s="15"/>
      <c r="DS143" s="15"/>
      <c r="DT143" s="15"/>
      <c r="DU143" s="15"/>
      <c r="DV143" s="64"/>
    </row>
    <row r="144" spans="1:126">
      <c r="R144" s="60"/>
      <c r="AJ144" s="60"/>
      <c r="BB144" s="60"/>
      <c r="BT144" s="60"/>
      <c r="CL144" s="60"/>
      <c r="DD144" s="60"/>
      <c r="DV144" s="60"/>
    </row>
    <row r="145" spans="1:126">
      <c r="A145" s="2" t="s">
        <v>44</v>
      </c>
      <c r="B145" s="16" t="str">
        <f ca="1">A$8</f>
        <v>14-15</v>
      </c>
      <c r="D145" s="2" t="s">
        <v>24</v>
      </c>
      <c r="E145" s="8" t="s">
        <v>56</v>
      </c>
      <c r="F145" s="9">
        <v>60</v>
      </c>
      <c r="G145" s="2" t="s">
        <v>25</v>
      </c>
      <c r="H145" s="2" t="s">
        <v>26</v>
      </c>
      <c r="N145" s="2" t="s">
        <v>54</v>
      </c>
      <c r="O145" s="8"/>
      <c r="P145" s="37">
        <f ca="1">ROUND(ABS(IF($C$2&lt;=$C$3,(F152-F153)/F154,(G152-G153)/G154)),2)</f>
        <v>4.7</v>
      </c>
      <c r="Q145" s="2" t="s">
        <v>25</v>
      </c>
      <c r="R145" s="60"/>
      <c r="S145" s="2" t="s">
        <v>44</v>
      </c>
      <c r="T145" s="16" t="str">
        <f ca="1">S$8</f>
        <v>15-16</v>
      </c>
      <c r="V145" s="2" t="s">
        <v>24</v>
      </c>
      <c r="W145" s="8" t="s">
        <v>56</v>
      </c>
      <c r="X145" s="9">
        <v>60</v>
      </c>
      <c r="Y145" s="2" t="s">
        <v>25</v>
      </c>
      <c r="Z145" s="2" t="s">
        <v>26</v>
      </c>
      <c r="AF145" s="2" t="s">
        <v>54</v>
      </c>
      <c r="AG145" s="8"/>
      <c r="AH145" s="37">
        <f ca="1">ROUND(ABS(IF($C$2&lt;=$C$3,(X152-X153)/X154,(Y152-Y153)/Y154)),2)</f>
        <v>3.8</v>
      </c>
      <c r="AI145" s="2" t="s">
        <v>25</v>
      </c>
      <c r="AJ145" s="60"/>
      <c r="AK145" s="2" t="s">
        <v>44</v>
      </c>
      <c r="AL145" s="16" t="str">
        <f ca="1">AK$8</f>
        <v>16-17</v>
      </c>
      <c r="AN145" s="2" t="s">
        <v>24</v>
      </c>
      <c r="AO145" s="8" t="s">
        <v>56</v>
      </c>
      <c r="AP145" s="9">
        <v>60</v>
      </c>
      <c r="AQ145" s="2" t="s">
        <v>25</v>
      </c>
      <c r="AR145" s="2" t="s">
        <v>26</v>
      </c>
      <c r="AX145" s="2" t="s">
        <v>54</v>
      </c>
      <c r="AY145" s="8"/>
      <c r="AZ145" s="37">
        <f ca="1">ROUND(ABS(IF($C$2&lt;=$C$3,(AP152-AP153)/AP154,(AQ152-AQ153)/AQ154)),2)</f>
        <v>3</v>
      </c>
      <c r="BA145" s="2" t="s">
        <v>25</v>
      </c>
      <c r="BB145" s="60"/>
      <c r="BC145" s="2" t="s">
        <v>44</v>
      </c>
      <c r="BD145" s="16" t="str">
        <f ca="1">BC$8</f>
        <v>17-18</v>
      </c>
      <c r="BF145" s="2" t="s">
        <v>24</v>
      </c>
      <c r="BG145" s="8" t="s">
        <v>56</v>
      </c>
      <c r="BH145" s="9">
        <v>30</v>
      </c>
      <c r="BI145" s="2" t="s">
        <v>25</v>
      </c>
      <c r="BJ145" s="2" t="s">
        <v>26</v>
      </c>
      <c r="BP145" s="2" t="s">
        <v>54</v>
      </c>
      <c r="BQ145" s="8"/>
      <c r="BR145" s="37">
        <f ca="1">ROUND(ABS(IF($C$2&lt;=$C$3,(BH152-BH153)/BH154,(BI152-BI153)/BI154)),2)</f>
        <v>3.2</v>
      </c>
      <c r="BS145" s="2" t="s">
        <v>25</v>
      </c>
      <c r="BT145" s="60"/>
      <c r="BU145" s="2" t="s">
        <v>44</v>
      </c>
      <c r="BV145" s="16" t="str">
        <f ca="1">BU$8</f>
        <v>18-19</v>
      </c>
      <c r="BX145" s="2" t="s">
        <v>24</v>
      </c>
      <c r="BY145" s="8" t="s">
        <v>56</v>
      </c>
      <c r="BZ145" s="9">
        <v>30</v>
      </c>
      <c r="CA145" s="2" t="s">
        <v>25</v>
      </c>
      <c r="CB145" s="2" t="s">
        <v>26</v>
      </c>
      <c r="CH145" s="2" t="s">
        <v>54</v>
      </c>
      <c r="CI145" s="8"/>
      <c r="CJ145" s="37">
        <f ca="1">ROUND(ABS(IF($C$2&lt;=$C$3,(BZ152-BZ153)/BZ154,(CA152-CA153)/CA154)),2)</f>
        <v>4.2</v>
      </c>
      <c r="CK145" s="2" t="s">
        <v>25</v>
      </c>
      <c r="CL145" s="60"/>
      <c r="CM145" s="2" t="s">
        <v>44</v>
      </c>
      <c r="CN145" s="16" t="str">
        <f ca="1">CM$8</f>
        <v>19-20</v>
      </c>
      <c r="CP145" s="2" t="s">
        <v>24</v>
      </c>
      <c r="CQ145" s="8" t="s">
        <v>56</v>
      </c>
      <c r="CR145" s="9">
        <v>30</v>
      </c>
      <c r="CS145" s="2" t="s">
        <v>25</v>
      </c>
      <c r="CT145" s="2" t="s">
        <v>26</v>
      </c>
      <c r="CZ145" s="2" t="s">
        <v>54</v>
      </c>
      <c r="DA145" s="8"/>
      <c r="DB145" s="37">
        <f ca="1">ROUND(ABS(IF($C$2&lt;=$C$3,(CR152-CR153)/CR154,(CS152-CS153)/CS154)),2)</f>
        <v>3.6</v>
      </c>
      <c r="DC145" s="2" t="s">
        <v>25</v>
      </c>
      <c r="DD145" s="60"/>
      <c r="DE145" s="2" t="s">
        <v>44</v>
      </c>
      <c r="DF145" s="16" t="str">
        <f ca="1">DE$8</f>
        <v>-</v>
      </c>
      <c r="DH145" s="2" t="s">
        <v>24</v>
      </c>
      <c r="DI145" s="8" t="s">
        <v>56</v>
      </c>
      <c r="DJ145" s="9">
        <v>60</v>
      </c>
      <c r="DK145" s="2" t="s">
        <v>25</v>
      </c>
      <c r="DL145" s="2" t="s">
        <v>26</v>
      </c>
      <c r="DR145" s="2" t="s">
        <v>54</v>
      </c>
      <c r="DS145" s="8"/>
      <c r="DT145" s="37">
        <f ca="1">ROUND(ABS(IF($C$2&lt;=$C$3,(DJ152-DJ153)/DJ154,(DK152-DK153)/DK154)),2)</f>
        <v>4.7</v>
      </c>
      <c r="DU145" s="2" t="s">
        <v>25</v>
      </c>
      <c r="DV145" s="60"/>
    </row>
    <row r="146" spans="1:126">
      <c r="A146" s="2" t="s">
        <v>66</v>
      </c>
      <c r="B146" s="16">
        <f>MAX(1,B118-1)</f>
        <v>1</v>
      </c>
      <c r="E146" s="8" t="s">
        <v>57</v>
      </c>
      <c r="F146" s="9">
        <v>22</v>
      </c>
      <c r="G146" s="2" t="s">
        <v>25</v>
      </c>
      <c r="H146" s="2" t="s">
        <v>27</v>
      </c>
      <c r="O146" s="8" t="s">
        <v>32</v>
      </c>
      <c r="P146" s="16">
        <f ca="1">ROUND(ABS((D154-D155)/P145),2)</f>
        <v>12.11</v>
      </c>
      <c r="Q146" s="14" t="s">
        <v>55</v>
      </c>
      <c r="R146" s="60"/>
      <c r="S146" s="2" t="s">
        <v>66</v>
      </c>
      <c r="T146" s="16">
        <f>MAX(1,T118-1)</f>
        <v>1</v>
      </c>
      <c r="W146" s="8" t="s">
        <v>57</v>
      </c>
      <c r="X146" s="9">
        <v>22</v>
      </c>
      <c r="Y146" s="2" t="s">
        <v>25</v>
      </c>
      <c r="Z146" s="2" t="s">
        <v>27</v>
      </c>
      <c r="AG146" s="8" t="s">
        <v>32</v>
      </c>
      <c r="AH146" s="16">
        <f ca="1">ROUND(ABS((V154-V155)/AH145),2)</f>
        <v>12.11</v>
      </c>
      <c r="AI146" s="14" t="s">
        <v>55</v>
      </c>
      <c r="AJ146" s="60"/>
      <c r="AK146" s="2" t="s">
        <v>66</v>
      </c>
      <c r="AL146" s="16">
        <f>MAX(1,AL118-1)</f>
        <v>1</v>
      </c>
      <c r="AO146" s="8" t="s">
        <v>57</v>
      </c>
      <c r="AP146" s="9">
        <v>22</v>
      </c>
      <c r="AQ146" s="2" t="s">
        <v>25</v>
      </c>
      <c r="AR146" s="2" t="s">
        <v>27</v>
      </c>
      <c r="AY146" s="8" t="s">
        <v>32</v>
      </c>
      <c r="AZ146" s="16">
        <f ca="1">ROUND(ABS((AN154-AN155)/AZ145),2)</f>
        <v>35.86</v>
      </c>
      <c r="BA146" s="14" t="s">
        <v>55</v>
      </c>
      <c r="BB146" s="60"/>
      <c r="BC146" s="2" t="s">
        <v>66</v>
      </c>
      <c r="BD146" s="16">
        <f>MAX(1,BD118-1)</f>
        <v>1</v>
      </c>
      <c r="BG146" s="8" t="s">
        <v>57</v>
      </c>
      <c r="BH146" s="9">
        <v>60</v>
      </c>
      <c r="BI146" s="2" t="s">
        <v>25</v>
      </c>
      <c r="BJ146" s="2" t="s">
        <v>27</v>
      </c>
      <c r="BQ146" s="8" t="s">
        <v>32</v>
      </c>
      <c r="BR146" s="16">
        <f ca="1">ROUND(ABS((BF154-BF155)/BR145),2)</f>
        <v>57.06</v>
      </c>
      <c r="BS146" s="14" t="s">
        <v>55</v>
      </c>
      <c r="BT146" s="60"/>
      <c r="BU146" s="2" t="s">
        <v>66</v>
      </c>
      <c r="BV146" s="16">
        <f>MAX(1,BV118-1)</f>
        <v>1</v>
      </c>
      <c r="BY146" s="8" t="s">
        <v>57</v>
      </c>
      <c r="BZ146" s="9">
        <v>60</v>
      </c>
      <c r="CA146" s="2" t="s">
        <v>25</v>
      </c>
      <c r="CB146" s="2" t="s">
        <v>27</v>
      </c>
      <c r="CI146" s="8" t="s">
        <v>32</v>
      </c>
      <c r="CJ146" s="16">
        <f ca="1">ROUND(ABS((BX154-BX155)/CJ145),2)</f>
        <v>57.06</v>
      </c>
      <c r="CK146" s="14" t="s">
        <v>55</v>
      </c>
      <c r="CL146" s="60"/>
      <c r="CM146" s="2" t="s">
        <v>66</v>
      </c>
      <c r="CN146" s="16">
        <f>MAX(1,CN118-1)</f>
        <v>1</v>
      </c>
      <c r="CQ146" s="8" t="s">
        <v>57</v>
      </c>
      <c r="CR146" s="9">
        <v>60</v>
      </c>
      <c r="CS146" s="2" t="s">
        <v>25</v>
      </c>
      <c r="CT146" s="2" t="s">
        <v>27</v>
      </c>
      <c r="DA146" s="8" t="s">
        <v>32</v>
      </c>
      <c r="DB146" s="16">
        <f ca="1">ROUND(ABS((CP154-CP155)/DB145),2)</f>
        <v>57.06</v>
      </c>
      <c r="DC146" s="14" t="s">
        <v>55</v>
      </c>
      <c r="DD146" s="60"/>
      <c r="DE146" s="2" t="s">
        <v>66</v>
      </c>
      <c r="DF146" s="16">
        <f>MAX(1,DF118-1)</f>
        <v>1</v>
      </c>
      <c r="DI146" s="8" t="s">
        <v>57</v>
      </c>
      <c r="DJ146" s="9">
        <v>22</v>
      </c>
      <c r="DK146" s="2" t="s">
        <v>25</v>
      </c>
      <c r="DL146" s="2" t="s">
        <v>27</v>
      </c>
      <c r="DS146" s="8" t="s">
        <v>32</v>
      </c>
      <c r="DT146" s="16">
        <f ca="1">ROUND(ABS((DH154-DH155)/DT145),2)</f>
        <v>12.11</v>
      </c>
      <c r="DU146" s="14" t="s">
        <v>55</v>
      </c>
      <c r="DV146" s="60"/>
    </row>
    <row r="147" spans="1:126">
      <c r="B147" s="22" t="str">
        <f>IF(B146=B118,"duplicato","")</f>
        <v/>
      </c>
      <c r="E147" s="8" t="s">
        <v>28</v>
      </c>
      <c r="F147" s="32">
        <f>$N$4</f>
        <v>4</v>
      </c>
      <c r="G147" s="2" t="s">
        <v>25</v>
      </c>
      <c r="H147" s="2" t="s">
        <v>29</v>
      </c>
      <c r="O147" s="8" t="s">
        <v>33</v>
      </c>
      <c r="P147" s="16">
        <f ca="1">ROUND(ABS((E154-E155)/P145),2)</f>
        <v>7.42</v>
      </c>
      <c r="Q147" s="14" t="s">
        <v>55</v>
      </c>
      <c r="R147" s="60"/>
      <c r="T147" s="22" t="str">
        <f>IF(T146=T118,"duplicato","")</f>
        <v/>
      </c>
      <c r="W147" s="8" t="s">
        <v>28</v>
      </c>
      <c r="X147" s="32">
        <f>$N$4</f>
        <v>4</v>
      </c>
      <c r="Y147" s="2" t="s">
        <v>25</v>
      </c>
      <c r="Z147" s="2" t="s">
        <v>29</v>
      </c>
      <c r="AG147" s="8" t="s">
        <v>33</v>
      </c>
      <c r="AH147" s="16">
        <f ca="1">ROUND(ABS((W154-W155)/AH145),2)</f>
        <v>7.42</v>
      </c>
      <c r="AI147" s="14" t="s">
        <v>55</v>
      </c>
      <c r="AJ147" s="60"/>
      <c r="AL147" s="22" t="str">
        <f>IF(AL146=AL118,"duplicato","")</f>
        <v/>
      </c>
      <c r="AO147" s="8" t="s">
        <v>28</v>
      </c>
      <c r="AP147" s="32">
        <f>$N$4</f>
        <v>4</v>
      </c>
      <c r="AQ147" s="2" t="s">
        <v>25</v>
      </c>
      <c r="AR147" s="2" t="s">
        <v>29</v>
      </c>
      <c r="AY147" s="8" t="s">
        <v>33</v>
      </c>
      <c r="AZ147" s="16">
        <f ca="1">ROUND(ABS((AO154-AO155)/AZ145),2)</f>
        <v>21.6</v>
      </c>
      <c r="BA147" s="14" t="s">
        <v>55</v>
      </c>
      <c r="BB147" s="60"/>
      <c r="BD147" s="22" t="str">
        <f>IF(BD146=BD118,"duplicato","")</f>
        <v/>
      </c>
      <c r="BG147" s="8" t="s">
        <v>28</v>
      </c>
      <c r="BH147" s="32">
        <f>$N$4</f>
        <v>4</v>
      </c>
      <c r="BI147" s="2" t="s">
        <v>25</v>
      </c>
      <c r="BJ147" s="2" t="s">
        <v>29</v>
      </c>
      <c r="BQ147" s="8" t="s">
        <v>33</v>
      </c>
      <c r="BR147" s="16">
        <f ca="1">ROUND(ABS((BG154-BG155)/BR145),2)</f>
        <v>34.130000000000003</v>
      </c>
      <c r="BS147" s="14" t="s">
        <v>55</v>
      </c>
      <c r="BT147" s="60"/>
      <c r="BV147" s="22" t="str">
        <f>IF(BV146=BV118,"duplicato","")</f>
        <v/>
      </c>
      <c r="BY147" s="8" t="s">
        <v>28</v>
      </c>
      <c r="BZ147" s="32">
        <f>$N$4</f>
        <v>4</v>
      </c>
      <c r="CA147" s="2" t="s">
        <v>25</v>
      </c>
      <c r="CB147" s="2" t="s">
        <v>29</v>
      </c>
      <c r="CI147" s="8" t="s">
        <v>33</v>
      </c>
      <c r="CJ147" s="16">
        <f ca="1">ROUND(ABS((BY154-BY155)/CJ145),2)</f>
        <v>34.130000000000003</v>
      </c>
      <c r="CK147" s="14" t="s">
        <v>55</v>
      </c>
      <c r="CL147" s="60"/>
      <c r="CN147" s="22" t="str">
        <f>IF(CN146=CN118,"duplicato","")</f>
        <v/>
      </c>
      <c r="CQ147" s="8" t="s">
        <v>28</v>
      </c>
      <c r="CR147" s="32">
        <f>$N$4</f>
        <v>4</v>
      </c>
      <c r="CS147" s="2" t="s">
        <v>25</v>
      </c>
      <c r="CT147" s="2" t="s">
        <v>29</v>
      </c>
      <c r="DA147" s="8" t="s">
        <v>33</v>
      </c>
      <c r="DB147" s="16">
        <f ca="1">ROUND(ABS((CQ154-CQ155)/DB145),2)</f>
        <v>34.130000000000003</v>
      </c>
      <c r="DC147" s="14" t="s">
        <v>55</v>
      </c>
      <c r="DD147" s="60"/>
      <c r="DF147" s="22" t="str">
        <f>IF(DF146=DF118,"duplicato","")</f>
        <v/>
      </c>
      <c r="DI147" s="8" t="s">
        <v>28</v>
      </c>
      <c r="DJ147" s="32">
        <f>$N$4</f>
        <v>4</v>
      </c>
      <c r="DK147" s="2" t="s">
        <v>25</v>
      </c>
      <c r="DL147" s="2" t="s">
        <v>29</v>
      </c>
      <c r="DS147" s="8" t="s">
        <v>33</v>
      </c>
      <c r="DT147" s="16">
        <f ca="1">ROUND(ABS((DI154-DI155)/DT145),2)</f>
        <v>7.42</v>
      </c>
      <c r="DU147" s="14" t="s">
        <v>55</v>
      </c>
      <c r="DV147" s="60"/>
    </row>
    <row r="148" spans="1:126">
      <c r="E148" s="8" t="s">
        <v>47</v>
      </c>
      <c r="F148" s="9">
        <v>15</v>
      </c>
      <c r="G148" s="2" t="s">
        <v>25</v>
      </c>
      <c r="H148" s="2" t="s">
        <v>49</v>
      </c>
      <c r="R148" s="60"/>
      <c r="W148" s="8" t="s">
        <v>47</v>
      </c>
      <c r="X148" s="9">
        <v>15</v>
      </c>
      <c r="Y148" s="2" t="s">
        <v>25</v>
      </c>
      <c r="Z148" s="2" t="s">
        <v>49</v>
      </c>
      <c r="AJ148" s="60"/>
      <c r="AO148" s="8" t="s">
        <v>47</v>
      </c>
      <c r="AP148" s="9">
        <v>15</v>
      </c>
      <c r="AQ148" s="2" t="s">
        <v>25</v>
      </c>
      <c r="AR148" s="2" t="s">
        <v>49</v>
      </c>
      <c r="BB148" s="60"/>
      <c r="BG148" s="8" t="s">
        <v>47</v>
      </c>
      <c r="BH148" s="9">
        <v>15</v>
      </c>
      <c r="BI148" s="2" t="s">
        <v>25</v>
      </c>
      <c r="BJ148" s="2" t="s">
        <v>49</v>
      </c>
      <c r="BT148" s="60"/>
      <c r="BY148" s="8" t="s">
        <v>47</v>
      </c>
      <c r="BZ148" s="9">
        <v>35</v>
      </c>
      <c r="CA148" s="2" t="s">
        <v>25</v>
      </c>
      <c r="CB148" s="2" t="s">
        <v>49</v>
      </c>
      <c r="CL148" s="60"/>
      <c r="CQ148" s="8" t="s">
        <v>47</v>
      </c>
      <c r="CR148" s="9">
        <v>35</v>
      </c>
      <c r="CS148" s="2" t="s">
        <v>25</v>
      </c>
      <c r="CT148" s="2" t="s">
        <v>49</v>
      </c>
      <c r="DD148" s="60"/>
      <c r="DI148" s="8" t="s">
        <v>47</v>
      </c>
      <c r="DJ148" s="9">
        <v>15</v>
      </c>
      <c r="DK148" s="2" t="s">
        <v>25</v>
      </c>
      <c r="DL148" s="2" t="s">
        <v>49</v>
      </c>
      <c r="DV148" s="60"/>
    </row>
    <row r="149" spans="1:126">
      <c r="E149" s="8" t="s">
        <v>48</v>
      </c>
      <c r="F149" s="9">
        <v>15</v>
      </c>
      <c r="G149" s="2" t="s">
        <v>25</v>
      </c>
      <c r="H149" s="2" t="s">
        <v>50</v>
      </c>
      <c r="R149" s="60"/>
      <c r="W149" s="8" t="s">
        <v>48</v>
      </c>
      <c r="X149" s="9">
        <v>15</v>
      </c>
      <c r="Y149" s="2" t="s">
        <v>25</v>
      </c>
      <c r="Z149" s="2" t="s">
        <v>50</v>
      </c>
      <c r="AJ149" s="60"/>
      <c r="AO149" s="8" t="s">
        <v>48</v>
      </c>
      <c r="AP149" s="9">
        <v>15</v>
      </c>
      <c r="AQ149" s="2" t="s">
        <v>25</v>
      </c>
      <c r="AR149" s="2" t="s">
        <v>50</v>
      </c>
      <c r="BB149" s="60"/>
      <c r="BG149" s="8" t="s">
        <v>48</v>
      </c>
      <c r="BH149" s="9">
        <v>35</v>
      </c>
      <c r="BI149" s="2" t="s">
        <v>25</v>
      </c>
      <c r="BJ149" s="2" t="s">
        <v>50</v>
      </c>
      <c r="BT149" s="60"/>
      <c r="BY149" s="8" t="s">
        <v>48</v>
      </c>
      <c r="BZ149" s="9">
        <v>35</v>
      </c>
      <c r="CA149" s="2" t="s">
        <v>25</v>
      </c>
      <c r="CB149" s="2" t="s">
        <v>50</v>
      </c>
      <c r="CL149" s="60"/>
      <c r="CQ149" s="8" t="s">
        <v>48</v>
      </c>
      <c r="CR149" s="9">
        <v>15</v>
      </c>
      <c r="CS149" s="2" t="s">
        <v>25</v>
      </c>
      <c r="CT149" s="2" t="s">
        <v>50</v>
      </c>
      <c r="DD149" s="60"/>
      <c r="DI149" s="8" t="s">
        <v>48</v>
      </c>
      <c r="DJ149" s="9">
        <v>15</v>
      </c>
      <c r="DK149" s="2" t="s">
        <v>25</v>
      </c>
      <c r="DL149" s="2" t="s">
        <v>50</v>
      </c>
      <c r="DV149" s="60"/>
    </row>
    <row r="150" spans="1:126">
      <c r="R150" s="60"/>
      <c r="AJ150" s="60"/>
      <c r="BB150" s="60"/>
      <c r="BT150" s="60"/>
      <c r="CL150" s="60"/>
      <c r="DD150" s="60"/>
      <c r="DV150" s="60"/>
    </row>
    <row r="151" spans="1:126">
      <c r="A151" s="2" t="s">
        <v>30</v>
      </c>
      <c r="D151" s="17" t="s">
        <v>32</v>
      </c>
      <c r="E151" s="17" t="s">
        <v>33</v>
      </c>
      <c r="F151" s="17" t="s">
        <v>34</v>
      </c>
      <c r="G151" s="17" t="s">
        <v>35</v>
      </c>
      <c r="H151" s="17" t="s">
        <v>36</v>
      </c>
      <c r="I151" s="17" t="s">
        <v>37</v>
      </c>
      <c r="J151" s="20" t="s">
        <v>39</v>
      </c>
      <c r="K151" s="20" t="s">
        <v>40</v>
      </c>
      <c r="L151" s="20" t="s">
        <v>41</v>
      </c>
      <c r="M151" s="20" t="s">
        <v>42</v>
      </c>
      <c r="N151" s="20" t="s">
        <v>53</v>
      </c>
      <c r="O151" s="17" t="s">
        <v>32</v>
      </c>
      <c r="P151" s="20" t="s">
        <v>51</v>
      </c>
      <c r="Q151" s="20" t="s">
        <v>52</v>
      </c>
      <c r="R151" s="60"/>
      <c r="S151" s="2" t="s">
        <v>30</v>
      </c>
      <c r="V151" s="17" t="s">
        <v>32</v>
      </c>
      <c r="W151" s="17" t="s">
        <v>33</v>
      </c>
      <c r="X151" s="17" t="s">
        <v>34</v>
      </c>
      <c r="Y151" s="17" t="s">
        <v>35</v>
      </c>
      <c r="Z151" s="17" t="s">
        <v>36</v>
      </c>
      <c r="AA151" s="17" t="s">
        <v>37</v>
      </c>
      <c r="AB151" s="20" t="s">
        <v>39</v>
      </c>
      <c r="AC151" s="20" t="s">
        <v>40</v>
      </c>
      <c r="AD151" s="20" t="s">
        <v>41</v>
      </c>
      <c r="AE151" s="20" t="s">
        <v>42</v>
      </c>
      <c r="AF151" s="20" t="s">
        <v>53</v>
      </c>
      <c r="AG151" s="17" t="s">
        <v>32</v>
      </c>
      <c r="AH151" s="20" t="s">
        <v>51</v>
      </c>
      <c r="AI151" s="20" t="s">
        <v>52</v>
      </c>
      <c r="AJ151" s="60"/>
      <c r="AK151" s="2" t="s">
        <v>30</v>
      </c>
      <c r="AN151" s="17" t="s">
        <v>32</v>
      </c>
      <c r="AO151" s="17" t="s">
        <v>33</v>
      </c>
      <c r="AP151" s="17" t="s">
        <v>34</v>
      </c>
      <c r="AQ151" s="17" t="s">
        <v>35</v>
      </c>
      <c r="AR151" s="17" t="s">
        <v>36</v>
      </c>
      <c r="AS151" s="17" t="s">
        <v>37</v>
      </c>
      <c r="AT151" s="20" t="s">
        <v>39</v>
      </c>
      <c r="AU151" s="20" t="s">
        <v>40</v>
      </c>
      <c r="AV151" s="20" t="s">
        <v>41</v>
      </c>
      <c r="AW151" s="20" t="s">
        <v>42</v>
      </c>
      <c r="AX151" s="20" t="s">
        <v>53</v>
      </c>
      <c r="AY151" s="17" t="s">
        <v>32</v>
      </c>
      <c r="AZ151" s="20" t="s">
        <v>51</v>
      </c>
      <c r="BA151" s="20" t="s">
        <v>52</v>
      </c>
      <c r="BB151" s="60"/>
      <c r="BC151" s="2" t="s">
        <v>30</v>
      </c>
      <c r="BF151" s="17" t="s">
        <v>32</v>
      </c>
      <c r="BG151" s="17" t="s">
        <v>33</v>
      </c>
      <c r="BH151" s="17" t="s">
        <v>34</v>
      </c>
      <c r="BI151" s="17" t="s">
        <v>35</v>
      </c>
      <c r="BJ151" s="17" t="s">
        <v>36</v>
      </c>
      <c r="BK151" s="17" t="s">
        <v>37</v>
      </c>
      <c r="BL151" s="20" t="s">
        <v>39</v>
      </c>
      <c r="BM151" s="20" t="s">
        <v>40</v>
      </c>
      <c r="BN151" s="20" t="s">
        <v>41</v>
      </c>
      <c r="BO151" s="20" t="s">
        <v>42</v>
      </c>
      <c r="BP151" s="20" t="s">
        <v>53</v>
      </c>
      <c r="BQ151" s="17" t="s">
        <v>32</v>
      </c>
      <c r="BR151" s="20" t="s">
        <v>51</v>
      </c>
      <c r="BS151" s="20" t="s">
        <v>52</v>
      </c>
      <c r="BT151" s="60"/>
      <c r="BU151" s="2" t="s">
        <v>30</v>
      </c>
      <c r="BX151" s="17" t="s">
        <v>32</v>
      </c>
      <c r="BY151" s="17" t="s">
        <v>33</v>
      </c>
      <c r="BZ151" s="17" t="s">
        <v>34</v>
      </c>
      <c r="CA151" s="17" t="s">
        <v>35</v>
      </c>
      <c r="CB151" s="17" t="s">
        <v>36</v>
      </c>
      <c r="CC151" s="17" t="s">
        <v>37</v>
      </c>
      <c r="CD151" s="20" t="s">
        <v>39</v>
      </c>
      <c r="CE151" s="20" t="s">
        <v>40</v>
      </c>
      <c r="CF151" s="20" t="s">
        <v>41</v>
      </c>
      <c r="CG151" s="20" t="s">
        <v>42</v>
      </c>
      <c r="CH151" s="20" t="s">
        <v>53</v>
      </c>
      <c r="CI151" s="17" t="s">
        <v>32</v>
      </c>
      <c r="CJ151" s="20" t="s">
        <v>51</v>
      </c>
      <c r="CK151" s="20" t="s">
        <v>52</v>
      </c>
      <c r="CL151" s="60"/>
      <c r="CM151" s="2" t="s">
        <v>30</v>
      </c>
      <c r="CP151" s="17" t="s">
        <v>32</v>
      </c>
      <c r="CQ151" s="17" t="s">
        <v>33</v>
      </c>
      <c r="CR151" s="17" t="s">
        <v>34</v>
      </c>
      <c r="CS151" s="17" t="s">
        <v>35</v>
      </c>
      <c r="CT151" s="17" t="s">
        <v>36</v>
      </c>
      <c r="CU151" s="17" t="s">
        <v>37</v>
      </c>
      <c r="CV151" s="20" t="s">
        <v>39</v>
      </c>
      <c r="CW151" s="20" t="s">
        <v>40</v>
      </c>
      <c r="CX151" s="20" t="s">
        <v>41</v>
      </c>
      <c r="CY151" s="20" t="s">
        <v>42</v>
      </c>
      <c r="CZ151" s="20" t="s">
        <v>53</v>
      </c>
      <c r="DA151" s="17" t="s">
        <v>32</v>
      </c>
      <c r="DB151" s="20" t="s">
        <v>51</v>
      </c>
      <c r="DC151" s="20" t="s">
        <v>52</v>
      </c>
      <c r="DD151" s="60"/>
      <c r="DE151" s="2" t="s">
        <v>30</v>
      </c>
      <c r="DH151" s="17" t="s">
        <v>32</v>
      </c>
      <c r="DI151" s="17" t="s">
        <v>33</v>
      </c>
      <c r="DJ151" s="17" t="s">
        <v>34</v>
      </c>
      <c r="DK151" s="17" t="s">
        <v>35</v>
      </c>
      <c r="DL151" s="17" t="s">
        <v>36</v>
      </c>
      <c r="DM151" s="17" t="s">
        <v>37</v>
      </c>
      <c r="DN151" s="20" t="s">
        <v>39</v>
      </c>
      <c r="DO151" s="20" t="s">
        <v>40</v>
      </c>
      <c r="DP151" s="20" t="s">
        <v>41</v>
      </c>
      <c r="DQ151" s="20" t="s">
        <v>42</v>
      </c>
      <c r="DR151" s="20" t="s">
        <v>53</v>
      </c>
      <c r="DS151" s="17" t="s">
        <v>32</v>
      </c>
      <c r="DT151" s="20" t="s">
        <v>51</v>
      </c>
      <c r="DU151" s="20" t="s">
        <v>52</v>
      </c>
      <c r="DV151" s="60"/>
    </row>
    <row r="152" spans="1:126">
      <c r="A152" s="8" t="s">
        <v>31</v>
      </c>
      <c r="B152" s="45">
        <f>($H$2-B146)*4+1</f>
        <v>17</v>
      </c>
      <c r="C152" s="8" t="s">
        <v>11</v>
      </c>
      <c r="D152" s="6">
        <f ca="1">INDEX(E$8:E$31,B152,1)</f>
        <v>-20.584</v>
      </c>
      <c r="E152" s="6">
        <f ca="1">INDEX(F$8:F$31,B152,1)</f>
        <v>-12.612</v>
      </c>
      <c r="F152" s="6">
        <f ca="1">INDEX(G$8:G$31,B152,1)</f>
        <v>20.466999999999999</v>
      </c>
      <c r="G152" s="6">
        <f ca="1">INDEX(H$8:H$31,B152,1)</f>
        <v>2.4940000000000002</v>
      </c>
      <c r="H152" s="6">
        <f ca="1">INDEX(I$8:I$31,B152,1)</f>
        <v>0.3</v>
      </c>
      <c r="I152" s="6">
        <f ca="1">INDEX(J$8:J$31,B152,1)</f>
        <v>0.442</v>
      </c>
      <c r="J152" s="21">
        <f ca="1">(ABS(F152)+ABS(H152))*SIGN(F152)</f>
        <v>20.766999999999999</v>
      </c>
      <c r="K152" s="21">
        <f ca="1">(ABS(G152)+ABS(I152))*SIGN(G152)</f>
        <v>2.9360000000000004</v>
      </c>
      <c r="L152" s="21">
        <f ca="1">(ABS(J152)+0.3*ABS(K152))*SIGN(J152)</f>
        <v>21.6478</v>
      </c>
      <c r="M152" s="21">
        <f t="shared" ref="M152:M155" ca="1" si="462">(ABS(K152)+0.3*ABS(J152))*SIGN(K152)</f>
        <v>9.1661000000000001</v>
      </c>
      <c r="N152" s="21">
        <f ca="1">IF($C$2&lt;=$C$3,L152,M152)</f>
        <v>21.6478</v>
      </c>
      <c r="O152" s="37">
        <f ca="1">D152</f>
        <v>-20.584</v>
      </c>
      <c r="P152" s="37">
        <f ca="1">E152+N152</f>
        <v>9.0358000000000001</v>
      </c>
      <c r="Q152" s="37">
        <f ca="1">E152-N152</f>
        <v>-34.259799999999998</v>
      </c>
      <c r="R152" s="60"/>
      <c r="S152" s="8" t="s">
        <v>31</v>
      </c>
      <c r="T152" s="45">
        <f>($H$2-T146)*4+1</f>
        <v>17</v>
      </c>
      <c r="U152" s="8" t="s">
        <v>11</v>
      </c>
      <c r="V152" s="6">
        <f ca="1">INDEX(W$8:W$31,T152,1)</f>
        <v>-14.974</v>
      </c>
      <c r="W152" s="6">
        <f ca="1">INDEX(X$8:X$31,T152,1)</f>
        <v>-9.18</v>
      </c>
      <c r="X152" s="6">
        <f ca="1">INDEX(Y$8:Y$31,T152,1)</f>
        <v>22.440999999999999</v>
      </c>
      <c r="Y152" s="6">
        <f ca="1">INDEX(Z$8:Z$31,T152,1)</f>
        <v>2.7330000000000001</v>
      </c>
      <c r="Z152" s="6">
        <f ca="1">INDEX(AA$8:AA$31,T152,1)</f>
        <v>0.32900000000000001</v>
      </c>
      <c r="AA152" s="6">
        <f ca="1">INDEX(AB$8:AB$31,T152,1)</f>
        <v>0.48399999999999999</v>
      </c>
      <c r="AB152" s="21">
        <f ca="1">(ABS(X152)+ABS(Z152))*SIGN(X152)</f>
        <v>22.77</v>
      </c>
      <c r="AC152" s="21">
        <f ca="1">(ABS(Y152)+ABS(AA152))*SIGN(Y152)</f>
        <v>3.2170000000000001</v>
      </c>
      <c r="AD152" s="21">
        <f ca="1">(ABS(AB152)+0.3*ABS(AC152))*SIGN(AB152)</f>
        <v>23.735099999999999</v>
      </c>
      <c r="AE152" s="21">
        <f t="shared" ref="AE152:AE155" ca="1" si="463">(ABS(AC152)+0.3*ABS(AB152))*SIGN(AC152)</f>
        <v>10.048</v>
      </c>
      <c r="AF152" s="21">
        <f ca="1">IF($C$2&lt;=$C$3,AD152,AE152)</f>
        <v>23.735099999999999</v>
      </c>
      <c r="AG152" s="37">
        <f ca="1">V152</f>
        <v>-14.974</v>
      </c>
      <c r="AH152" s="37">
        <f ca="1">W152+AF152</f>
        <v>14.555099999999999</v>
      </c>
      <c r="AI152" s="37">
        <f ca="1">W152-AF152</f>
        <v>-32.915099999999995</v>
      </c>
      <c r="AJ152" s="60"/>
      <c r="AK152" s="8" t="s">
        <v>31</v>
      </c>
      <c r="AL152" s="45">
        <f>($H$2-AL146)*4+1</f>
        <v>17</v>
      </c>
      <c r="AM152" s="8" t="s">
        <v>11</v>
      </c>
      <c r="AN152" s="6">
        <f ca="1">INDEX(AO$8:AO$31,AL152,1)</f>
        <v>-25.815999999999999</v>
      </c>
      <c r="AO152" s="6">
        <f ca="1">INDEX(AP$8:AP$31,AL152,1)</f>
        <v>-15.557</v>
      </c>
      <c r="AP152" s="6">
        <f ca="1">INDEX(AQ$8:AQ$31,AL152,1)</f>
        <v>22.675000000000001</v>
      </c>
      <c r="AQ152" s="6">
        <f ca="1">INDEX(AR$8:AR$31,AL152,1)</f>
        <v>2.7559999999999998</v>
      </c>
      <c r="AR152" s="6">
        <f ca="1">INDEX(AS$8:AS$31,AL152,1)</f>
        <v>0.33100000000000002</v>
      </c>
      <c r="AS152" s="6">
        <f ca="1">INDEX(AT$8:AT$31,AL152,1)</f>
        <v>0.48699999999999999</v>
      </c>
      <c r="AT152" s="21">
        <f ca="1">(ABS(AP152)+ABS(AR152))*SIGN(AP152)</f>
        <v>23.006</v>
      </c>
      <c r="AU152" s="21">
        <f ca="1">(ABS(AQ152)+ABS(AS152))*SIGN(AQ152)</f>
        <v>3.2429999999999999</v>
      </c>
      <c r="AV152" s="21">
        <f ca="1">(ABS(AT152)+0.3*ABS(AU152))*SIGN(AT152)</f>
        <v>23.978899999999999</v>
      </c>
      <c r="AW152" s="21">
        <f t="shared" ref="AW152:AW155" ca="1" si="464">(ABS(AU152)+0.3*ABS(AT152))*SIGN(AU152)</f>
        <v>10.1448</v>
      </c>
      <c r="AX152" s="21">
        <f ca="1">IF($C$2&lt;=$C$3,AV152,AW152)</f>
        <v>23.978899999999999</v>
      </c>
      <c r="AY152" s="37">
        <f ca="1">AN152</f>
        <v>-25.815999999999999</v>
      </c>
      <c r="AZ152" s="37">
        <f ca="1">AO152+AX152</f>
        <v>8.4218999999999991</v>
      </c>
      <c r="BA152" s="37">
        <f ca="1">AO152-AX152</f>
        <v>-39.535899999999998</v>
      </c>
      <c r="BB152" s="60"/>
      <c r="BC152" s="8" t="s">
        <v>31</v>
      </c>
      <c r="BD152" s="45">
        <f>($H$2-BD146)*4+1</f>
        <v>17</v>
      </c>
      <c r="BE152" s="8" t="s">
        <v>11</v>
      </c>
      <c r="BF152" s="6">
        <f ca="1">INDEX(BG$8:BG$31,BD152,1)</f>
        <v>-39.970999999999997</v>
      </c>
      <c r="BG152" s="6">
        <f ca="1">INDEX(BH$8:BH$31,BD152,1)</f>
        <v>-23.917000000000002</v>
      </c>
      <c r="BH152" s="6">
        <f ca="1">INDEX(BI$8:BI$31,BD152,1)</f>
        <v>113.29600000000001</v>
      </c>
      <c r="BI152" s="6">
        <f ca="1">INDEX(BJ$8:BJ$31,BD152,1)</f>
        <v>13.804</v>
      </c>
      <c r="BJ152" s="6">
        <f ca="1">INDEX(BK$8:BK$31,BD152,1)</f>
        <v>1.6539999999999999</v>
      </c>
      <c r="BK152" s="6">
        <f ca="1">INDEX(BL$8:BL$31,BD152,1)</f>
        <v>2.4340000000000002</v>
      </c>
      <c r="BL152" s="21">
        <f ca="1">(ABS(BH152)+ABS(BJ152))*SIGN(BH152)</f>
        <v>114.95</v>
      </c>
      <c r="BM152" s="21">
        <f ca="1">(ABS(BI152)+ABS(BK152))*SIGN(BI152)</f>
        <v>16.238</v>
      </c>
      <c r="BN152" s="21">
        <f ca="1">(ABS(BL152)+0.3*ABS(BM152))*SIGN(BL152)</f>
        <v>119.8214</v>
      </c>
      <c r="BO152" s="21">
        <f t="shared" ref="BO152:BO155" ca="1" si="465">(ABS(BM152)+0.3*ABS(BL152))*SIGN(BM152)</f>
        <v>50.722999999999999</v>
      </c>
      <c r="BP152" s="21">
        <f ca="1">IF($C$2&lt;=$C$3,BN152,BO152)</f>
        <v>119.8214</v>
      </c>
      <c r="BQ152" s="37">
        <f ca="1">BF152</f>
        <v>-39.970999999999997</v>
      </c>
      <c r="BR152" s="37">
        <f ca="1">BG152+BP152</f>
        <v>95.904399999999995</v>
      </c>
      <c r="BS152" s="37">
        <f ca="1">BG152-BP152</f>
        <v>-143.73840000000001</v>
      </c>
      <c r="BT152" s="60"/>
      <c r="BU152" s="8" t="s">
        <v>31</v>
      </c>
      <c r="BV152" s="45">
        <f>($H$2-BV146)*4+1</f>
        <v>17</v>
      </c>
      <c r="BW152" s="8" t="s">
        <v>11</v>
      </c>
      <c r="BX152" s="6">
        <f ca="1">INDEX(BY$8:BY$31,BV152,1)</f>
        <v>-79.090999999999994</v>
      </c>
      <c r="BY152" s="6">
        <f ca="1">INDEX(BZ$8:BZ$31,BV152,1)</f>
        <v>-47.277000000000001</v>
      </c>
      <c r="BZ152" s="6">
        <f ca="1">INDEX(CA$8:CA$31,BV152,1)</f>
        <v>172.95599999999999</v>
      </c>
      <c r="CA152" s="6">
        <f ca="1">INDEX(CB$8:CB$31,BV152,1)</f>
        <v>21.059000000000001</v>
      </c>
      <c r="CB152" s="6">
        <f ca="1">INDEX(CC$8:CC$31,BV152,1)</f>
        <v>2.5299999999999998</v>
      </c>
      <c r="CC152" s="6">
        <f ca="1">INDEX(CD$8:CD$31,BV152,1)</f>
        <v>3.7229999999999999</v>
      </c>
      <c r="CD152" s="21">
        <f ca="1">(ABS(BZ152)+ABS(CB152))*SIGN(BZ152)</f>
        <v>175.48599999999999</v>
      </c>
      <c r="CE152" s="21">
        <f ca="1">(ABS(CA152)+ABS(CC152))*SIGN(CA152)</f>
        <v>24.782</v>
      </c>
      <c r="CF152" s="21">
        <f ca="1">(ABS(CD152)+0.3*ABS(CE152))*SIGN(CD152)</f>
        <v>182.92059999999998</v>
      </c>
      <c r="CG152" s="21">
        <f t="shared" ref="CG152:CG155" ca="1" si="466">(ABS(CE152)+0.3*ABS(CD152))*SIGN(CE152)</f>
        <v>77.427799999999991</v>
      </c>
      <c r="CH152" s="21">
        <f ca="1">IF($C$2&lt;=$C$3,CF152,CG152)</f>
        <v>182.92059999999998</v>
      </c>
      <c r="CI152" s="37">
        <f ca="1">BX152</f>
        <v>-79.090999999999994</v>
      </c>
      <c r="CJ152" s="37">
        <f ca="1">BY152+CH152</f>
        <v>135.64359999999999</v>
      </c>
      <c r="CK152" s="37">
        <f ca="1">BY152-CH152</f>
        <v>-230.19759999999997</v>
      </c>
      <c r="CL152" s="60"/>
      <c r="CM152" s="8" t="s">
        <v>31</v>
      </c>
      <c r="CN152" s="45">
        <f>($H$2-CN146)*4+1</f>
        <v>17</v>
      </c>
      <c r="CO152" s="8" t="s">
        <v>11</v>
      </c>
      <c r="CP152" s="6">
        <f ca="1">INDEX(CQ$8:CQ$31,CN152,1)</f>
        <v>-63.588000000000001</v>
      </c>
      <c r="CQ152" s="6">
        <f ca="1">INDEX(CR$8:CR$31,CN152,1)</f>
        <v>-38.018000000000001</v>
      </c>
      <c r="CR152" s="6">
        <f ca="1">INDEX(CS$8:CS$31,CN152,1)</f>
        <v>156.24799999999999</v>
      </c>
      <c r="CS152" s="6">
        <f ca="1">INDEX(CT$8:CT$31,CN152,1)</f>
        <v>19.042000000000002</v>
      </c>
      <c r="CT152" s="6">
        <f ca="1">INDEX(CU$8:CU$31,CN152,1)</f>
        <v>2.2869999999999999</v>
      </c>
      <c r="CU152" s="6">
        <f ca="1">INDEX(CV$8:CV$31,CN152,1)</f>
        <v>3.3650000000000002</v>
      </c>
      <c r="CV152" s="21">
        <f ca="1">(ABS(CR152)+ABS(CT152))*SIGN(CR152)</f>
        <v>158.535</v>
      </c>
      <c r="CW152" s="21">
        <f ca="1">(ABS(CS152)+ABS(CU152))*SIGN(CS152)</f>
        <v>22.407000000000004</v>
      </c>
      <c r="CX152" s="21">
        <f ca="1">(ABS(CV152)+0.3*ABS(CW152))*SIGN(CV152)</f>
        <v>165.25710000000001</v>
      </c>
      <c r="CY152" s="21">
        <f t="shared" ref="CY152:CY155" ca="1" si="467">(ABS(CW152)+0.3*ABS(CV152))*SIGN(CW152)</f>
        <v>69.967500000000001</v>
      </c>
      <c r="CZ152" s="21">
        <f ca="1">IF($C$2&lt;=$C$3,CX152,CY152)</f>
        <v>165.25710000000001</v>
      </c>
      <c r="DA152" s="37">
        <f ca="1">CP152</f>
        <v>-63.588000000000001</v>
      </c>
      <c r="DB152" s="37">
        <f ca="1">CQ152+CZ152</f>
        <v>127.23910000000001</v>
      </c>
      <c r="DC152" s="37">
        <f ca="1">CQ152-CZ152</f>
        <v>-203.27510000000001</v>
      </c>
      <c r="DD152" s="60"/>
      <c r="DE152" s="8" t="s">
        <v>31</v>
      </c>
      <c r="DF152" s="45">
        <f>($H$2-DF146)*4+1</f>
        <v>17</v>
      </c>
      <c r="DG152" s="8" t="s">
        <v>11</v>
      </c>
      <c r="DH152" s="6">
        <f ca="1">INDEX(DI$8:DI$31,DF152,1)</f>
        <v>-20.605</v>
      </c>
      <c r="DI152" s="6">
        <f ca="1">INDEX(DJ$8:DJ$31,DF152,1)</f>
        <v>-12.625999999999999</v>
      </c>
      <c r="DJ152" s="6">
        <f ca="1">INDEX(DK$8:DK$31,DF152,1)</f>
        <v>20.213999999999999</v>
      </c>
      <c r="DK152" s="6">
        <f ca="1">INDEX(DL$8:DL$31,DF152,1)</f>
        <v>-3.99</v>
      </c>
      <c r="DL152" s="6">
        <f ca="1">INDEX(DM$8:DM$31,DF152,1)</f>
        <v>-0.55500000000000005</v>
      </c>
      <c r="DM152" s="6">
        <f ca="1">INDEX(DN$8:DN$31,DF152,1)</f>
        <v>-0.81699999999999995</v>
      </c>
      <c r="DN152" s="21">
        <f ca="1">(ABS(DJ152)+ABS(DL152))*SIGN(DJ152)</f>
        <v>20.768999999999998</v>
      </c>
      <c r="DO152" s="21">
        <f ca="1">(ABS(DK152)+ABS(DM152))*SIGN(DK152)</f>
        <v>-4.8070000000000004</v>
      </c>
      <c r="DP152" s="21">
        <f ca="1">(ABS(DN152)+0.3*ABS(DO152))*SIGN(DN152)</f>
        <v>22.211099999999998</v>
      </c>
      <c r="DQ152" s="21">
        <f t="shared" ref="DQ152:DQ155" ca="1" si="468">(ABS(DO152)+0.3*ABS(DN152))*SIGN(DO152)</f>
        <v>-11.037700000000001</v>
      </c>
      <c r="DR152" s="21">
        <f ca="1">IF($C$2&lt;=$C$3,DP152,DQ152)</f>
        <v>22.211099999999998</v>
      </c>
      <c r="DS152" s="37">
        <f ca="1">DH152</f>
        <v>-20.605</v>
      </c>
      <c r="DT152" s="37">
        <f ca="1">DI152+DR152</f>
        <v>9.5850999999999988</v>
      </c>
      <c r="DU152" s="37">
        <f ca="1">DI152-DR152</f>
        <v>-34.8371</v>
      </c>
      <c r="DV152" s="60"/>
    </row>
    <row r="153" spans="1:126">
      <c r="B153" s="45">
        <f>B152+1</f>
        <v>18</v>
      </c>
      <c r="C153" s="8" t="s">
        <v>10</v>
      </c>
      <c r="D153" s="6">
        <f ca="1">INDEX(E$8:E$31,B153,1)</f>
        <v>-22.547999999999998</v>
      </c>
      <c r="E153" s="6">
        <f ca="1">INDEX(F$8:F$31,B153,1)</f>
        <v>-13.817</v>
      </c>
      <c r="F153" s="6">
        <f ca="1">INDEX(G$8:G$31,B153,1)</f>
        <v>-19.353999999999999</v>
      </c>
      <c r="G153" s="6">
        <f ca="1">INDEX(H$8:H$31,B153,1)</f>
        <v>-2.3580000000000001</v>
      </c>
      <c r="H153" s="6">
        <f ca="1">INDEX(I$8:I$31,B153,1)</f>
        <v>-0.28399999999999997</v>
      </c>
      <c r="I153" s="6">
        <f ca="1">INDEX(J$8:J$31,B153,1)</f>
        <v>-0.41799999999999998</v>
      </c>
      <c r="J153" s="21">
        <f t="shared" ref="J153:K155" ca="1" si="469">(ABS(F153)+ABS(H153))*SIGN(F153)</f>
        <v>-19.637999999999998</v>
      </c>
      <c r="K153" s="21">
        <f t="shared" ca="1" si="469"/>
        <v>-2.7760000000000002</v>
      </c>
      <c r="L153" s="21">
        <f t="shared" ref="L153:L155" ca="1" si="470">(ABS(J153)+0.3*ABS(K153))*SIGN(J153)</f>
        <v>-20.470799999999997</v>
      </c>
      <c r="M153" s="21">
        <f t="shared" ca="1" si="462"/>
        <v>-8.6673999999999989</v>
      </c>
      <c r="N153" s="21">
        <f ca="1">IF($C$2&lt;=$C$3,L153,M153)</f>
        <v>-20.470799999999997</v>
      </c>
      <c r="O153" s="37">
        <f t="shared" ref="O153:O155" ca="1" si="471">D153</f>
        <v>-22.547999999999998</v>
      </c>
      <c r="P153" s="37">
        <f t="shared" ref="P153:P155" ca="1" si="472">E153+N153</f>
        <v>-34.287799999999997</v>
      </c>
      <c r="Q153" s="37">
        <f t="shared" ref="Q153:Q155" ca="1" si="473">E153-N153</f>
        <v>6.6537999999999968</v>
      </c>
      <c r="R153" s="60"/>
      <c r="T153" s="45">
        <f>T152+1</f>
        <v>18</v>
      </c>
      <c r="U153" s="8" t="s">
        <v>10</v>
      </c>
      <c r="V153" s="6">
        <f ca="1">INDEX(W$8:W$31,T153,1)</f>
        <v>-15.305999999999999</v>
      </c>
      <c r="W153" s="6">
        <f ca="1">INDEX(X$8:X$31,T153,1)</f>
        <v>-9.3580000000000005</v>
      </c>
      <c r="X153" s="6">
        <f ca="1">INDEX(Y$8:Y$31,T153,1)</f>
        <v>-22.265999999999998</v>
      </c>
      <c r="Y153" s="6">
        <f ca="1">INDEX(Z$8:Z$31,T153,1)</f>
        <v>-2.7120000000000002</v>
      </c>
      <c r="Z153" s="6">
        <f ca="1">INDEX(AA$8:AA$31,T153,1)</f>
        <v>-0.32600000000000001</v>
      </c>
      <c r="AA153" s="6">
        <f ca="1">INDEX(AB$8:AB$31,T153,1)</f>
        <v>-0.48</v>
      </c>
      <c r="AB153" s="21">
        <f t="shared" ref="AB153:AC155" ca="1" si="474">(ABS(X153)+ABS(Z153))*SIGN(X153)</f>
        <v>-22.591999999999999</v>
      </c>
      <c r="AC153" s="21">
        <f t="shared" ca="1" si="474"/>
        <v>-3.1920000000000002</v>
      </c>
      <c r="AD153" s="21">
        <f t="shared" ref="AD153:AD155" ca="1" si="475">(ABS(AB153)+0.3*ABS(AC153))*SIGN(AB153)</f>
        <v>-23.549599999999998</v>
      </c>
      <c r="AE153" s="21">
        <f t="shared" ca="1" si="463"/>
        <v>-9.9695999999999998</v>
      </c>
      <c r="AF153" s="21">
        <f ca="1">IF($C$2&lt;=$C$3,AD153,AE153)</f>
        <v>-23.549599999999998</v>
      </c>
      <c r="AG153" s="37">
        <f t="shared" ref="AG153:AG155" ca="1" si="476">V153</f>
        <v>-15.305999999999999</v>
      </c>
      <c r="AH153" s="37">
        <f t="shared" ref="AH153:AH155" ca="1" si="477">W153+AF153</f>
        <v>-32.907600000000002</v>
      </c>
      <c r="AI153" s="37">
        <f t="shared" ref="AI153:AI155" ca="1" si="478">W153-AF153</f>
        <v>14.191599999999998</v>
      </c>
      <c r="AJ153" s="60"/>
      <c r="AL153" s="45">
        <f>AL152+1</f>
        <v>18</v>
      </c>
      <c r="AM153" s="8" t="s">
        <v>10</v>
      </c>
      <c r="AN153" s="6">
        <f ca="1">INDEX(AO$8:AO$31,AL153,1)</f>
        <v>-28.033000000000001</v>
      </c>
      <c r="AO153" s="6">
        <f ca="1">INDEX(AP$8:AP$31,AL153,1)</f>
        <v>-16.878</v>
      </c>
      <c r="AP153" s="6">
        <f ca="1">INDEX(AQ$8:AQ$31,AL153,1)</f>
        <v>-16.010000000000002</v>
      </c>
      <c r="AQ153" s="6">
        <f ca="1">INDEX(AR$8:AR$31,AL153,1)</f>
        <v>-1.9430000000000001</v>
      </c>
      <c r="AR153" s="6">
        <f ca="1">INDEX(AS$8:AS$31,AL153,1)</f>
        <v>-0.23300000000000001</v>
      </c>
      <c r="AS153" s="6">
        <f ca="1">INDEX(AT$8:AT$31,AL153,1)</f>
        <v>-0.34200000000000003</v>
      </c>
      <c r="AT153" s="21">
        <f t="shared" ref="AT153:AU155" ca="1" si="479">(ABS(AP153)+ABS(AR153))*SIGN(AP153)</f>
        <v>-16.243000000000002</v>
      </c>
      <c r="AU153" s="21">
        <f t="shared" ca="1" si="479"/>
        <v>-2.2850000000000001</v>
      </c>
      <c r="AV153" s="21">
        <f t="shared" ref="AV153:AV155" ca="1" si="480">(ABS(AT153)+0.3*ABS(AU153))*SIGN(AT153)</f>
        <v>-16.928500000000003</v>
      </c>
      <c r="AW153" s="21">
        <f t="shared" ca="1" si="464"/>
        <v>-7.1579000000000006</v>
      </c>
      <c r="AX153" s="21">
        <f ca="1">IF($C$2&lt;=$C$3,AV153,AW153)</f>
        <v>-16.928500000000003</v>
      </c>
      <c r="AY153" s="37">
        <f t="shared" ref="AY153:AY155" ca="1" si="481">AN153</f>
        <v>-28.033000000000001</v>
      </c>
      <c r="AZ153" s="37">
        <f t="shared" ref="AZ153:AZ155" ca="1" si="482">AO153+AX153</f>
        <v>-33.8065</v>
      </c>
      <c r="BA153" s="37">
        <f t="shared" ref="BA153:BA155" ca="1" si="483">AO153-AX153</f>
        <v>5.0500000000003098E-2</v>
      </c>
      <c r="BB153" s="60"/>
      <c r="BD153" s="45">
        <f>BD152+1</f>
        <v>18</v>
      </c>
      <c r="BE153" s="8" t="s">
        <v>10</v>
      </c>
      <c r="BF153" s="6">
        <f ca="1">INDEX(BG$8:BG$31,BD153,1)</f>
        <v>-52.573</v>
      </c>
      <c r="BG153" s="6">
        <f ca="1">INDEX(BH$8:BH$31,BD153,1)</f>
        <v>-31.5</v>
      </c>
      <c r="BH153" s="6">
        <f ca="1">INDEX(BI$8:BI$31,BD153,1)</f>
        <v>-163.66200000000001</v>
      </c>
      <c r="BI153" s="6">
        <f ca="1">INDEX(BJ$8:BJ$31,BD153,1)</f>
        <v>-19.949000000000002</v>
      </c>
      <c r="BJ153" s="6">
        <f ca="1">INDEX(BK$8:BK$31,BD153,1)</f>
        <v>-2.3959999999999999</v>
      </c>
      <c r="BK153" s="6">
        <f ca="1">INDEX(BL$8:BL$31,BD153,1)</f>
        <v>-3.5249999999999999</v>
      </c>
      <c r="BL153" s="21">
        <f t="shared" ref="BL153:BM155" ca="1" si="484">(ABS(BH153)+ABS(BJ153))*SIGN(BH153)</f>
        <v>-166.05799999999999</v>
      </c>
      <c r="BM153" s="21">
        <f t="shared" ca="1" si="484"/>
        <v>-23.474</v>
      </c>
      <c r="BN153" s="21">
        <f t="shared" ref="BN153:BN155" ca="1" si="485">(ABS(BL153)+0.3*ABS(BM153))*SIGN(BL153)</f>
        <v>-173.1002</v>
      </c>
      <c r="BO153" s="21">
        <f t="shared" ca="1" si="465"/>
        <v>-73.291399999999996</v>
      </c>
      <c r="BP153" s="21">
        <f ca="1">IF($C$2&lt;=$C$3,BN153,BO153)</f>
        <v>-173.1002</v>
      </c>
      <c r="BQ153" s="37">
        <f t="shared" ref="BQ153:BQ155" ca="1" si="486">BF153</f>
        <v>-52.573</v>
      </c>
      <c r="BR153" s="37">
        <f t="shared" ref="BR153:BR155" ca="1" si="487">BG153+BP153</f>
        <v>-204.6002</v>
      </c>
      <c r="BS153" s="37">
        <f t="shared" ref="BS153:BS155" ca="1" si="488">BG153-BP153</f>
        <v>141.6002</v>
      </c>
      <c r="BT153" s="60"/>
      <c r="BV153" s="45">
        <f>BV152+1</f>
        <v>18</v>
      </c>
      <c r="BW153" s="8" t="s">
        <v>10</v>
      </c>
      <c r="BX153" s="6">
        <f ca="1">INDEX(BY$8:BY$31,BV153,1)</f>
        <v>-84.061000000000007</v>
      </c>
      <c r="BY153" s="6">
        <f ca="1">INDEX(BZ$8:BZ$31,BV153,1)</f>
        <v>-50.314</v>
      </c>
      <c r="BZ153" s="6">
        <f ca="1">INDEX(CA$8:CA$31,BV153,1)</f>
        <v>-173.678</v>
      </c>
      <c r="CA153" s="6">
        <f ca="1">INDEX(CB$8:CB$31,BV153,1)</f>
        <v>-21.148</v>
      </c>
      <c r="CB153" s="6">
        <f ca="1">INDEX(CC$8:CC$31,BV153,1)</f>
        <v>-2.5409999999999999</v>
      </c>
      <c r="CC153" s="6">
        <f ca="1">INDEX(CD$8:CD$31,BV153,1)</f>
        <v>-3.738</v>
      </c>
      <c r="CD153" s="21">
        <f t="shared" ref="CD153:CE155" ca="1" si="489">(ABS(BZ153)+ABS(CB153))*SIGN(BZ153)</f>
        <v>-176.21899999999999</v>
      </c>
      <c r="CE153" s="21">
        <f t="shared" ca="1" si="489"/>
        <v>-24.885999999999999</v>
      </c>
      <c r="CF153" s="21">
        <f t="shared" ref="CF153:CF155" ca="1" si="490">(ABS(CD153)+0.3*ABS(CE153))*SIGN(CD153)</f>
        <v>-183.6848</v>
      </c>
      <c r="CG153" s="21">
        <f t="shared" ca="1" si="466"/>
        <v>-77.7517</v>
      </c>
      <c r="CH153" s="21">
        <f ca="1">IF($C$2&lt;=$C$3,CF153,CG153)</f>
        <v>-183.6848</v>
      </c>
      <c r="CI153" s="37">
        <f t="shared" ref="CI153:CI155" ca="1" si="491">BX153</f>
        <v>-84.061000000000007</v>
      </c>
      <c r="CJ153" s="37">
        <f t="shared" ref="CJ153:CJ155" ca="1" si="492">BY153+CH153</f>
        <v>-233.99879999999999</v>
      </c>
      <c r="CK153" s="37">
        <f t="shared" ref="CK153:CK155" ca="1" si="493">BY153-CH153</f>
        <v>133.3708</v>
      </c>
      <c r="CL153" s="60"/>
      <c r="CN153" s="45">
        <f>CN152+1</f>
        <v>18</v>
      </c>
      <c r="CO153" s="8" t="s">
        <v>10</v>
      </c>
      <c r="CP153" s="6">
        <f ca="1">INDEX(CQ$8:CQ$31,CN153,1)</f>
        <v>-37.804000000000002</v>
      </c>
      <c r="CQ153" s="6">
        <f ca="1">INDEX(CR$8:CR$31,CN153,1)</f>
        <v>-22.629000000000001</v>
      </c>
      <c r="CR153" s="6">
        <f ca="1">INDEX(CS$8:CS$31,CN153,1)</f>
        <v>-117.98099999999999</v>
      </c>
      <c r="CS153" s="6">
        <f ca="1">INDEX(CT$8:CT$31,CN153,1)</f>
        <v>-14.371</v>
      </c>
      <c r="CT153" s="6">
        <f ca="1">INDEX(CU$8:CU$31,CN153,1)</f>
        <v>-1.7230000000000001</v>
      </c>
      <c r="CU153" s="6">
        <f ca="1">INDEX(CV$8:CV$31,CN153,1)</f>
        <v>-2.5339999999999998</v>
      </c>
      <c r="CV153" s="21">
        <f t="shared" ref="CV153:CW155" ca="1" si="494">(ABS(CR153)+ABS(CT153))*SIGN(CR153)</f>
        <v>-119.70399999999999</v>
      </c>
      <c r="CW153" s="21">
        <f t="shared" ca="1" si="494"/>
        <v>-16.905000000000001</v>
      </c>
      <c r="CX153" s="21">
        <f t="shared" ref="CX153:CX155" ca="1" si="495">(ABS(CV153)+0.3*ABS(CW153))*SIGN(CV153)</f>
        <v>-124.77549999999999</v>
      </c>
      <c r="CY153" s="21">
        <f t="shared" ca="1" si="467"/>
        <v>-52.816199999999995</v>
      </c>
      <c r="CZ153" s="21">
        <f ca="1">IF($C$2&lt;=$C$3,CX153,CY153)</f>
        <v>-124.77549999999999</v>
      </c>
      <c r="DA153" s="37">
        <f t="shared" ref="DA153:DA155" ca="1" si="496">CP153</f>
        <v>-37.804000000000002</v>
      </c>
      <c r="DB153" s="37">
        <f t="shared" ref="DB153:DB155" ca="1" si="497">CQ153+CZ153</f>
        <v>-147.40449999999998</v>
      </c>
      <c r="DC153" s="37">
        <f t="shared" ref="DC153:DC155" ca="1" si="498">CQ153-CZ153</f>
        <v>102.14649999999999</v>
      </c>
      <c r="DD153" s="60"/>
      <c r="DF153" s="45">
        <f>DF152+1</f>
        <v>18</v>
      </c>
      <c r="DG153" s="8" t="s">
        <v>10</v>
      </c>
      <c r="DH153" s="6">
        <f ca="1">INDEX(DI$8:DI$31,DF153,1)</f>
        <v>-22.541</v>
      </c>
      <c r="DI153" s="6">
        <f ca="1">INDEX(DJ$8:DJ$31,DF153,1)</f>
        <v>-13.81</v>
      </c>
      <c r="DJ153" s="6">
        <f ca="1">INDEX(DK$8:DK$31,DF153,1)</f>
        <v>-19.318999999999999</v>
      </c>
      <c r="DK153" s="6">
        <f ca="1">INDEX(DL$8:DL$31,DF153,1)</f>
        <v>3.8149999999999999</v>
      </c>
      <c r="DL153" s="6">
        <f ca="1">INDEX(DM$8:DM$31,DF153,1)</f>
        <v>0.53100000000000003</v>
      </c>
      <c r="DM153" s="6">
        <f ca="1">INDEX(DN$8:DN$31,DF153,1)</f>
        <v>0.78100000000000003</v>
      </c>
      <c r="DN153" s="21">
        <f t="shared" ref="DN153:DO155" ca="1" si="499">(ABS(DJ153)+ABS(DL153))*SIGN(DJ153)</f>
        <v>-19.849999999999998</v>
      </c>
      <c r="DO153" s="21">
        <f t="shared" ca="1" si="499"/>
        <v>4.5960000000000001</v>
      </c>
      <c r="DP153" s="21">
        <f t="shared" ref="DP153:DP155" ca="1" si="500">(ABS(DN153)+0.3*ABS(DO153))*SIGN(DN153)</f>
        <v>-21.2288</v>
      </c>
      <c r="DQ153" s="21">
        <f t="shared" ca="1" si="468"/>
        <v>10.550999999999998</v>
      </c>
      <c r="DR153" s="21">
        <f ca="1">IF($C$2&lt;=$C$3,DP153,DQ153)</f>
        <v>-21.2288</v>
      </c>
      <c r="DS153" s="37">
        <f t="shared" ref="DS153:DS155" ca="1" si="501">DH153</f>
        <v>-22.541</v>
      </c>
      <c r="DT153" s="37">
        <f t="shared" ref="DT153:DT155" ca="1" si="502">DI153+DR153</f>
        <v>-35.038800000000002</v>
      </c>
      <c r="DU153" s="37">
        <f t="shared" ref="DU153:DU155" ca="1" si="503">DI153-DR153</f>
        <v>7.4187999999999992</v>
      </c>
      <c r="DV153" s="60"/>
    </row>
    <row r="154" spans="1:126">
      <c r="B154" s="45">
        <f t="shared" ref="B154:B155" si="504">B153+1</f>
        <v>19</v>
      </c>
      <c r="C154" s="8" t="s">
        <v>9</v>
      </c>
      <c r="D154" s="6">
        <f ca="1">INDEX(E$8:E$31,B154,1)</f>
        <v>28.041</v>
      </c>
      <c r="E154" s="6">
        <f ca="1">INDEX(F$8:F$31,B154,1)</f>
        <v>17.181000000000001</v>
      </c>
      <c r="F154" s="6">
        <f ca="1">INDEX(G$8:G$31,B154,1)</f>
        <v>-8.4730000000000008</v>
      </c>
      <c r="G154" s="6">
        <f ca="1">INDEX(H$8:H$31,B154,1)</f>
        <v>-1.032</v>
      </c>
      <c r="H154" s="6">
        <f ca="1">INDEX(I$8:I$31,B154,1)</f>
        <v>-0.124</v>
      </c>
      <c r="I154" s="6">
        <f ca="1">INDEX(J$8:J$31,B154,1)</f>
        <v>-0.183</v>
      </c>
      <c r="J154" s="21">
        <f t="shared" ca="1" si="469"/>
        <v>-8.5970000000000013</v>
      </c>
      <c r="K154" s="21">
        <f t="shared" ca="1" si="469"/>
        <v>-1.2150000000000001</v>
      </c>
      <c r="L154" s="21">
        <f t="shared" ca="1" si="470"/>
        <v>-8.9615000000000009</v>
      </c>
      <c r="M154" s="21">
        <f t="shared" ca="1" si="462"/>
        <v>-3.7941000000000003</v>
      </c>
      <c r="N154" s="21">
        <f ca="1">IF($C$2&lt;=$C$3,L154,M154)</f>
        <v>-8.9615000000000009</v>
      </c>
      <c r="O154" s="21">
        <f t="shared" ca="1" si="471"/>
        <v>28.041</v>
      </c>
      <c r="P154" s="21">
        <f t="shared" ca="1" si="472"/>
        <v>8.2195</v>
      </c>
      <c r="Q154" s="21">
        <f t="shared" ca="1" si="473"/>
        <v>26.142500000000002</v>
      </c>
      <c r="R154" s="60"/>
      <c r="T154" s="45">
        <f t="shared" ref="T154:T155" si="505">T153+1</f>
        <v>19</v>
      </c>
      <c r="U154" s="8" t="s">
        <v>9</v>
      </c>
      <c r="V154" s="6">
        <f ca="1">INDEX(W$8:W$31,T154,1)</f>
        <v>22.922000000000001</v>
      </c>
      <c r="W154" s="6">
        <f ca="1">INDEX(X$8:X$31,T154,1)</f>
        <v>14.051</v>
      </c>
      <c r="X154" s="6">
        <f ca="1">INDEX(Y$8:Y$31,T154,1)</f>
        <v>-11.765000000000001</v>
      </c>
      <c r="Y154" s="6">
        <f ca="1">INDEX(Z$8:Z$31,T154,1)</f>
        <v>-1.4330000000000001</v>
      </c>
      <c r="Z154" s="6">
        <f ca="1">INDEX(AA$8:AA$31,T154,1)</f>
        <v>-0.17199999999999999</v>
      </c>
      <c r="AA154" s="6">
        <f ca="1">INDEX(AB$8:AB$31,T154,1)</f>
        <v>-0.254</v>
      </c>
      <c r="AB154" s="21">
        <f t="shared" ca="1" si="474"/>
        <v>-11.937000000000001</v>
      </c>
      <c r="AC154" s="21">
        <f t="shared" ca="1" si="474"/>
        <v>-1.6870000000000001</v>
      </c>
      <c r="AD154" s="21">
        <f t="shared" ca="1" si="475"/>
        <v>-12.443100000000001</v>
      </c>
      <c r="AE154" s="21">
        <f t="shared" ca="1" si="463"/>
        <v>-5.2681000000000004</v>
      </c>
      <c r="AF154" s="21">
        <f ca="1">IF($C$2&lt;=$C$3,AD154,AE154)</f>
        <v>-12.443100000000001</v>
      </c>
      <c r="AG154" s="21">
        <f t="shared" ca="1" si="476"/>
        <v>22.922000000000001</v>
      </c>
      <c r="AH154" s="21">
        <f t="shared" ca="1" si="477"/>
        <v>1.607899999999999</v>
      </c>
      <c r="AI154" s="21">
        <f t="shared" ca="1" si="478"/>
        <v>26.494100000000003</v>
      </c>
      <c r="AJ154" s="60"/>
      <c r="AL154" s="45">
        <f t="shared" ref="AL154:AL155" si="506">AL153+1</f>
        <v>19</v>
      </c>
      <c r="AM154" s="8" t="s">
        <v>9</v>
      </c>
      <c r="AN154" s="6">
        <f ca="1">INDEX(AO$8:AO$31,AL154,1)</f>
        <v>53.051000000000002</v>
      </c>
      <c r="AO154" s="6">
        <f ca="1">INDEX(AP$8:AP$31,AL154,1)</f>
        <v>31.96</v>
      </c>
      <c r="AP154" s="6">
        <f ca="1">INDEX(AQ$8:AQ$31,AL154,1)</f>
        <v>-12.895</v>
      </c>
      <c r="AQ154" s="6">
        <f ca="1">INDEX(AR$8:AR$31,AL154,1)</f>
        <v>-1.5660000000000001</v>
      </c>
      <c r="AR154" s="6">
        <f ca="1">INDEX(AS$8:AS$31,AL154,1)</f>
        <v>-0.188</v>
      </c>
      <c r="AS154" s="6">
        <f ca="1">INDEX(AT$8:AT$31,AL154,1)</f>
        <v>-0.27600000000000002</v>
      </c>
      <c r="AT154" s="21">
        <f t="shared" ca="1" si="479"/>
        <v>-13.083</v>
      </c>
      <c r="AU154" s="21">
        <f t="shared" ca="1" si="479"/>
        <v>-1.8420000000000001</v>
      </c>
      <c r="AV154" s="21">
        <f t="shared" ca="1" si="480"/>
        <v>-13.6356</v>
      </c>
      <c r="AW154" s="21">
        <f t="shared" ca="1" si="464"/>
        <v>-5.7668999999999997</v>
      </c>
      <c r="AX154" s="21">
        <f ca="1">IF($C$2&lt;=$C$3,AV154,AW154)</f>
        <v>-13.6356</v>
      </c>
      <c r="AY154" s="21">
        <f t="shared" ca="1" si="481"/>
        <v>53.051000000000002</v>
      </c>
      <c r="AZ154" s="21">
        <f t="shared" ca="1" si="482"/>
        <v>18.324400000000001</v>
      </c>
      <c r="BA154" s="21">
        <f t="shared" ca="1" si="483"/>
        <v>45.595600000000005</v>
      </c>
      <c r="BB154" s="60"/>
      <c r="BD154" s="45">
        <f t="shared" ref="BD154:BD155" si="507">BD153+1</f>
        <v>19</v>
      </c>
      <c r="BE154" s="8" t="s">
        <v>9</v>
      </c>
      <c r="BF154" s="6">
        <f ca="1">INDEX(BG$8:BG$31,BD154,1)</f>
        <v>87.358000000000004</v>
      </c>
      <c r="BG154" s="6">
        <f ca="1">INDEX(BH$8:BH$31,BD154,1)</f>
        <v>52.238</v>
      </c>
      <c r="BH154" s="6">
        <f ca="1">INDEX(BI$8:BI$31,BD154,1)</f>
        <v>-86.549000000000007</v>
      </c>
      <c r="BI154" s="6">
        <f ca="1">INDEX(BJ$8:BJ$31,BD154,1)</f>
        <v>-10.548</v>
      </c>
      <c r="BJ154" s="6">
        <f ca="1">INDEX(BK$8:BK$31,BD154,1)</f>
        <v>-1.266</v>
      </c>
      <c r="BK154" s="6">
        <f ca="1">INDEX(BL$8:BL$31,BD154,1)</f>
        <v>-1.8620000000000001</v>
      </c>
      <c r="BL154" s="21">
        <f t="shared" ca="1" si="484"/>
        <v>-87.815000000000012</v>
      </c>
      <c r="BM154" s="21">
        <f t="shared" ca="1" si="484"/>
        <v>-12.41</v>
      </c>
      <c r="BN154" s="21">
        <f t="shared" ca="1" si="485"/>
        <v>-91.538000000000011</v>
      </c>
      <c r="BO154" s="21">
        <f t="shared" ca="1" si="465"/>
        <v>-38.754500000000007</v>
      </c>
      <c r="BP154" s="21">
        <f ca="1">IF($C$2&lt;=$C$3,BN154,BO154)</f>
        <v>-91.538000000000011</v>
      </c>
      <c r="BQ154" s="21">
        <f t="shared" ca="1" si="486"/>
        <v>87.358000000000004</v>
      </c>
      <c r="BR154" s="21">
        <f t="shared" ca="1" si="487"/>
        <v>-39.300000000000011</v>
      </c>
      <c r="BS154" s="21">
        <f t="shared" ca="1" si="488"/>
        <v>143.77600000000001</v>
      </c>
      <c r="BT154" s="60"/>
      <c r="BV154" s="45">
        <f t="shared" ref="BV154:BV155" si="508">BV153+1</f>
        <v>19</v>
      </c>
      <c r="BW154" s="8" t="s">
        <v>9</v>
      </c>
      <c r="BX154" s="6">
        <f ca="1">INDEX(BY$8:BY$31,BV154,1)</f>
        <v>118.643</v>
      </c>
      <c r="BY154" s="6">
        <f ca="1">INDEX(BZ$8:BZ$31,BV154,1)</f>
        <v>70.95</v>
      </c>
      <c r="BZ154" s="6">
        <f ca="1">INDEX(CA$8:CA$31,BV154,1)</f>
        <v>-82.531999999999996</v>
      </c>
      <c r="CA154" s="6">
        <f ca="1">INDEX(CB$8:CB$31,BV154,1)</f>
        <v>-10.048999999999999</v>
      </c>
      <c r="CB154" s="6">
        <f ca="1">INDEX(CC$8:CC$31,BV154,1)</f>
        <v>-1.2070000000000001</v>
      </c>
      <c r="CC154" s="6">
        <f ca="1">INDEX(CD$8:CD$31,BV154,1)</f>
        <v>-1.776</v>
      </c>
      <c r="CD154" s="21">
        <f t="shared" ca="1" si="489"/>
        <v>-83.73899999999999</v>
      </c>
      <c r="CE154" s="21">
        <f t="shared" ca="1" si="489"/>
        <v>-11.824999999999999</v>
      </c>
      <c r="CF154" s="21">
        <f t="shared" ca="1" si="490"/>
        <v>-87.28649999999999</v>
      </c>
      <c r="CG154" s="21">
        <f t="shared" ca="1" si="466"/>
        <v>-36.946699999999993</v>
      </c>
      <c r="CH154" s="21">
        <f ca="1">IF($C$2&lt;=$C$3,CF154,CG154)</f>
        <v>-87.28649999999999</v>
      </c>
      <c r="CI154" s="21">
        <f t="shared" ca="1" si="491"/>
        <v>118.643</v>
      </c>
      <c r="CJ154" s="21">
        <f t="shared" ca="1" si="492"/>
        <v>-16.336499999999987</v>
      </c>
      <c r="CK154" s="21">
        <f t="shared" ca="1" si="493"/>
        <v>158.23649999999998</v>
      </c>
      <c r="CL154" s="60"/>
      <c r="CN154" s="45">
        <f t="shared" ref="CN154:CN155" si="509">CN153+1</f>
        <v>19</v>
      </c>
      <c r="CO154" s="8" t="s">
        <v>9</v>
      </c>
      <c r="CP154" s="6">
        <f ca="1">INDEX(CQ$8:CQ$31,CN154,1)</f>
        <v>109.87</v>
      </c>
      <c r="CQ154" s="6">
        <f ca="1">INDEX(CR$8:CR$31,CN154,1)</f>
        <v>65.709000000000003</v>
      </c>
      <c r="CR154" s="6">
        <f ca="1">INDEX(CS$8:CS$31,CN154,1)</f>
        <v>-76.174999999999997</v>
      </c>
      <c r="CS154" s="6">
        <f ca="1">INDEX(CT$8:CT$31,CN154,1)</f>
        <v>-9.2810000000000006</v>
      </c>
      <c r="CT154" s="6">
        <f ca="1">INDEX(CU$8:CU$31,CN154,1)</f>
        <v>-1.1140000000000001</v>
      </c>
      <c r="CU154" s="6">
        <f ca="1">INDEX(CV$8:CV$31,CN154,1)</f>
        <v>-1.639</v>
      </c>
      <c r="CV154" s="21">
        <f t="shared" ca="1" si="494"/>
        <v>-77.289000000000001</v>
      </c>
      <c r="CW154" s="21">
        <f t="shared" ca="1" si="494"/>
        <v>-10.92</v>
      </c>
      <c r="CX154" s="21">
        <f t="shared" ca="1" si="495"/>
        <v>-80.564999999999998</v>
      </c>
      <c r="CY154" s="21">
        <f t="shared" ca="1" si="467"/>
        <v>-34.106699999999996</v>
      </c>
      <c r="CZ154" s="21">
        <f ca="1">IF($C$2&lt;=$C$3,CX154,CY154)</f>
        <v>-80.564999999999998</v>
      </c>
      <c r="DA154" s="21">
        <f t="shared" ca="1" si="496"/>
        <v>109.87</v>
      </c>
      <c r="DB154" s="21">
        <f t="shared" ca="1" si="497"/>
        <v>-14.855999999999995</v>
      </c>
      <c r="DC154" s="21">
        <f t="shared" ca="1" si="498"/>
        <v>146.274</v>
      </c>
      <c r="DD154" s="60"/>
      <c r="DF154" s="45">
        <f t="shared" ref="DF154:DF155" si="510">DF153+1</f>
        <v>19</v>
      </c>
      <c r="DG154" s="8" t="s">
        <v>9</v>
      </c>
      <c r="DH154" s="6">
        <f ca="1">INDEX(DI$8:DI$31,DF154,1)</f>
        <v>28.047000000000001</v>
      </c>
      <c r="DI154" s="6">
        <f ca="1">INDEX(DJ$8:DJ$31,DF154,1)</f>
        <v>17.184999999999999</v>
      </c>
      <c r="DJ154" s="6">
        <f ca="1">INDEX(DK$8:DK$31,DF154,1)</f>
        <v>-8.4109999999999996</v>
      </c>
      <c r="DK154" s="6">
        <f ca="1">INDEX(DL$8:DL$31,DF154,1)</f>
        <v>1.661</v>
      </c>
      <c r="DL154" s="6">
        <f ca="1">INDEX(DM$8:DM$31,DF154,1)</f>
        <v>0.23100000000000001</v>
      </c>
      <c r="DM154" s="6">
        <f ca="1">INDEX(DN$8:DN$31,DF154,1)</f>
        <v>0.34</v>
      </c>
      <c r="DN154" s="21">
        <f t="shared" ca="1" si="499"/>
        <v>-8.6419999999999995</v>
      </c>
      <c r="DO154" s="21">
        <f t="shared" ca="1" si="499"/>
        <v>2.0009999999999999</v>
      </c>
      <c r="DP154" s="21">
        <f t="shared" ca="1" si="500"/>
        <v>-9.2423000000000002</v>
      </c>
      <c r="DQ154" s="21">
        <f t="shared" ca="1" si="468"/>
        <v>4.5935999999999995</v>
      </c>
      <c r="DR154" s="21">
        <f ca="1">IF($C$2&lt;=$C$3,DP154,DQ154)</f>
        <v>-9.2423000000000002</v>
      </c>
      <c r="DS154" s="21">
        <f t="shared" ca="1" si="501"/>
        <v>28.047000000000001</v>
      </c>
      <c r="DT154" s="21">
        <f t="shared" ca="1" si="502"/>
        <v>7.9426999999999985</v>
      </c>
      <c r="DU154" s="21">
        <f t="shared" ca="1" si="503"/>
        <v>26.427299999999999</v>
      </c>
      <c r="DV154" s="60"/>
    </row>
    <row r="155" spans="1:126">
      <c r="B155" s="45">
        <f t="shared" si="504"/>
        <v>20</v>
      </c>
      <c r="C155" s="8" t="s">
        <v>8</v>
      </c>
      <c r="D155" s="6">
        <f ca="1">INDEX(E$8:E$31,B155,1)</f>
        <v>-28.876000000000001</v>
      </c>
      <c r="E155" s="6">
        <f ca="1">INDEX(F$8:F$31,B155,1)</f>
        <v>-17.693000000000001</v>
      </c>
      <c r="F155" s="6">
        <f ca="1">INDEX(G$8:G$31,B155,1)</f>
        <v>-8.4730000000000008</v>
      </c>
      <c r="G155" s="6">
        <f ca="1">INDEX(H$8:H$31,B155,1)</f>
        <v>-1.032</v>
      </c>
      <c r="H155" s="6">
        <f ca="1">INDEX(I$8:I$31,B155,1)</f>
        <v>-0.124</v>
      </c>
      <c r="I155" s="6">
        <f ca="1">INDEX(J$8:J$31,B155,1)</f>
        <v>-0.183</v>
      </c>
      <c r="J155" s="21">
        <f t="shared" ca="1" si="469"/>
        <v>-8.5970000000000013</v>
      </c>
      <c r="K155" s="21">
        <f t="shared" ca="1" si="469"/>
        <v>-1.2150000000000001</v>
      </c>
      <c r="L155" s="21">
        <f t="shared" ca="1" si="470"/>
        <v>-8.9615000000000009</v>
      </c>
      <c r="M155" s="21">
        <f t="shared" ca="1" si="462"/>
        <v>-3.7941000000000003</v>
      </c>
      <c r="N155" s="21">
        <f ca="1">IF($C$2&lt;=$C$3,L155,M155)</f>
        <v>-8.9615000000000009</v>
      </c>
      <c r="O155" s="21">
        <f t="shared" ca="1" si="471"/>
        <v>-28.876000000000001</v>
      </c>
      <c r="P155" s="21">
        <f t="shared" ca="1" si="472"/>
        <v>-26.654500000000002</v>
      </c>
      <c r="Q155" s="21">
        <f t="shared" ca="1" si="473"/>
        <v>-8.7315000000000005</v>
      </c>
      <c r="R155" s="60"/>
      <c r="T155" s="45">
        <f t="shared" si="505"/>
        <v>20</v>
      </c>
      <c r="U155" s="8" t="s">
        <v>8</v>
      </c>
      <c r="V155" s="6">
        <f ca="1">INDEX(W$8:W$31,T155,1)</f>
        <v>-23.096</v>
      </c>
      <c r="W155" s="6">
        <f ca="1">INDEX(X$8:X$31,T155,1)</f>
        <v>-14.145</v>
      </c>
      <c r="X155" s="6">
        <f ca="1">INDEX(Y$8:Y$31,T155,1)</f>
        <v>-11.765000000000001</v>
      </c>
      <c r="Y155" s="6">
        <f ca="1">INDEX(Z$8:Z$31,T155,1)</f>
        <v>-1.4330000000000001</v>
      </c>
      <c r="Z155" s="6">
        <f ca="1">INDEX(AA$8:AA$31,T155,1)</f>
        <v>-0.17199999999999999</v>
      </c>
      <c r="AA155" s="6">
        <f ca="1">INDEX(AB$8:AB$31,T155,1)</f>
        <v>-0.254</v>
      </c>
      <c r="AB155" s="21">
        <f t="shared" ca="1" si="474"/>
        <v>-11.937000000000001</v>
      </c>
      <c r="AC155" s="21">
        <f t="shared" ca="1" si="474"/>
        <v>-1.6870000000000001</v>
      </c>
      <c r="AD155" s="21">
        <f t="shared" ca="1" si="475"/>
        <v>-12.443100000000001</v>
      </c>
      <c r="AE155" s="21">
        <f t="shared" ca="1" si="463"/>
        <v>-5.2681000000000004</v>
      </c>
      <c r="AF155" s="21">
        <f ca="1">IF($C$2&lt;=$C$3,AD155,AE155)</f>
        <v>-12.443100000000001</v>
      </c>
      <c r="AG155" s="21">
        <f t="shared" ca="1" si="476"/>
        <v>-23.096</v>
      </c>
      <c r="AH155" s="21">
        <f t="shared" ca="1" si="477"/>
        <v>-26.588100000000001</v>
      </c>
      <c r="AI155" s="21">
        <f t="shared" ca="1" si="478"/>
        <v>-1.7018999999999984</v>
      </c>
      <c r="AJ155" s="60"/>
      <c r="AL155" s="45">
        <f t="shared" si="506"/>
        <v>20</v>
      </c>
      <c r="AM155" s="8" t="s">
        <v>8</v>
      </c>
      <c r="AN155" s="6">
        <f ca="1">INDEX(AO$8:AO$31,AL155,1)</f>
        <v>-54.529000000000003</v>
      </c>
      <c r="AO155" s="6">
        <f ca="1">INDEX(AP$8:AP$31,AL155,1)</f>
        <v>-32.840000000000003</v>
      </c>
      <c r="AP155" s="6">
        <f ca="1">INDEX(AQ$8:AQ$31,AL155,1)</f>
        <v>-12.895</v>
      </c>
      <c r="AQ155" s="6">
        <f ca="1">INDEX(AR$8:AR$31,AL155,1)</f>
        <v>-1.5660000000000001</v>
      </c>
      <c r="AR155" s="6">
        <f ca="1">INDEX(AS$8:AS$31,AL155,1)</f>
        <v>-0.188</v>
      </c>
      <c r="AS155" s="6">
        <f ca="1">INDEX(AT$8:AT$31,AL155,1)</f>
        <v>-0.27600000000000002</v>
      </c>
      <c r="AT155" s="21">
        <f t="shared" ca="1" si="479"/>
        <v>-13.083</v>
      </c>
      <c r="AU155" s="21">
        <f t="shared" ca="1" si="479"/>
        <v>-1.8420000000000001</v>
      </c>
      <c r="AV155" s="21">
        <f t="shared" ca="1" si="480"/>
        <v>-13.6356</v>
      </c>
      <c r="AW155" s="21">
        <f t="shared" ca="1" si="464"/>
        <v>-5.7668999999999997</v>
      </c>
      <c r="AX155" s="21">
        <f ca="1">IF($C$2&lt;=$C$3,AV155,AW155)</f>
        <v>-13.6356</v>
      </c>
      <c r="AY155" s="21">
        <f t="shared" ca="1" si="481"/>
        <v>-54.529000000000003</v>
      </c>
      <c r="AZ155" s="21">
        <f t="shared" ca="1" si="482"/>
        <v>-46.4756</v>
      </c>
      <c r="BA155" s="21">
        <f t="shared" ca="1" si="483"/>
        <v>-19.204400000000003</v>
      </c>
      <c r="BB155" s="60"/>
      <c r="BD155" s="45">
        <f t="shared" si="507"/>
        <v>20</v>
      </c>
      <c r="BE155" s="8" t="s">
        <v>8</v>
      </c>
      <c r="BF155" s="6">
        <f ca="1">INDEX(BG$8:BG$31,BD155,1)</f>
        <v>-95.233999999999995</v>
      </c>
      <c r="BG155" s="6">
        <f ca="1">INDEX(BH$8:BH$31,BD155,1)</f>
        <v>-56.978000000000002</v>
      </c>
      <c r="BH155" s="6">
        <f ca="1">INDEX(BI$8:BI$31,BD155,1)</f>
        <v>-86.549000000000007</v>
      </c>
      <c r="BI155" s="6">
        <f ca="1">INDEX(BJ$8:BJ$31,BD155,1)</f>
        <v>-10.548</v>
      </c>
      <c r="BJ155" s="6">
        <f ca="1">INDEX(BK$8:BK$31,BD155,1)</f>
        <v>-1.266</v>
      </c>
      <c r="BK155" s="6">
        <f ca="1">INDEX(BL$8:BL$31,BD155,1)</f>
        <v>-1.8620000000000001</v>
      </c>
      <c r="BL155" s="21">
        <f t="shared" ca="1" si="484"/>
        <v>-87.815000000000012</v>
      </c>
      <c r="BM155" s="21">
        <f t="shared" ca="1" si="484"/>
        <v>-12.41</v>
      </c>
      <c r="BN155" s="21">
        <f t="shared" ca="1" si="485"/>
        <v>-91.538000000000011</v>
      </c>
      <c r="BO155" s="21">
        <f t="shared" ca="1" si="465"/>
        <v>-38.754500000000007</v>
      </c>
      <c r="BP155" s="21">
        <f ca="1">IF($C$2&lt;=$C$3,BN155,BO155)</f>
        <v>-91.538000000000011</v>
      </c>
      <c r="BQ155" s="21">
        <f t="shared" ca="1" si="486"/>
        <v>-95.233999999999995</v>
      </c>
      <c r="BR155" s="21">
        <f t="shared" ca="1" si="487"/>
        <v>-148.51600000000002</v>
      </c>
      <c r="BS155" s="21">
        <f t="shared" ca="1" si="488"/>
        <v>34.560000000000009</v>
      </c>
      <c r="BT155" s="60"/>
      <c r="BV155" s="45">
        <f t="shared" si="508"/>
        <v>20</v>
      </c>
      <c r="BW155" s="8" t="s">
        <v>8</v>
      </c>
      <c r="BX155" s="6">
        <f ca="1">INDEX(BY$8:BY$31,BV155,1)</f>
        <v>-121.009</v>
      </c>
      <c r="BY155" s="6">
        <f ca="1">INDEX(BZ$8:BZ$31,BV155,1)</f>
        <v>-72.396000000000001</v>
      </c>
      <c r="BZ155" s="6">
        <f ca="1">INDEX(CA$8:CA$31,BV155,1)</f>
        <v>-82.531999999999996</v>
      </c>
      <c r="CA155" s="6">
        <f ca="1">INDEX(CB$8:CB$31,BV155,1)</f>
        <v>-10.048999999999999</v>
      </c>
      <c r="CB155" s="6">
        <f ca="1">INDEX(CC$8:CC$31,BV155,1)</f>
        <v>-1.2070000000000001</v>
      </c>
      <c r="CC155" s="6">
        <f ca="1">INDEX(CD$8:CD$31,BV155,1)</f>
        <v>-1.776</v>
      </c>
      <c r="CD155" s="21">
        <f t="shared" ca="1" si="489"/>
        <v>-83.73899999999999</v>
      </c>
      <c r="CE155" s="21">
        <f t="shared" ca="1" si="489"/>
        <v>-11.824999999999999</v>
      </c>
      <c r="CF155" s="21">
        <f t="shared" ca="1" si="490"/>
        <v>-87.28649999999999</v>
      </c>
      <c r="CG155" s="21">
        <f t="shared" ca="1" si="466"/>
        <v>-36.946699999999993</v>
      </c>
      <c r="CH155" s="21">
        <f ca="1">IF($C$2&lt;=$C$3,CF155,CG155)</f>
        <v>-87.28649999999999</v>
      </c>
      <c r="CI155" s="21">
        <f t="shared" ca="1" si="491"/>
        <v>-121.009</v>
      </c>
      <c r="CJ155" s="21">
        <f t="shared" ca="1" si="492"/>
        <v>-159.6825</v>
      </c>
      <c r="CK155" s="21">
        <f t="shared" ca="1" si="493"/>
        <v>14.890499999999989</v>
      </c>
      <c r="CL155" s="60"/>
      <c r="CN155" s="45">
        <f t="shared" si="509"/>
        <v>20</v>
      </c>
      <c r="CO155" s="8" t="s">
        <v>8</v>
      </c>
      <c r="CP155" s="6">
        <f ca="1">INDEX(CQ$8:CQ$31,CN155,1)</f>
        <v>-95.546000000000006</v>
      </c>
      <c r="CQ155" s="6">
        <f ca="1">INDEX(CR$8:CR$31,CN155,1)</f>
        <v>-57.158999999999999</v>
      </c>
      <c r="CR155" s="6">
        <f ca="1">INDEX(CS$8:CS$31,CN155,1)</f>
        <v>-76.174999999999997</v>
      </c>
      <c r="CS155" s="6">
        <f ca="1">INDEX(CT$8:CT$31,CN155,1)</f>
        <v>-9.2810000000000006</v>
      </c>
      <c r="CT155" s="6">
        <f ca="1">INDEX(CU$8:CU$31,CN155,1)</f>
        <v>-1.1140000000000001</v>
      </c>
      <c r="CU155" s="6">
        <f ca="1">INDEX(CV$8:CV$31,CN155,1)</f>
        <v>-1.639</v>
      </c>
      <c r="CV155" s="21">
        <f t="shared" ca="1" si="494"/>
        <v>-77.289000000000001</v>
      </c>
      <c r="CW155" s="21">
        <f t="shared" ca="1" si="494"/>
        <v>-10.92</v>
      </c>
      <c r="CX155" s="21">
        <f t="shared" ca="1" si="495"/>
        <v>-80.564999999999998</v>
      </c>
      <c r="CY155" s="21">
        <f t="shared" ca="1" si="467"/>
        <v>-34.106699999999996</v>
      </c>
      <c r="CZ155" s="21">
        <f ca="1">IF($C$2&lt;=$C$3,CX155,CY155)</f>
        <v>-80.564999999999998</v>
      </c>
      <c r="DA155" s="21">
        <f t="shared" ca="1" si="496"/>
        <v>-95.546000000000006</v>
      </c>
      <c r="DB155" s="21">
        <f t="shared" ca="1" si="497"/>
        <v>-137.72399999999999</v>
      </c>
      <c r="DC155" s="21">
        <f t="shared" ca="1" si="498"/>
        <v>23.405999999999999</v>
      </c>
      <c r="DD155" s="60"/>
      <c r="DF155" s="45">
        <f t="shared" si="510"/>
        <v>20</v>
      </c>
      <c r="DG155" s="8" t="s">
        <v>8</v>
      </c>
      <c r="DH155" s="6">
        <f ca="1">INDEX(DI$8:DI$31,DF155,1)</f>
        <v>-28.87</v>
      </c>
      <c r="DI155" s="6">
        <f ca="1">INDEX(DJ$8:DJ$31,DF155,1)</f>
        <v>-17.689</v>
      </c>
      <c r="DJ155" s="6">
        <f ca="1">INDEX(DK$8:DK$31,DF155,1)</f>
        <v>-8.4109999999999996</v>
      </c>
      <c r="DK155" s="6">
        <f ca="1">INDEX(DL$8:DL$31,DF155,1)</f>
        <v>1.661</v>
      </c>
      <c r="DL155" s="6">
        <f ca="1">INDEX(DM$8:DM$31,DF155,1)</f>
        <v>0.23100000000000001</v>
      </c>
      <c r="DM155" s="6">
        <f ca="1">INDEX(DN$8:DN$31,DF155,1)</f>
        <v>0.34</v>
      </c>
      <c r="DN155" s="21">
        <f t="shared" ca="1" si="499"/>
        <v>-8.6419999999999995</v>
      </c>
      <c r="DO155" s="21">
        <f t="shared" ca="1" si="499"/>
        <v>2.0009999999999999</v>
      </c>
      <c r="DP155" s="21">
        <f t="shared" ca="1" si="500"/>
        <v>-9.2423000000000002</v>
      </c>
      <c r="DQ155" s="21">
        <f t="shared" ca="1" si="468"/>
        <v>4.5935999999999995</v>
      </c>
      <c r="DR155" s="21">
        <f ca="1">IF($C$2&lt;=$C$3,DP155,DQ155)</f>
        <v>-9.2423000000000002</v>
      </c>
      <c r="DS155" s="21">
        <f t="shared" ca="1" si="501"/>
        <v>-28.87</v>
      </c>
      <c r="DT155" s="21">
        <f t="shared" ca="1" si="502"/>
        <v>-26.9313</v>
      </c>
      <c r="DU155" s="21">
        <f t="shared" ca="1" si="503"/>
        <v>-8.4466999999999999</v>
      </c>
      <c r="DV155" s="60"/>
    </row>
    <row r="156" spans="1:126">
      <c r="C156" s="8" t="s">
        <v>58</v>
      </c>
      <c r="D156" s="6"/>
      <c r="E156" s="6"/>
      <c r="F156" s="6"/>
      <c r="G156" s="6"/>
      <c r="H156" s="6"/>
      <c r="I156" s="6"/>
      <c r="J156" s="6"/>
      <c r="K156" s="6"/>
      <c r="O156" s="21">
        <f ca="1">MIN(P145,MAX(0,P145/2-(O152-O153)/P146/P145))</f>
        <v>2.315493613507388</v>
      </c>
      <c r="P156" s="21">
        <f ca="1">MIN(P145,MAX(0,P145/2-(P152-P153)/P147/P145))</f>
        <v>1.1077106153581466</v>
      </c>
      <c r="Q156" s="21">
        <f ca="1">MIN(P145,MAX(0,P145/2-(Q152-Q153)/P147/P145))</f>
        <v>3.5231834604576475</v>
      </c>
      <c r="R156" s="60"/>
      <c r="U156" s="8" t="s">
        <v>58</v>
      </c>
      <c r="V156" s="6"/>
      <c r="W156" s="6"/>
      <c r="X156" s="6"/>
      <c r="Y156" s="6"/>
      <c r="Z156" s="6"/>
      <c r="AA156" s="6"/>
      <c r="AB156" s="6"/>
      <c r="AC156" s="6"/>
      <c r="AG156" s="21">
        <f ca="1">MIN(AH145,MAX(0,AH145/2-(AG152-AG153)/AH146/AH145))</f>
        <v>1.8927854317875614</v>
      </c>
      <c r="AH156" s="21">
        <f ca="1">MIN(AH145,MAX(0,AH145/2-(AH152-AH153)/AH147/AH145))</f>
        <v>0.2166867640800112</v>
      </c>
      <c r="AI156" s="21">
        <f ca="1">MIN(AH145,MAX(0,AH145/2-(AI152-AI153)/AH147/AH145))</f>
        <v>3.5706873315363881</v>
      </c>
      <c r="AJ156" s="60"/>
      <c r="AM156" s="8" t="s">
        <v>58</v>
      </c>
      <c r="AN156" s="6"/>
      <c r="AO156" s="6"/>
      <c r="AP156" s="6"/>
      <c r="AQ156" s="6"/>
      <c r="AR156" s="6"/>
      <c r="AS156" s="6"/>
      <c r="AT156" s="6"/>
      <c r="AU156" s="6"/>
      <c r="AY156" s="21">
        <f ca="1">MIN(AZ145,MAX(0,AZ145/2-(AY152-AY153)/AZ146/AZ145))</f>
        <v>1.4793920803123257</v>
      </c>
      <c r="AZ156" s="21">
        <f ca="1">MIN(AZ145,MAX(0,AZ145/2-(AZ152-AZ153)/AZ147/AZ145))</f>
        <v>0.84832716049382717</v>
      </c>
      <c r="BA156" s="21">
        <f ca="1">MIN(AZ145,MAX(0,AZ145/2-(BA152-BA153)/AZ147/AZ145))</f>
        <v>2.1109012345679012</v>
      </c>
      <c r="BB156" s="60"/>
      <c r="BE156" s="8" t="s">
        <v>58</v>
      </c>
      <c r="BF156" s="6"/>
      <c r="BG156" s="6"/>
      <c r="BH156" s="6"/>
      <c r="BI156" s="6"/>
      <c r="BJ156" s="6"/>
      <c r="BK156" s="6"/>
      <c r="BL156" s="6"/>
      <c r="BM156" s="6"/>
      <c r="BQ156" s="21">
        <f ca="1">MIN(BR145,MAX(0,BR145/2-(BQ152-BQ153)/BR146/BR145))</f>
        <v>1.5309827374693306</v>
      </c>
      <c r="BR156" s="21">
        <f ca="1">MIN(BR145,MAX(0,BR145/2-(BR152-BR153)/BR147/BR145))</f>
        <v>0</v>
      </c>
      <c r="BS156" s="21">
        <f ca="1">MIN(BR145,MAX(0,BR145/2-(BS152-BS153)/BR147/BR145))</f>
        <v>3.2</v>
      </c>
      <c r="BT156" s="60"/>
      <c r="BW156" s="8" t="s">
        <v>58</v>
      </c>
      <c r="BX156" s="6"/>
      <c r="BY156" s="6"/>
      <c r="BZ156" s="6"/>
      <c r="CA156" s="6"/>
      <c r="CB156" s="6"/>
      <c r="CC156" s="6"/>
      <c r="CD156" s="6"/>
      <c r="CE156" s="6"/>
      <c r="CI156" s="21">
        <f ca="1">MIN(CJ145,MAX(0,CJ145/2-(CI152-CI153)/CJ146/CJ145))</f>
        <v>2.0792615959808387</v>
      </c>
      <c r="CJ156" s="21">
        <f ca="1">MIN(CJ145,MAX(0,CJ145/2-(CJ152-CJ153)/CJ147/CJ145))</f>
        <v>0</v>
      </c>
      <c r="CK156" s="21">
        <f ca="1">MIN(CJ145,MAX(0,CJ145/2-(CK152-CK153)/CJ147/CJ145))</f>
        <v>4.2</v>
      </c>
      <c r="CL156" s="60"/>
      <c r="CO156" s="8" t="s">
        <v>58</v>
      </c>
      <c r="CP156" s="6"/>
      <c r="CQ156" s="6"/>
      <c r="CR156" s="6"/>
      <c r="CS156" s="6"/>
      <c r="CT156" s="6"/>
      <c r="CU156" s="6"/>
      <c r="CV156" s="6"/>
      <c r="CW156" s="6"/>
      <c r="DA156" s="21">
        <f ca="1">MIN(DB145,MAX(0,DB145/2-(DA152-DA153)/DB146/DB145))</f>
        <v>1.9255208941854578</v>
      </c>
      <c r="DB156" s="21">
        <f ca="1">MIN(DB145,MAX(0,DB145/2-(DB152-DB153)/DB147/DB145))</f>
        <v>0</v>
      </c>
      <c r="DC156" s="21">
        <f ca="1">MIN(DB145,MAX(0,DB145/2-(DC152-DC153)/DB147/DB145))</f>
        <v>3.6</v>
      </c>
      <c r="DD156" s="60"/>
      <c r="DG156" s="8" t="s">
        <v>58</v>
      </c>
      <c r="DH156" s="6"/>
      <c r="DI156" s="6"/>
      <c r="DJ156" s="6"/>
      <c r="DK156" s="6"/>
      <c r="DL156" s="6"/>
      <c r="DM156" s="6"/>
      <c r="DN156" s="6"/>
      <c r="DO156" s="6"/>
      <c r="DS156" s="21">
        <f ca="1">MIN(DT145,MAX(0,DT145/2-(DS152-DS153)/DT146/DT145))</f>
        <v>2.3159855579176698</v>
      </c>
      <c r="DT156" s="21">
        <f ca="1">MIN(DT145,MAX(0,DT145/2-(DT152-DT153)/DT147/DT145))</f>
        <v>1.0704249584217471</v>
      </c>
      <c r="DU156" s="21">
        <f ca="1">MIN(DT145,MAX(0,DT145/2-(DU152-DU153)/DT147/DT145))</f>
        <v>3.5616734530022365</v>
      </c>
      <c r="DV156" s="60"/>
    </row>
    <row r="157" spans="1:126">
      <c r="C157" s="8" t="s">
        <v>64</v>
      </c>
      <c r="O157" s="21">
        <f ca="1">O152+(P146*P145/2-(O152-O153)/P145)*O156-P146*O156^2/2</f>
        <v>11.879947132241647</v>
      </c>
      <c r="P157" s="21">
        <f ca="1">P152+(P147*P145/2-(P152-P153)/P145)*P156-P147*P156^2/2</f>
        <v>13.588054615369131</v>
      </c>
      <c r="Q157" s="21">
        <f ca="1">Q152+(P147*P145/2-(Q152-Q153)/P145)*Q156-P147*Q156^2/2</f>
        <v>11.791768492317033</v>
      </c>
      <c r="R157" s="60"/>
      <c r="U157" s="8" t="s">
        <v>64</v>
      </c>
      <c r="AG157" s="21">
        <f ca="1">AG152+(AH146*AH145/2-(AG152-AG153)/AH145)*AG156-AH146*AG156^2/2</f>
        <v>6.7188651627166465</v>
      </c>
      <c r="AH157" s="21">
        <f ca="1">AH152+(AH147*AH145/2-(AH152-AH153)/AH145)*AH156-AH147*AH156^2/2</f>
        <v>14.7292962003289</v>
      </c>
      <c r="AI157" s="21">
        <f ca="1">AI152+(AH147*AH145/2-(AI152-AI153)/AH145)*AI156-AH147*AI156^2/2</f>
        <v>14.386687752695408</v>
      </c>
      <c r="AJ157" s="60"/>
      <c r="AM157" s="8" t="s">
        <v>64</v>
      </c>
      <c r="AY157" s="21">
        <f ca="1">AY152+(AZ146*AZ145/2-(AY152-AY153)/AZ145)*AY156-AZ146*AY156^2/2</f>
        <v>13.425614626324595</v>
      </c>
      <c r="AZ157" s="21">
        <f ca="1">AZ152+(AZ147*AZ145/2-(AZ152-AZ153)/AZ145)*AZ156-AZ147*AZ156^2/2</f>
        <v>16.194216889300414</v>
      </c>
      <c r="BA157" s="21">
        <f ca="1">BA152+(AZ147*AZ145/2-(BA152-BA153)/AZ145)*BA156-AZ147*BA156^2/2</f>
        <v>8.5878634386831365</v>
      </c>
      <c r="BB157" s="60"/>
      <c r="BE157" s="8" t="s">
        <v>64</v>
      </c>
      <c r="BQ157" s="21">
        <f ca="1">BQ152+(BR146*BR145/2-(BQ152-BQ153)/BR145)*BQ156-BR146*BQ156^2/2</f>
        <v>26.900699303501796</v>
      </c>
      <c r="BR157" s="21">
        <f ca="1">BR152+(BR147*BR145/2-(BR152-BR153)/BR145)*BR156-BR147*BR156^2/2</f>
        <v>95.904399999999995</v>
      </c>
      <c r="BS157" s="21">
        <f ca="1">BS152+(BR147*BR145/2-(BS152-BS153)/BR145)*BS156-BR147*BS156^2/2</f>
        <v>141.6002</v>
      </c>
      <c r="BT157" s="60"/>
      <c r="BW157" s="8" t="s">
        <v>64</v>
      </c>
      <c r="CI157" s="21">
        <f ca="1">CI152+(CJ146*CJ145/2-(CI152-CI153)/CJ145)*CI156-CJ146*CI156^2/2</f>
        <v>44.253570222378002</v>
      </c>
      <c r="CJ157" s="21">
        <f ca="1">CJ152+(CJ147*CJ145/2-(CJ152-CJ153)/CJ145)*CJ156-CJ147*CJ156^2/2</f>
        <v>135.64359999999999</v>
      </c>
      <c r="CK157" s="21">
        <f ca="1">CK152+(CJ147*CJ145/2-(CK152-CK153)/CJ145)*CK156-CJ147*CK156^2/2</f>
        <v>133.37080000000003</v>
      </c>
      <c r="CL157" s="60"/>
      <c r="CO157" s="8" t="s">
        <v>64</v>
      </c>
      <c r="DA157" s="21">
        <f ca="1">DA152+(DB146*DB145/2-(DA152-DA153)/DB145)*DA156-DB146*DA156^2/2</f>
        <v>42.190704268844186</v>
      </c>
      <c r="DB157" s="21">
        <f ca="1">DB152+(DB147*DB145/2-(DB152-DB153)/DB145)*DB156-DB147*DB156^2/2</f>
        <v>127.23910000000001</v>
      </c>
      <c r="DC157" s="21">
        <f ca="1">DC152+(DB147*DB145/2-(DC152-DC153)/DB145)*DC156-DB147*DC156^2/2</f>
        <v>102.14650000000003</v>
      </c>
      <c r="DD157" s="60"/>
      <c r="DG157" s="8" t="s">
        <v>64</v>
      </c>
      <c r="DS157" s="21">
        <f ca="1">DS152+(DT146*DT145/2-(DS152-DS153)/DT145)*DS156-DT146*DS156^2/2</f>
        <v>11.872743027645903</v>
      </c>
      <c r="DT157" s="21">
        <f ca="1">DT152+(DT147*DT145/2-(DT152-DT153)/DT145)*DT156-DT147*DT156^2/2</f>
        <v>13.836053584881256</v>
      </c>
      <c r="DU157" s="21">
        <f ca="1">DU152+(DT147*DT145/2-(DU152-DU153)/DT145)*DU156-DT147*DU156^2/2</f>
        <v>12.226170985395456</v>
      </c>
      <c r="DV157" s="60"/>
    </row>
    <row r="158" spans="1:126">
      <c r="R158" s="60"/>
      <c r="AJ158" s="60"/>
      <c r="BB158" s="60"/>
      <c r="BT158" s="60"/>
      <c r="CL158" s="60"/>
      <c r="DD158" s="60"/>
      <c r="DV158" s="60"/>
    </row>
    <row r="159" spans="1:126" s="18" customFormat="1">
      <c r="D159" s="20" t="s">
        <v>32</v>
      </c>
      <c r="E159" s="20" t="s">
        <v>33</v>
      </c>
      <c r="F159" s="20" t="s">
        <v>34</v>
      </c>
      <c r="G159" s="20" t="s">
        <v>35</v>
      </c>
      <c r="H159" s="20" t="s">
        <v>36</v>
      </c>
      <c r="I159" s="20" t="s">
        <v>37</v>
      </c>
      <c r="J159" s="20" t="s">
        <v>39</v>
      </c>
      <c r="K159" s="20" t="s">
        <v>40</v>
      </c>
      <c r="L159" s="20" t="s">
        <v>41</v>
      </c>
      <c r="M159" s="20" t="s">
        <v>42</v>
      </c>
      <c r="N159" s="20" t="s">
        <v>53</v>
      </c>
      <c r="O159" s="17" t="s">
        <v>32</v>
      </c>
      <c r="P159" s="20" t="s">
        <v>51</v>
      </c>
      <c r="Q159" s="20" t="s">
        <v>52</v>
      </c>
      <c r="R159" s="61"/>
      <c r="V159" s="20" t="s">
        <v>32</v>
      </c>
      <c r="W159" s="20" t="s">
        <v>33</v>
      </c>
      <c r="X159" s="20" t="s">
        <v>34</v>
      </c>
      <c r="Y159" s="20" t="s">
        <v>35</v>
      </c>
      <c r="Z159" s="20" t="s">
        <v>36</v>
      </c>
      <c r="AA159" s="20" t="s">
        <v>37</v>
      </c>
      <c r="AB159" s="20" t="s">
        <v>39</v>
      </c>
      <c r="AC159" s="20" t="s">
        <v>40</v>
      </c>
      <c r="AD159" s="20" t="s">
        <v>41</v>
      </c>
      <c r="AE159" s="20" t="s">
        <v>42</v>
      </c>
      <c r="AF159" s="20" t="s">
        <v>53</v>
      </c>
      <c r="AG159" s="17" t="s">
        <v>32</v>
      </c>
      <c r="AH159" s="20" t="s">
        <v>51</v>
      </c>
      <c r="AI159" s="20" t="s">
        <v>52</v>
      </c>
      <c r="AJ159" s="61"/>
      <c r="AN159" s="20" t="s">
        <v>32</v>
      </c>
      <c r="AO159" s="20" t="s">
        <v>33</v>
      </c>
      <c r="AP159" s="20" t="s">
        <v>34</v>
      </c>
      <c r="AQ159" s="20" t="s">
        <v>35</v>
      </c>
      <c r="AR159" s="20" t="s">
        <v>36</v>
      </c>
      <c r="AS159" s="20" t="s">
        <v>37</v>
      </c>
      <c r="AT159" s="20" t="s">
        <v>39</v>
      </c>
      <c r="AU159" s="20" t="s">
        <v>40</v>
      </c>
      <c r="AV159" s="20" t="s">
        <v>41</v>
      </c>
      <c r="AW159" s="20" t="s">
        <v>42</v>
      </c>
      <c r="AX159" s="20" t="s">
        <v>53</v>
      </c>
      <c r="AY159" s="17" t="s">
        <v>32</v>
      </c>
      <c r="AZ159" s="20" t="s">
        <v>51</v>
      </c>
      <c r="BA159" s="20" t="s">
        <v>52</v>
      </c>
      <c r="BB159" s="61"/>
      <c r="BF159" s="20" t="s">
        <v>32</v>
      </c>
      <c r="BG159" s="20" t="s">
        <v>33</v>
      </c>
      <c r="BH159" s="20" t="s">
        <v>34</v>
      </c>
      <c r="BI159" s="20" t="s">
        <v>35</v>
      </c>
      <c r="BJ159" s="20" t="s">
        <v>36</v>
      </c>
      <c r="BK159" s="20" t="s">
        <v>37</v>
      </c>
      <c r="BL159" s="20" t="s">
        <v>39</v>
      </c>
      <c r="BM159" s="20" t="s">
        <v>40</v>
      </c>
      <c r="BN159" s="20" t="s">
        <v>41</v>
      </c>
      <c r="BO159" s="20" t="s">
        <v>42</v>
      </c>
      <c r="BP159" s="20" t="s">
        <v>53</v>
      </c>
      <c r="BQ159" s="17" t="s">
        <v>32</v>
      </c>
      <c r="BR159" s="20" t="s">
        <v>51</v>
      </c>
      <c r="BS159" s="20" t="s">
        <v>52</v>
      </c>
      <c r="BT159" s="61"/>
      <c r="BX159" s="20" t="s">
        <v>32</v>
      </c>
      <c r="BY159" s="20" t="s">
        <v>33</v>
      </c>
      <c r="BZ159" s="20" t="s">
        <v>34</v>
      </c>
      <c r="CA159" s="20" t="s">
        <v>35</v>
      </c>
      <c r="CB159" s="20" t="s">
        <v>36</v>
      </c>
      <c r="CC159" s="20" t="s">
        <v>37</v>
      </c>
      <c r="CD159" s="20" t="s">
        <v>39</v>
      </c>
      <c r="CE159" s="20" t="s">
        <v>40</v>
      </c>
      <c r="CF159" s="20" t="s">
        <v>41</v>
      </c>
      <c r="CG159" s="20" t="s">
        <v>42</v>
      </c>
      <c r="CH159" s="20" t="s">
        <v>53</v>
      </c>
      <c r="CI159" s="17" t="s">
        <v>32</v>
      </c>
      <c r="CJ159" s="20" t="s">
        <v>51</v>
      </c>
      <c r="CK159" s="20" t="s">
        <v>52</v>
      </c>
      <c r="CL159" s="61"/>
      <c r="CP159" s="20" t="s">
        <v>32</v>
      </c>
      <c r="CQ159" s="20" t="s">
        <v>33</v>
      </c>
      <c r="CR159" s="20" t="s">
        <v>34</v>
      </c>
      <c r="CS159" s="20" t="s">
        <v>35</v>
      </c>
      <c r="CT159" s="20" t="s">
        <v>36</v>
      </c>
      <c r="CU159" s="20" t="s">
        <v>37</v>
      </c>
      <c r="CV159" s="20" t="s">
        <v>39</v>
      </c>
      <c r="CW159" s="20" t="s">
        <v>40</v>
      </c>
      <c r="CX159" s="20" t="s">
        <v>41</v>
      </c>
      <c r="CY159" s="20" t="s">
        <v>42</v>
      </c>
      <c r="CZ159" s="20" t="s">
        <v>53</v>
      </c>
      <c r="DA159" s="17" t="s">
        <v>32</v>
      </c>
      <c r="DB159" s="20" t="s">
        <v>51</v>
      </c>
      <c r="DC159" s="20" t="s">
        <v>52</v>
      </c>
      <c r="DD159" s="61"/>
      <c r="DH159" s="20" t="s">
        <v>32</v>
      </c>
      <c r="DI159" s="20" t="s">
        <v>33</v>
      </c>
      <c r="DJ159" s="20" t="s">
        <v>34</v>
      </c>
      <c r="DK159" s="20" t="s">
        <v>35</v>
      </c>
      <c r="DL159" s="20" t="s">
        <v>36</v>
      </c>
      <c r="DM159" s="20" t="s">
        <v>37</v>
      </c>
      <c r="DN159" s="20" t="s">
        <v>39</v>
      </c>
      <c r="DO159" s="20" t="s">
        <v>40</v>
      </c>
      <c r="DP159" s="20" t="s">
        <v>41</v>
      </c>
      <c r="DQ159" s="20" t="s">
        <v>42</v>
      </c>
      <c r="DR159" s="20" t="s">
        <v>53</v>
      </c>
      <c r="DS159" s="17" t="s">
        <v>32</v>
      </c>
      <c r="DT159" s="20" t="s">
        <v>51</v>
      </c>
      <c r="DU159" s="20" t="s">
        <v>52</v>
      </c>
      <c r="DV159" s="61"/>
    </row>
    <row r="160" spans="1:126" s="18" customFormat="1">
      <c r="A160" s="19" t="s">
        <v>38</v>
      </c>
      <c r="C160" s="8" t="s">
        <v>11</v>
      </c>
      <c r="D160" s="21">
        <f ca="1">D152+D154*F148/100-P146*F148^2/20000</f>
        <v>-16.514087499999999</v>
      </c>
      <c r="E160" s="21">
        <f ca="1">E152+E154*F148/100-P147*F148^2/20000</f>
        <v>-10.118324999999999</v>
      </c>
      <c r="F160" s="21">
        <f ca="1">F152-(F152-F153)/P145*F148/100</f>
        <v>19.196117021276596</v>
      </c>
      <c r="G160" s="21">
        <f ca="1">G152-(G152-G153)/P145*F148/100</f>
        <v>2.3391489361702131</v>
      </c>
      <c r="H160" s="21">
        <f ca="1">H152-(H152-H153)/P145*F148/100</f>
        <v>0.28136170212765954</v>
      </c>
      <c r="I160" s="21">
        <f ca="1">I152-(I152-I153)/P145*F148/100</f>
        <v>0.41455319148936171</v>
      </c>
      <c r="J160" s="21">
        <f ca="1">(ABS(F160)+ABS(H160))*SIGN(F160)</f>
        <v>19.477478723404253</v>
      </c>
      <c r="K160" s="21">
        <f ca="1">(ABS(G160)+ABS(I160))*SIGN(G160)</f>
        <v>2.753702127659575</v>
      </c>
      <c r="L160" s="21">
        <f ca="1">(ABS(J160)+0.3*ABS(K160))*SIGN(J160)</f>
        <v>20.303589361702127</v>
      </c>
      <c r="M160" s="21">
        <f t="shared" ref="M160:M163" ca="1" si="511">(ABS(K160)+0.3*ABS(J160))*SIGN(K160)</f>
        <v>8.5969457446808519</v>
      </c>
      <c r="N160" s="21">
        <f ca="1">IF($C$2&lt;=$C$3,L160,M160)</f>
        <v>20.303589361702127</v>
      </c>
      <c r="O160" s="21">
        <f ca="1">D160</f>
        <v>-16.514087499999999</v>
      </c>
      <c r="P160" s="21">
        <f ca="1">E160+N160</f>
        <v>10.185264361702128</v>
      </c>
      <c r="Q160" s="21">
        <f ca="1">E160-N160</f>
        <v>-30.421914361702125</v>
      </c>
      <c r="R160" s="61"/>
      <c r="S160" s="19" t="s">
        <v>38</v>
      </c>
      <c r="U160" s="8" t="s">
        <v>11</v>
      </c>
      <c r="V160" s="21">
        <f ca="1">V152+V154*X148/100-AH146*X148^2/20000</f>
        <v>-11.6719375</v>
      </c>
      <c r="W160" s="21">
        <f ca="1">W152+W154*X148/100-AH147*X148^2/20000</f>
        <v>-7.1558250000000001</v>
      </c>
      <c r="X160" s="21">
        <f ca="1">X152-(X152-X153)/AH145*X148/100</f>
        <v>20.67625</v>
      </c>
      <c r="Y160" s="21">
        <f ca="1">Y152-(Y152-Y153)/AH145*X148/100</f>
        <v>2.5180657894736842</v>
      </c>
      <c r="Z160" s="21">
        <f ca="1">Z152-(Z152-Z153)/AH145*X148/100</f>
        <v>0.3031447368421053</v>
      </c>
      <c r="AA160" s="21">
        <f ca="1">AA152-(AA152-AA153)/AH145*X148/100</f>
        <v>0.44594736842105265</v>
      </c>
      <c r="AB160" s="21">
        <f ca="1">(ABS(X160)+ABS(Z160))*SIGN(X160)</f>
        <v>20.979394736842107</v>
      </c>
      <c r="AC160" s="21">
        <f ca="1">(ABS(Y160)+ABS(AA160))*SIGN(Y160)</f>
        <v>2.9640131578947368</v>
      </c>
      <c r="AD160" s="21">
        <f ca="1">(ABS(AB160)+0.3*ABS(AC160))*SIGN(AB160)</f>
        <v>21.868598684210529</v>
      </c>
      <c r="AE160" s="21">
        <f t="shared" ref="AE160:AE163" ca="1" si="512">(ABS(AC160)+0.3*ABS(AB160))*SIGN(AC160)</f>
        <v>9.2578315789473677</v>
      </c>
      <c r="AF160" s="21">
        <f ca="1">IF($C$2&lt;=$C$3,AD160,AE160)</f>
        <v>21.868598684210529</v>
      </c>
      <c r="AG160" s="21">
        <f ca="1">V160</f>
        <v>-11.6719375</v>
      </c>
      <c r="AH160" s="21">
        <f ca="1">W160+AF160</f>
        <v>14.712773684210529</v>
      </c>
      <c r="AI160" s="21">
        <f ca="1">W160-AF160</f>
        <v>-29.024423684210529</v>
      </c>
      <c r="AJ160" s="61"/>
      <c r="AK160" s="19" t="s">
        <v>38</v>
      </c>
      <c r="AM160" s="8" t="s">
        <v>11</v>
      </c>
      <c r="AN160" s="21">
        <f ca="1">AN152+AN154*AP148/100-AZ146*AP148^2/20000</f>
        <v>-18.261774999999997</v>
      </c>
      <c r="AO160" s="21">
        <f ca="1">AO152+AO154*AP148/100-AZ147*AP148^2/20000</f>
        <v>-11.006</v>
      </c>
      <c r="AP160" s="21">
        <f ca="1">AP152-(AP152-AP153)/AZ145*AP148/100</f>
        <v>20.740750000000002</v>
      </c>
      <c r="AQ160" s="21">
        <f ca="1">AQ152-(AQ152-AQ153)/AZ145*AP148/100</f>
        <v>2.5210499999999998</v>
      </c>
      <c r="AR160" s="21">
        <f ca="1">AR152-(AR152-AR153)/AZ145*AP148/100</f>
        <v>0.30280000000000001</v>
      </c>
      <c r="AS160" s="21">
        <f ca="1">AS152-(AS152-AS153)/AZ145*AP148/100</f>
        <v>0.44555</v>
      </c>
      <c r="AT160" s="21">
        <f ca="1">(ABS(AP160)+ABS(AR160))*SIGN(AP160)</f>
        <v>21.043550000000003</v>
      </c>
      <c r="AU160" s="21">
        <f ca="1">(ABS(AQ160)+ABS(AS160))*SIGN(AQ160)</f>
        <v>2.9665999999999997</v>
      </c>
      <c r="AV160" s="21">
        <f ca="1">(ABS(AT160)+0.3*ABS(AU160))*SIGN(AT160)</f>
        <v>21.933530000000005</v>
      </c>
      <c r="AW160" s="21">
        <f t="shared" ref="AW160:AW163" ca="1" si="513">(ABS(AU160)+0.3*ABS(AT160))*SIGN(AU160)</f>
        <v>9.2796650000000014</v>
      </c>
      <c r="AX160" s="21">
        <f ca="1">IF($C$2&lt;=$C$3,AV160,AW160)</f>
        <v>21.933530000000005</v>
      </c>
      <c r="AY160" s="21">
        <f ca="1">AN160</f>
        <v>-18.261774999999997</v>
      </c>
      <c r="AZ160" s="21">
        <f ca="1">AO160+AX160</f>
        <v>10.927530000000004</v>
      </c>
      <c r="BA160" s="21">
        <f ca="1">AO160-AX160</f>
        <v>-32.939530000000005</v>
      </c>
      <c r="BB160" s="61"/>
      <c r="BC160" s="19" t="s">
        <v>38</v>
      </c>
      <c r="BE160" s="8" t="s">
        <v>11</v>
      </c>
      <c r="BF160" s="21">
        <f ca="1">BF152+BF154*BH148/100-BR146*BH148^2/20000</f>
        <v>-27.509224999999994</v>
      </c>
      <c r="BG160" s="21">
        <f ca="1">BG152+BG154*BH148/100-BR147*BH148^2/20000</f>
        <v>-16.465262500000001</v>
      </c>
      <c r="BH160" s="21">
        <f ca="1">BH152-(BH152-BH153)/BR145*BH148/100</f>
        <v>100.31359375000001</v>
      </c>
      <c r="BI160" s="21">
        <f ca="1">BI152-(BI152-BI153)/BR145*BH148/100</f>
        <v>12.221828125</v>
      </c>
      <c r="BJ160" s="21">
        <f ca="1">BJ152-(BJ152-BJ153)/BR145*BH148/100</f>
        <v>1.4641562499999998</v>
      </c>
      <c r="BK160" s="21">
        <f ca="1">BK152-(BK152-BK153)/BR145*BH148/100</f>
        <v>2.154671875</v>
      </c>
      <c r="BL160" s="21">
        <f ca="1">(ABS(BH160)+ABS(BJ160))*SIGN(BH160)</f>
        <v>101.77775000000001</v>
      </c>
      <c r="BM160" s="21">
        <f ca="1">(ABS(BI160)+ABS(BK160))*SIGN(BI160)</f>
        <v>14.3765</v>
      </c>
      <c r="BN160" s="21">
        <f ca="1">(ABS(BL160)+0.3*ABS(BM160))*SIGN(BL160)</f>
        <v>106.09070000000001</v>
      </c>
      <c r="BO160" s="21">
        <f t="shared" ref="BO160:BO163" ca="1" si="514">(ABS(BM160)+0.3*ABS(BL160))*SIGN(BM160)</f>
        <v>44.909824999999998</v>
      </c>
      <c r="BP160" s="21">
        <f ca="1">IF($C$2&lt;=$C$3,BN160,BO160)</f>
        <v>106.09070000000001</v>
      </c>
      <c r="BQ160" s="21">
        <f ca="1">BF160</f>
        <v>-27.509224999999994</v>
      </c>
      <c r="BR160" s="21">
        <f ca="1">BG160+BP160</f>
        <v>89.625437500000004</v>
      </c>
      <c r="BS160" s="21">
        <f ca="1">BG160-BP160</f>
        <v>-122.55596250000002</v>
      </c>
      <c r="BT160" s="61"/>
      <c r="BU160" s="19" t="s">
        <v>38</v>
      </c>
      <c r="BW160" s="8" t="s">
        <v>11</v>
      </c>
      <c r="BX160" s="21">
        <f ca="1">BX152+BX154*BZ148/100-CJ146*BZ148^2/20000</f>
        <v>-41.060874999999996</v>
      </c>
      <c r="BY160" s="21">
        <f ca="1">BY152+BY154*BZ148/100-CJ147*BZ148^2/20000</f>
        <v>-24.534962500000002</v>
      </c>
      <c r="BZ160" s="21">
        <f ca="1">BZ152-(BZ152-BZ153)/CJ145*BZ148/100</f>
        <v>144.06983333333332</v>
      </c>
      <c r="CA160" s="21">
        <f ca="1">CA152-(CA152-CA153)/CJ145*BZ148/100</f>
        <v>17.54175</v>
      </c>
      <c r="CB160" s="21">
        <f ca="1">CB152-(CB152-CB153)/CJ145*BZ148/100</f>
        <v>2.1074166666666665</v>
      </c>
      <c r="CC160" s="21">
        <f ca="1">CC152-(CC152-CC153)/CJ145*BZ148/100</f>
        <v>3.1012499999999998</v>
      </c>
      <c r="CD160" s="21">
        <f ca="1">(ABS(BZ160)+ABS(CB160))*SIGN(BZ160)</f>
        <v>146.17724999999999</v>
      </c>
      <c r="CE160" s="21">
        <f ca="1">(ABS(CA160)+ABS(CC160))*SIGN(CA160)</f>
        <v>20.643000000000001</v>
      </c>
      <c r="CF160" s="21">
        <f ca="1">(ABS(CD160)+0.3*ABS(CE160))*SIGN(CD160)</f>
        <v>152.37015</v>
      </c>
      <c r="CG160" s="21">
        <f t="shared" ref="CG160:CG163" ca="1" si="515">(ABS(CE160)+0.3*ABS(CD160))*SIGN(CE160)</f>
        <v>64.496174999999994</v>
      </c>
      <c r="CH160" s="21">
        <f ca="1">IF($C$2&lt;=$C$3,CF160,CG160)</f>
        <v>152.37015</v>
      </c>
      <c r="CI160" s="21">
        <f ca="1">BX160</f>
        <v>-41.060874999999996</v>
      </c>
      <c r="CJ160" s="21">
        <f ca="1">BY160+CH160</f>
        <v>127.83518749999999</v>
      </c>
      <c r="CK160" s="21">
        <f ca="1">BY160-CH160</f>
        <v>-176.9051125</v>
      </c>
      <c r="CL160" s="61"/>
      <c r="CM160" s="19" t="s">
        <v>38</v>
      </c>
      <c r="CO160" s="8" t="s">
        <v>11</v>
      </c>
      <c r="CP160" s="21">
        <f ca="1">CP152+CP154*CR148/100-DB146*CR148^2/20000</f>
        <v>-28.628424999999996</v>
      </c>
      <c r="CQ160" s="21">
        <f ca="1">CQ152+CQ154*CR148/100-DB147*CR148^2/20000</f>
        <v>-17.110312500000003</v>
      </c>
      <c r="CR160" s="21">
        <f ca="1">CR152-(CR152-CR153)/DB145*CR148/100</f>
        <v>129.58684722222222</v>
      </c>
      <c r="CS160" s="21">
        <f ca="1">CS152-(CS152-CS153)/DB145*CR148/100</f>
        <v>15.79351388888889</v>
      </c>
      <c r="CT160" s="21">
        <f ca="1">CT152-(CT152-CT153)/DB145*CR148/100</f>
        <v>1.8971388888888889</v>
      </c>
      <c r="CU160" s="21">
        <f ca="1">CU152-(CU152-CU153)/DB145*CR148/100</f>
        <v>2.7914861111111113</v>
      </c>
      <c r="CV160" s="21">
        <f ca="1">(ABS(CR160)+ABS(CT160))*SIGN(CR160)</f>
        <v>131.48398611111111</v>
      </c>
      <c r="CW160" s="21">
        <f ca="1">(ABS(CS160)+ABS(CU160))*SIGN(CS160)</f>
        <v>18.585000000000001</v>
      </c>
      <c r="CX160" s="21">
        <f ca="1">(ABS(CV160)+0.3*ABS(CW160))*SIGN(CV160)</f>
        <v>137.05948611111111</v>
      </c>
      <c r="CY160" s="21">
        <f t="shared" ref="CY160:CY163" ca="1" si="516">(ABS(CW160)+0.3*ABS(CV160))*SIGN(CW160)</f>
        <v>58.03019583333333</v>
      </c>
      <c r="CZ160" s="21">
        <f ca="1">IF($C$2&lt;=$C$3,CX160,CY160)</f>
        <v>137.05948611111111</v>
      </c>
      <c r="DA160" s="21">
        <f ca="1">CP160</f>
        <v>-28.628424999999996</v>
      </c>
      <c r="DB160" s="21">
        <f ca="1">CQ160+CZ160</f>
        <v>119.94917361111111</v>
      </c>
      <c r="DC160" s="21">
        <f ca="1">CQ160-CZ160</f>
        <v>-154.1697986111111</v>
      </c>
      <c r="DD160" s="61"/>
      <c r="DE160" s="19" t="s">
        <v>38</v>
      </c>
      <c r="DG160" s="8" t="s">
        <v>11</v>
      </c>
      <c r="DH160" s="21">
        <f ca="1">DH152+DH154*DJ148/100-DT146*DJ148^2/20000</f>
        <v>-16.534187500000002</v>
      </c>
      <c r="DI160" s="21">
        <f ca="1">DI152+DI154*DJ148/100-DT147*DJ148^2/20000</f>
        <v>-10.131724999999999</v>
      </c>
      <c r="DJ160" s="21">
        <f ca="1">DJ152-(DJ152-DJ153)/DT145*DJ148/100</f>
        <v>18.952308510638296</v>
      </c>
      <c r="DK160" s="21">
        <f ca="1">DK152-(DK152-DK153)/DT145*DJ148/100</f>
        <v>-3.7409042553191489</v>
      </c>
      <c r="DL160" s="21">
        <f ca="1">DL152-(DL152-DL153)/DT145*DJ148/100</f>
        <v>-0.52034042553191495</v>
      </c>
      <c r="DM160" s="21">
        <f ca="1">DM152-(DM152-DM153)/DT145*DJ148/100</f>
        <v>-0.7659999999999999</v>
      </c>
      <c r="DN160" s="21">
        <f ca="1">(ABS(DJ160)+ABS(DL160))*SIGN(DJ160)</f>
        <v>19.472648936170213</v>
      </c>
      <c r="DO160" s="21">
        <f ca="1">(ABS(DK160)+ABS(DM160))*SIGN(DK160)</f>
        <v>-4.5069042553191485</v>
      </c>
      <c r="DP160" s="21">
        <f ca="1">(ABS(DN160)+0.3*ABS(DO160))*SIGN(DN160)</f>
        <v>20.824720212765957</v>
      </c>
      <c r="DQ160" s="21">
        <f t="shared" ref="DQ160:DQ163" ca="1" si="517">(ABS(DO160)+0.3*ABS(DN160))*SIGN(DO160)</f>
        <v>-10.348698936170212</v>
      </c>
      <c r="DR160" s="21">
        <f ca="1">IF($C$2&lt;=$C$3,DP160,DQ160)</f>
        <v>20.824720212765957</v>
      </c>
      <c r="DS160" s="21">
        <f ca="1">DH160</f>
        <v>-16.534187500000002</v>
      </c>
      <c r="DT160" s="21">
        <f ca="1">DI160+DR160</f>
        <v>10.692995212765958</v>
      </c>
      <c r="DU160" s="21">
        <f ca="1">DI160-DR160</f>
        <v>-30.956445212765956</v>
      </c>
      <c r="DV160" s="61"/>
    </row>
    <row r="161" spans="1:126" s="18" customFormat="1">
      <c r="C161" s="8" t="s">
        <v>10</v>
      </c>
      <c r="D161" s="21">
        <f ca="1">D153-D155*F149/100-P146*F149^2/20000</f>
        <v>-18.3528375</v>
      </c>
      <c r="E161" s="21">
        <f ca="1">E153-E155*F149/100-P147*F149^2/20000</f>
        <v>-11.246525</v>
      </c>
      <c r="F161" s="21">
        <f ca="1">F153-(F153-F152)/P145*F149/100</f>
        <v>-18.083117021276596</v>
      </c>
      <c r="G161" s="21">
        <f ca="1">G153-(G153-G152)/P145*F149/100</f>
        <v>-2.203148936170213</v>
      </c>
      <c r="H161" s="21">
        <f ca="1">H153-(H153-H152)/P145*F149/100</f>
        <v>-0.26536170212765953</v>
      </c>
      <c r="I161" s="21">
        <f ca="1">I153-(I153-I152)/P145*F149/100</f>
        <v>-0.39055319148936168</v>
      </c>
      <c r="J161" s="21">
        <f t="shared" ref="J161:K163" ca="1" si="518">(ABS(F161)+ABS(H161))*SIGN(F161)</f>
        <v>-18.348478723404256</v>
      </c>
      <c r="K161" s="21">
        <f t="shared" ca="1" si="518"/>
        <v>-2.5937021276595749</v>
      </c>
      <c r="L161" s="21">
        <f t="shared" ref="L161:L163" ca="1" si="519">(ABS(J161)+0.3*ABS(K161))*SIGN(J161)</f>
        <v>-19.126589361702127</v>
      </c>
      <c r="M161" s="21">
        <f t="shared" ca="1" si="511"/>
        <v>-8.0982457446808525</v>
      </c>
      <c r="N161" s="21">
        <f ca="1">IF($C$2&lt;=$C$3,L161,M161)</f>
        <v>-19.126589361702127</v>
      </c>
      <c r="O161" s="21">
        <f t="shared" ref="O161:O163" ca="1" si="520">D161</f>
        <v>-18.3528375</v>
      </c>
      <c r="P161" s="21">
        <f t="shared" ref="P161:P163" ca="1" si="521">E161+N161</f>
        <v>-30.373114361702129</v>
      </c>
      <c r="Q161" s="21">
        <f t="shared" ref="Q161:Q163" ca="1" si="522">E161-N161</f>
        <v>7.8800643617021269</v>
      </c>
      <c r="R161" s="61"/>
      <c r="U161" s="8" t="s">
        <v>10</v>
      </c>
      <c r="V161" s="21">
        <f ca="1">V153-V155*X149/100-AH146*X149^2/20000</f>
        <v>-11.9778375</v>
      </c>
      <c r="W161" s="21">
        <f ca="1">W153-W155*X149/100-AH147*X149^2/20000</f>
        <v>-7.319725</v>
      </c>
      <c r="X161" s="21">
        <f ca="1">X153-(X153-X152)/AH145*X149/100</f>
        <v>-20.501249999999999</v>
      </c>
      <c r="Y161" s="21">
        <f ca="1">Y153-(Y153-Y152)/AH145*X149/100</f>
        <v>-2.4970657894736843</v>
      </c>
      <c r="Z161" s="21">
        <f ca="1">Z153-(Z153-Z152)/AH145*X149/100</f>
        <v>-0.3001447368421053</v>
      </c>
      <c r="AA161" s="21">
        <f ca="1">AA153-(AA153-AA152)/AH145*X149/100</f>
        <v>-0.44194736842105264</v>
      </c>
      <c r="AB161" s="21">
        <f t="shared" ref="AB161:AC163" ca="1" si="523">(ABS(X161)+ABS(Z161))*SIGN(X161)</f>
        <v>-20.801394736842106</v>
      </c>
      <c r="AC161" s="21">
        <f t="shared" ca="1" si="523"/>
        <v>-2.9390131578947369</v>
      </c>
      <c r="AD161" s="21">
        <f t="shared" ref="AD161:AD163" ca="1" si="524">(ABS(AB161)+0.3*ABS(AC161))*SIGN(AB161)</f>
        <v>-21.683098684210528</v>
      </c>
      <c r="AE161" s="21">
        <f t="shared" ca="1" si="512"/>
        <v>-9.1794315789473693</v>
      </c>
      <c r="AF161" s="21">
        <f ca="1">IF($C$2&lt;=$C$3,AD161,AE161)</f>
        <v>-21.683098684210528</v>
      </c>
      <c r="AG161" s="21">
        <f t="shared" ref="AG161:AG163" ca="1" si="525">V161</f>
        <v>-11.9778375</v>
      </c>
      <c r="AH161" s="21">
        <f t="shared" ref="AH161:AH163" ca="1" si="526">W161+AF161</f>
        <v>-29.002823684210526</v>
      </c>
      <c r="AI161" s="21">
        <f t="shared" ref="AI161:AI163" ca="1" si="527">W161-AF161</f>
        <v>14.363373684210528</v>
      </c>
      <c r="AJ161" s="61"/>
      <c r="AM161" s="8" t="s">
        <v>10</v>
      </c>
      <c r="AN161" s="21">
        <f ca="1">AN153-AN155*AP149/100-AZ146*AP149^2/20000</f>
        <v>-20.257075</v>
      </c>
      <c r="AO161" s="21">
        <f ca="1">AO153-AO155*AP149/100-AZ147*AP149^2/20000</f>
        <v>-12.195</v>
      </c>
      <c r="AP161" s="21">
        <f ca="1">AP153-(AP153-AP152)/AZ145*AP149/100</f>
        <v>-14.075750000000001</v>
      </c>
      <c r="AQ161" s="21">
        <f ca="1">AQ153-(AQ153-AQ152)/AZ145*AP149/100</f>
        <v>-1.7080500000000001</v>
      </c>
      <c r="AR161" s="21">
        <f ca="1">AR153-(AR153-AR152)/AZ145*AP149/100</f>
        <v>-0.20480000000000001</v>
      </c>
      <c r="AS161" s="21">
        <f ca="1">AS153-(AS153-AS152)/AZ145*AP149/100</f>
        <v>-0.30055000000000004</v>
      </c>
      <c r="AT161" s="21">
        <f t="shared" ref="AT161:AU163" ca="1" si="528">(ABS(AP161)+ABS(AR161))*SIGN(AP161)</f>
        <v>-14.280550000000002</v>
      </c>
      <c r="AU161" s="21">
        <f t="shared" ca="1" si="528"/>
        <v>-2.0085999999999999</v>
      </c>
      <c r="AV161" s="21">
        <f t="shared" ref="AV161:AV163" ca="1" si="529">(ABS(AT161)+0.3*ABS(AU161))*SIGN(AT161)</f>
        <v>-14.883130000000001</v>
      </c>
      <c r="AW161" s="21">
        <f t="shared" ca="1" si="513"/>
        <v>-6.2927650000000011</v>
      </c>
      <c r="AX161" s="21">
        <f ca="1">IF($C$2&lt;=$C$3,AV161,AW161)</f>
        <v>-14.883130000000001</v>
      </c>
      <c r="AY161" s="21">
        <f t="shared" ref="AY161:AY163" ca="1" si="530">AN161</f>
        <v>-20.257075</v>
      </c>
      <c r="AZ161" s="21">
        <f t="shared" ref="AZ161:AZ163" ca="1" si="531">AO161+AX161</f>
        <v>-27.078130000000002</v>
      </c>
      <c r="BA161" s="21">
        <f t="shared" ref="BA161:BA163" ca="1" si="532">AO161-AX161</f>
        <v>2.688130000000001</v>
      </c>
      <c r="BB161" s="61"/>
      <c r="BE161" s="8" t="s">
        <v>10</v>
      </c>
      <c r="BF161" s="21">
        <f ca="1">BF153-BF155*BH149/100-BR146*BH149^2/20000</f>
        <v>-22.736025000000001</v>
      </c>
      <c r="BG161" s="21">
        <f ca="1">BG153-BG155*BH149/100-BR147*BH149^2/20000</f>
        <v>-13.648162500000002</v>
      </c>
      <c r="BH161" s="21">
        <f ca="1">BH153-(BH153-BH152)/BR145*BH149/100</f>
        <v>-133.36971875</v>
      </c>
      <c r="BI161" s="21">
        <f ca="1">BI153-(BI153-BI152)/BR145*BH149/100</f>
        <v>-16.257265625000002</v>
      </c>
      <c r="BJ161" s="21">
        <f ca="1">BJ153-(BJ153-BJ152)/BR145*BH149/100</f>
        <v>-1.95303125</v>
      </c>
      <c r="BK161" s="21">
        <f ca="1">BK153-(BK153-BK152)/BR145*BH149/100</f>
        <v>-2.873234375</v>
      </c>
      <c r="BL161" s="21">
        <f t="shared" ref="BL161:BM163" ca="1" si="533">(ABS(BH161)+ABS(BJ161))*SIGN(BH161)</f>
        <v>-135.32275000000001</v>
      </c>
      <c r="BM161" s="21">
        <f t="shared" ca="1" si="533"/>
        <v>-19.130500000000001</v>
      </c>
      <c r="BN161" s="21">
        <f t="shared" ref="BN161:BN163" ca="1" si="534">(ABS(BL161)+0.3*ABS(BM161))*SIGN(BL161)</f>
        <v>-141.06190000000001</v>
      </c>
      <c r="BO161" s="21">
        <f t="shared" ca="1" si="514"/>
        <v>-59.727325000000008</v>
      </c>
      <c r="BP161" s="21">
        <f ca="1">IF($C$2&lt;=$C$3,BN161,BO161)</f>
        <v>-141.06190000000001</v>
      </c>
      <c r="BQ161" s="21">
        <f t="shared" ref="BQ161:BQ163" ca="1" si="535">BF161</f>
        <v>-22.736025000000001</v>
      </c>
      <c r="BR161" s="21">
        <f t="shared" ref="BR161:BR163" ca="1" si="536">BG161+BP161</f>
        <v>-154.71006250000002</v>
      </c>
      <c r="BS161" s="21">
        <f t="shared" ref="BS161:BS163" ca="1" si="537">BG161-BP161</f>
        <v>127.41373750000001</v>
      </c>
      <c r="BT161" s="61"/>
      <c r="BW161" s="8" t="s">
        <v>10</v>
      </c>
      <c r="BX161" s="21">
        <f ca="1">BX153-BX155*BZ149/100-CJ146*BZ149^2/20000</f>
        <v>-45.20277500000001</v>
      </c>
      <c r="BY161" s="21">
        <f ca="1">BY153-BY155*BZ149/100-CJ147*BZ149^2/20000</f>
        <v>-27.065862500000001</v>
      </c>
      <c r="BZ161" s="21">
        <f ca="1">BZ153-(BZ153-BZ152)/CJ145*BZ149/100</f>
        <v>-144.79183333333333</v>
      </c>
      <c r="CA161" s="21">
        <f ca="1">CA153-(CA153-CA152)/CJ145*BZ149/100</f>
        <v>-17.630749999999999</v>
      </c>
      <c r="CB161" s="21">
        <f ca="1">CB153-(CB153-CB152)/CJ145*BZ149/100</f>
        <v>-2.1184166666666666</v>
      </c>
      <c r="CC161" s="21">
        <f ca="1">CC153-(CC153-CC152)/CJ145*BZ149/100</f>
        <v>-3.11625</v>
      </c>
      <c r="CD161" s="21">
        <f t="shared" ref="CD161:CE163" ca="1" si="538">(ABS(BZ161)+ABS(CB161))*SIGN(BZ161)</f>
        <v>-146.91024999999999</v>
      </c>
      <c r="CE161" s="21">
        <f t="shared" ca="1" si="538"/>
        <v>-20.747</v>
      </c>
      <c r="CF161" s="21">
        <f t="shared" ref="CF161:CF163" ca="1" si="539">(ABS(CD161)+0.3*ABS(CE161))*SIGN(CD161)</f>
        <v>-153.13434999999998</v>
      </c>
      <c r="CG161" s="21">
        <f t="shared" ca="1" si="515"/>
        <v>-64.820075000000003</v>
      </c>
      <c r="CH161" s="21">
        <f ca="1">IF($C$2&lt;=$C$3,CF161,CG161)</f>
        <v>-153.13434999999998</v>
      </c>
      <c r="CI161" s="21">
        <f t="shared" ref="CI161:CI163" ca="1" si="540">BX161</f>
        <v>-45.20277500000001</v>
      </c>
      <c r="CJ161" s="21">
        <f t="shared" ref="CJ161:CJ163" ca="1" si="541">BY161+CH161</f>
        <v>-180.20021249999999</v>
      </c>
      <c r="CK161" s="21">
        <f t="shared" ref="CK161:CK163" ca="1" si="542">BY161-CH161</f>
        <v>126.06848749999997</v>
      </c>
      <c r="CL161" s="61"/>
      <c r="CO161" s="8" t="s">
        <v>10</v>
      </c>
      <c r="CP161" s="21">
        <f ca="1">CP153-CP155*CR149/100-DB146*CR149^2/20000</f>
        <v>-24.114025000000002</v>
      </c>
      <c r="CQ161" s="21">
        <f ca="1">CQ153-CQ155*CR149/100-DB147*CR149^2/20000</f>
        <v>-14.439112500000002</v>
      </c>
      <c r="CR161" s="21">
        <f ca="1">CR153-(CR153-CR152)/DB145*CR149/100</f>
        <v>-106.55479166666666</v>
      </c>
      <c r="CS161" s="21">
        <f ca="1">CS153-(CS153-CS152)/DB145*CR149/100</f>
        <v>-12.978791666666668</v>
      </c>
      <c r="CT161" s="21">
        <f ca="1">CT153-(CT153-CT152)/DB145*CR149/100</f>
        <v>-1.5559166666666668</v>
      </c>
      <c r="CU161" s="21">
        <f ca="1">CU153-(CU153-CU152)/DB145*CR149/100</f>
        <v>-2.288208333333333</v>
      </c>
      <c r="CV161" s="21">
        <f t="shared" ref="CV161:CW163" ca="1" si="543">(ABS(CR161)+ABS(CT161))*SIGN(CR161)</f>
        <v>-108.11070833333332</v>
      </c>
      <c r="CW161" s="21">
        <f t="shared" ca="1" si="543"/>
        <v>-15.267000000000001</v>
      </c>
      <c r="CX161" s="21">
        <f t="shared" ref="CX161:CX163" ca="1" si="544">(ABS(CV161)+0.3*ABS(CW161))*SIGN(CV161)</f>
        <v>-112.69080833333332</v>
      </c>
      <c r="CY161" s="21">
        <f t="shared" ca="1" si="516"/>
        <v>-47.700212499999999</v>
      </c>
      <c r="CZ161" s="21">
        <f ca="1">IF($C$2&lt;=$C$3,CX161,CY161)</f>
        <v>-112.69080833333332</v>
      </c>
      <c r="DA161" s="21">
        <f t="shared" ref="DA161:DA163" ca="1" si="545">CP161</f>
        <v>-24.114025000000002</v>
      </c>
      <c r="DB161" s="21">
        <f t="shared" ref="DB161:DB163" ca="1" si="546">CQ161+CZ161</f>
        <v>-127.12992083333333</v>
      </c>
      <c r="DC161" s="21">
        <f t="shared" ref="DC161:DC163" ca="1" si="547">CQ161-CZ161</f>
        <v>98.251695833333315</v>
      </c>
      <c r="DD161" s="61"/>
      <c r="DG161" s="8" t="s">
        <v>10</v>
      </c>
      <c r="DH161" s="21">
        <f ca="1">DH153-DH155*DJ149/100-DT146*DJ149^2/20000</f>
        <v>-18.3467375</v>
      </c>
      <c r="DI161" s="21">
        <f ca="1">DI153-DI155*DJ149/100-DT147*DJ149^2/20000</f>
        <v>-11.240125000000001</v>
      </c>
      <c r="DJ161" s="21">
        <f ca="1">DJ153-(DJ153-DJ152)/DT145*DJ149/100</f>
        <v>-18.057308510638297</v>
      </c>
      <c r="DK161" s="21">
        <f ca="1">DK153-(DK153-DK152)/DT145*DJ149/100</f>
        <v>3.5659042553191487</v>
      </c>
      <c r="DL161" s="21">
        <f ca="1">DL153-(DL153-DL152)/DT145*DJ149/100</f>
        <v>0.49634042553191493</v>
      </c>
      <c r="DM161" s="21">
        <f ca="1">DM153-(DM153-DM152)/DT145*DJ149/100</f>
        <v>0.73</v>
      </c>
      <c r="DN161" s="21">
        <f t="shared" ref="DN161:DO163" ca="1" si="548">(ABS(DJ161)+ABS(DL161))*SIGN(DJ161)</f>
        <v>-18.553648936170212</v>
      </c>
      <c r="DO161" s="21">
        <f t="shared" ca="1" si="548"/>
        <v>4.2959042553191491</v>
      </c>
      <c r="DP161" s="21">
        <f t="shared" ref="DP161:DP163" ca="1" si="549">(ABS(DN161)+0.3*ABS(DO161))*SIGN(DN161)</f>
        <v>-19.842420212765958</v>
      </c>
      <c r="DQ161" s="21">
        <f t="shared" ca="1" si="517"/>
        <v>9.8619989361702132</v>
      </c>
      <c r="DR161" s="21">
        <f ca="1">IF($C$2&lt;=$C$3,DP161,DQ161)</f>
        <v>-19.842420212765958</v>
      </c>
      <c r="DS161" s="21">
        <f t="shared" ref="DS161:DS163" ca="1" si="550">DH161</f>
        <v>-18.3467375</v>
      </c>
      <c r="DT161" s="21">
        <f t="shared" ref="DT161:DT163" ca="1" si="551">DI161+DR161</f>
        <v>-31.082545212765957</v>
      </c>
      <c r="DU161" s="21">
        <f t="shared" ref="DU161:DU163" ca="1" si="552">DI161-DR161</f>
        <v>8.6022952127659575</v>
      </c>
      <c r="DV161" s="61"/>
    </row>
    <row r="162" spans="1:126" s="18" customFormat="1">
      <c r="C162" s="8" t="s">
        <v>9</v>
      </c>
      <c r="D162" s="21">
        <f ca="1">D154-P146*F148/100</f>
        <v>26.224499999999999</v>
      </c>
      <c r="E162" s="21">
        <f ca="1">E154-P147*F148/100</f>
        <v>16.068000000000001</v>
      </c>
      <c r="F162" s="21">
        <f t="shared" ref="F162:I163" ca="1" si="553">F154</f>
        <v>-8.4730000000000008</v>
      </c>
      <c r="G162" s="21">
        <f t="shared" ca="1" si="553"/>
        <v>-1.032</v>
      </c>
      <c r="H162" s="21">
        <f t="shared" ca="1" si="553"/>
        <v>-0.124</v>
      </c>
      <c r="I162" s="21">
        <f t="shared" ca="1" si="553"/>
        <v>-0.183</v>
      </c>
      <c r="J162" s="21">
        <f t="shared" ca="1" si="518"/>
        <v>-8.5970000000000013</v>
      </c>
      <c r="K162" s="21">
        <f t="shared" ca="1" si="518"/>
        <v>-1.2150000000000001</v>
      </c>
      <c r="L162" s="21">
        <f t="shared" ca="1" si="519"/>
        <v>-8.9615000000000009</v>
      </c>
      <c r="M162" s="21">
        <f t="shared" ca="1" si="511"/>
        <v>-3.7941000000000003</v>
      </c>
      <c r="N162" s="21">
        <f ca="1">IF($C$2&lt;=$C$3,L162,M162)</f>
        <v>-8.9615000000000009</v>
      </c>
      <c r="O162" s="21">
        <f t="shared" ca="1" si="520"/>
        <v>26.224499999999999</v>
      </c>
      <c r="P162" s="21">
        <f t="shared" ca="1" si="521"/>
        <v>7.1065000000000005</v>
      </c>
      <c r="Q162" s="21">
        <f t="shared" ca="1" si="522"/>
        <v>25.029500000000002</v>
      </c>
      <c r="R162" s="61"/>
      <c r="U162" s="8" t="s">
        <v>9</v>
      </c>
      <c r="V162" s="21">
        <f ca="1">V154-AH146*X148/100</f>
        <v>21.105499999999999</v>
      </c>
      <c r="W162" s="21">
        <f ca="1">W154-AH147*X148/100</f>
        <v>12.938000000000001</v>
      </c>
      <c r="X162" s="21">
        <f t="shared" ref="X162:AA163" ca="1" si="554">X154</f>
        <v>-11.765000000000001</v>
      </c>
      <c r="Y162" s="21">
        <f t="shared" ca="1" si="554"/>
        <v>-1.4330000000000001</v>
      </c>
      <c r="Z162" s="21">
        <f t="shared" ca="1" si="554"/>
        <v>-0.17199999999999999</v>
      </c>
      <c r="AA162" s="21">
        <f t="shared" ca="1" si="554"/>
        <v>-0.254</v>
      </c>
      <c r="AB162" s="21">
        <f t="shared" ca="1" si="523"/>
        <v>-11.937000000000001</v>
      </c>
      <c r="AC162" s="21">
        <f t="shared" ca="1" si="523"/>
        <v>-1.6870000000000001</v>
      </c>
      <c r="AD162" s="21">
        <f t="shared" ca="1" si="524"/>
        <v>-12.443100000000001</v>
      </c>
      <c r="AE162" s="21">
        <f t="shared" ca="1" si="512"/>
        <v>-5.2681000000000004</v>
      </c>
      <c r="AF162" s="21">
        <f ca="1">IF($C$2&lt;=$C$3,AD162,AE162)</f>
        <v>-12.443100000000001</v>
      </c>
      <c r="AG162" s="21">
        <f t="shared" ca="1" si="525"/>
        <v>21.105499999999999</v>
      </c>
      <c r="AH162" s="21">
        <f t="shared" ca="1" si="526"/>
        <v>0.49489999999999945</v>
      </c>
      <c r="AI162" s="21">
        <f t="shared" ca="1" si="527"/>
        <v>25.381100000000004</v>
      </c>
      <c r="AJ162" s="61"/>
      <c r="AM162" s="8" t="s">
        <v>9</v>
      </c>
      <c r="AN162" s="21">
        <f ca="1">AN154-AZ146*AP148/100</f>
        <v>47.672000000000004</v>
      </c>
      <c r="AO162" s="21">
        <f ca="1">AO154-AZ147*AP148/100</f>
        <v>28.72</v>
      </c>
      <c r="AP162" s="21">
        <f t="shared" ref="AP162:AS163" ca="1" si="555">AP154</f>
        <v>-12.895</v>
      </c>
      <c r="AQ162" s="21">
        <f t="shared" ca="1" si="555"/>
        <v>-1.5660000000000001</v>
      </c>
      <c r="AR162" s="21">
        <f t="shared" ca="1" si="555"/>
        <v>-0.188</v>
      </c>
      <c r="AS162" s="21">
        <f t="shared" ca="1" si="555"/>
        <v>-0.27600000000000002</v>
      </c>
      <c r="AT162" s="21">
        <f t="shared" ca="1" si="528"/>
        <v>-13.083</v>
      </c>
      <c r="AU162" s="21">
        <f t="shared" ca="1" si="528"/>
        <v>-1.8420000000000001</v>
      </c>
      <c r="AV162" s="21">
        <f t="shared" ca="1" si="529"/>
        <v>-13.6356</v>
      </c>
      <c r="AW162" s="21">
        <f t="shared" ca="1" si="513"/>
        <v>-5.7668999999999997</v>
      </c>
      <c r="AX162" s="21">
        <f ca="1">IF($C$2&lt;=$C$3,AV162,AW162)</f>
        <v>-13.6356</v>
      </c>
      <c r="AY162" s="21">
        <f t="shared" ca="1" si="530"/>
        <v>47.672000000000004</v>
      </c>
      <c r="AZ162" s="21">
        <f t="shared" ca="1" si="531"/>
        <v>15.084399999999999</v>
      </c>
      <c r="BA162" s="21">
        <f t="shared" ca="1" si="532"/>
        <v>42.355599999999995</v>
      </c>
      <c r="BB162" s="61"/>
      <c r="BE162" s="8" t="s">
        <v>9</v>
      </c>
      <c r="BF162" s="21">
        <f ca="1">BF154-BR146*BH148/100</f>
        <v>78.799000000000007</v>
      </c>
      <c r="BG162" s="21">
        <f ca="1">BG154-BR147*BH148/100</f>
        <v>47.118499999999997</v>
      </c>
      <c r="BH162" s="21">
        <f t="shared" ref="BH162:BK163" ca="1" si="556">BH154</f>
        <v>-86.549000000000007</v>
      </c>
      <c r="BI162" s="21">
        <f t="shared" ca="1" si="556"/>
        <v>-10.548</v>
      </c>
      <c r="BJ162" s="21">
        <f t="shared" ca="1" si="556"/>
        <v>-1.266</v>
      </c>
      <c r="BK162" s="21">
        <f t="shared" ca="1" si="556"/>
        <v>-1.8620000000000001</v>
      </c>
      <c r="BL162" s="21">
        <f t="shared" ca="1" si="533"/>
        <v>-87.815000000000012</v>
      </c>
      <c r="BM162" s="21">
        <f t="shared" ca="1" si="533"/>
        <v>-12.41</v>
      </c>
      <c r="BN162" s="21">
        <f t="shared" ca="1" si="534"/>
        <v>-91.538000000000011</v>
      </c>
      <c r="BO162" s="21">
        <f t="shared" ca="1" si="514"/>
        <v>-38.754500000000007</v>
      </c>
      <c r="BP162" s="21">
        <f ca="1">IF($C$2&lt;=$C$3,BN162,BO162)</f>
        <v>-91.538000000000011</v>
      </c>
      <c r="BQ162" s="21">
        <f t="shared" ca="1" si="535"/>
        <v>78.799000000000007</v>
      </c>
      <c r="BR162" s="21">
        <f t="shared" ca="1" si="536"/>
        <v>-44.419500000000014</v>
      </c>
      <c r="BS162" s="21">
        <f t="shared" ca="1" si="537"/>
        <v>138.65649999999999</v>
      </c>
      <c r="BT162" s="61"/>
      <c r="BW162" s="8" t="s">
        <v>9</v>
      </c>
      <c r="BX162" s="21">
        <f ca="1">BX154-CJ146*BZ148/100</f>
        <v>98.671999999999997</v>
      </c>
      <c r="BY162" s="21">
        <f ca="1">BY154-CJ147*BZ148/100</f>
        <v>59.0045</v>
      </c>
      <c r="BZ162" s="21">
        <f t="shared" ref="BZ162:CC163" ca="1" si="557">BZ154</f>
        <v>-82.531999999999996</v>
      </c>
      <c r="CA162" s="21">
        <f t="shared" ca="1" si="557"/>
        <v>-10.048999999999999</v>
      </c>
      <c r="CB162" s="21">
        <f t="shared" ca="1" si="557"/>
        <v>-1.2070000000000001</v>
      </c>
      <c r="CC162" s="21">
        <f t="shared" ca="1" si="557"/>
        <v>-1.776</v>
      </c>
      <c r="CD162" s="21">
        <f t="shared" ca="1" si="538"/>
        <v>-83.73899999999999</v>
      </c>
      <c r="CE162" s="21">
        <f t="shared" ca="1" si="538"/>
        <v>-11.824999999999999</v>
      </c>
      <c r="CF162" s="21">
        <f t="shared" ca="1" si="539"/>
        <v>-87.28649999999999</v>
      </c>
      <c r="CG162" s="21">
        <f t="shared" ca="1" si="515"/>
        <v>-36.946699999999993</v>
      </c>
      <c r="CH162" s="21">
        <f ca="1">IF($C$2&lt;=$C$3,CF162,CG162)</f>
        <v>-87.28649999999999</v>
      </c>
      <c r="CI162" s="21">
        <f t="shared" ca="1" si="540"/>
        <v>98.671999999999997</v>
      </c>
      <c r="CJ162" s="21">
        <f t="shared" ca="1" si="541"/>
        <v>-28.281999999999989</v>
      </c>
      <c r="CK162" s="21">
        <f t="shared" ca="1" si="542"/>
        <v>146.291</v>
      </c>
      <c r="CL162" s="61"/>
      <c r="CO162" s="8" t="s">
        <v>9</v>
      </c>
      <c r="CP162" s="21">
        <f ca="1">CP154-DB146*CR148/100</f>
        <v>89.899000000000001</v>
      </c>
      <c r="CQ162" s="21">
        <f ca="1">CQ154-DB147*CR148/100</f>
        <v>53.763500000000001</v>
      </c>
      <c r="CR162" s="21">
        <f t="shared" ref="CR162:CU163" ca="1" si="558">CR154</f>
        <v>-76.174999999999997</v>
      </c>
      <c r="CS162" s="21">
        <f t="shared" ca="1" si="558"/>
        <v>-9.2810000000000006</v>
      </c>
      <c r="CT162" s="21">
        <f t="shared" ca="1" si="558"/>
        <v>-1.1140000000000001</v>
      </c>
      <c r="CU162" s="21">
        <f t="shared" ca="1" si="558"/>
        <v>-1.639</v>
      </c>
      <c r="CV162" s="21">
        <f t="shared" ca="1" si="543"/>
        <v>-77.289000000000001</v>
      </c>
      <c r="CW162" s="21">
        <f t="shared" ca="1" si="543"/>
        <v>-10.92</v>
      </c>
      <c r="CX162" s="21">
        <f t="shared" ca="1" si="544"/>
        <v>-80.564999999999998</v>
      </c>
      <c r="CY162" s="21">
        <f t="shared" ca="1" si="516"/>
        <v>-34.106699999999996</v>
      </c>
      <c r="CZ162" s="21">
        <f ca="1">IF($C$2&lt;=$C$3,CX162,CY162)</f>
        <v>-80.564999999999998</v>
      </c>
      <c r="DA162" s="21">
        <f t="shared" ca="1" si="545"/>
        <v>89.899000000000001</v>
      </c>
      <c r="DB162" s="21">
        <f t="shared" ca="1" si="546"/>
        <v>-26.801499999999997</v>
      </c>
      <c r="DC162" s="21">
        <f t="shared" ca="1" si="547"/>
        <v>134.32849999999999</v>
      </c>
      <c r="DD162" s="61"/>
      <c r="DG162" s="8" t="s">
        <v>9</v>
      </c>
      <c r="DH162" s="21">
        <f ca="1">DH154-DT146*DJ148/100</f>
        <v>26.230499999999999</v>
      </c>
      <c r="DI162" s="21">
        <f ca="1">DI154-DT147*DJ148/100</f>
        <v>16.071999999999999</v>
      </c>
      <c r="DJ162" s="21">
        <f t="shared" ref="DJ162:DM163" ca="1" si="559">DJ154</f>
        <v>-8.4109999999999996</v>
      </c>
      <c r="DK162" s="21">
        <f t="shared" ca="1" si="559"/>
        <v>1.661</v>
      </c>
      <c r="DL162" s="21">
        <f t="shared" ca="1" si="559"/>
        <v>0.23100000000000001</v>
      </c>
      <c r="DM162" s="21">
        <f t="shared" ca="1" si="559"/>
        <v>0.34</v>
      </c>
      <c r="DN162" s="21">
        <f t="shared" ca="1" si="548"/>
        <v>-8.6419999999999995</v>
      </c>
      <c r="DO162" s="21">
        <f t="shared" ca="1" si="548"/>
        <v>2.0009999999999999</v>
      </c>
      <c r="DP162" s="21">
        <f t="shared" ca="1" si="549"/>
        <v>-9.2423000000000002</v>
      </c>
      <c r="DQ162" s="21">
        <f t="shared" ca="1" si="517"/>
        <v>4.5935999999999995</v>
      </c>
      <c r="DR162" s="21">
        <f ca="1">IF($C$2&lt;=$C$3,DP162,DQ162)</f>
        <v>-9.2423000000000002</v>
      </c>
      <c r="DS162" s="21">
        <f t="shared" ca="1" si="550"/>
        <v>26.230499999999999</v>
      </c>
      <c r="DT162" s="21">
        <f t="shared" ca="1" si="551"/>
        <v>6.829699999999999</v>
      </c>
      <c r="DU162" s="21">
        <f t="shared" ca="1" si="552"/>
        <v>25.314299999999999</v>
      </c>
      <c r="DV162" s="61"/>
    </row>
    <row r="163" spans="1:126" s="18" customFormat="1">
      <c r="C163" s="8" t="s">
        <v>8</v>
      </c>
      <c r="D163" s="21">
        <f ca="1">D155+P146*F149/100</f>
        <v>-27.0595</v>
      </c>
      <c r="E163" s="21">
        <f ca="1">E155+P147*F149/100</f>
        <v>-16.580000000000002</v>
      </c>
      <c r="F163" s="21">
        <f t="shared" ca="1" si="553"/>
        <v>-8.4730000000000008</v>
      </c>
      <c r="G163" s="21">
        <f t="shared" ca="1" si="553"/>
        <v>-1.032</v>
      </c>
      <c r="H163" s="21">
        <f t="shared" ca="1" si="553"/>
        <v>-0.124</v>
      </c>
      <c r="I163" s="21">
        <f t="shared" ca="1" si="553"/>
        <v>-0.183</v>
      </c>
      <c r="J163" s="21">
        <f t="shared" ca="1" si="518"/>
        <v>-8.5970000000000013</v>
      </c>
      <c r="K163" s="21">
        <f t="shared" ca="1" si="518"/>
        <v>-1.2150000000000001</v>
      </c>
      <c r="L163" s="21">
        <f t="shared" ca="1" si="519"/>
        <v>-8.9615000000000009</v>
      </c>
      <c r="M163" s="21">
        <f t="shared" ca="1" si="511"/>
        <v>-3.7941000000000003</v>
      </c>
      <c r="N163" s="21">
        <f ca="1">IF($C$2&lt;=$C$3,L163,M163)</f>
        <v>-8.9615000000000009</v>
      </c>
      <c r="O163" s="21">
        <f t="shared" ca="1" si="520"/>
        <v>-27.0595</v>
      </c>
      <c r="P163" s="21">
        <f t="shared" ca="1" si="521"/>
        <v>-25.541500000000003</v>
      </c>
      <c r="Q163" s="21">
        <f t="shared" ca="1" si="522"/>
        <v>-7.6185000000000009</v>
      </c>
      <c r="R163" s="61"/>
      <c r="U163" s="8" t="s">
        <v>8</v>
      </c>
      <c r="V163" s="21">
        <f ca="1">V155+AH146*X149/100</f>
        <v>-21.279499999999999</v>
      </c>
      <c r="W163" s="21">
        <f ca="1">W155+AH147*X149/100</f>
        <v>-13.032</v>
      </c>
      <c r="X163" s="21">
        <f t="shared" ca="1" si="554"/>
        <v>-11.765000000000001</v>
      </c>
      <c r="Y163" s="21">
        <f t="shared" ca="1" si="554"/>
        <v>-1.4330000000000001</v>
      </c>
      <c r="Z163" s="21">
        <f t="shared" ca="1" si="554"/>
        <v>-0.17199999999999999</v>
      </c>
      <c r="AA163" s="21">
        <f t="shared" ca="1" si="554"/>
        <v>-0.254</v>
      </c>
      <c r="AB163" s="21">
        <f t="shared" ca="1" si="523"/>
        <v>-11.937000000000001</v>
      </c>
      <c r="AC163" s="21">
        <f t="shared" ca="1" si="523"/>
        <v>-1.6870000000000001</v>
      </c>
      <c r="AD163" s="21">
        <f t="shared" ca="1" si="524"/>
        <v>-12.443100000000001</v>
      </c>
      <c r="AE163" s="21">
        <f t="shared" ca="1" si="512"/>
        <v>-5.2681000000000004</v>
      </c>
      <c r="AF163" s="21">
        <f ca="1">IF($C$2&lt;=$C$3,AD163,AE163)</f>
        <v>-12.443100000000001</v>
      </c>
      <c r="AG163" s="21">
        <f t="shared" ca="1" si="525"/>
        <v>-21.279499999999999</v>
      </c>
      <c r="AH163" s="21">
        <f t="shared" ca="1" si="526"/>
        <v>-25.475100000000001</v>
      </c>
      <c r="AI163" s="21">
        <f t="shared" ca="1" si="527"/>
        <v>-0.58889999999999887</v>
      </c>
      <c r="AJ163" s="61"/>
      <c r="AM163" s="8" t="s">
        <v>8</v>
      </c>
      <c r="AN163" s="21">
        <f ca="1">AN155+AZ146*AP149/100</f>
        <v>-49.150000000000006</v>
      </c>
      <c r="AO163" s="21">
        <f ca="1">AO155+AZ147*AP149/100</f>
        <v>-29.6</v>
      </c>
      <c r="AP163" s="21">
        <f t="shared" ca="1" si="555"/>
        <v>-12.895</v>
      </c>
      <c r="AQ163" s="21">
        <f t="shared" ca="1" si="555"/>
        <v>-1.5660000000000001</v>
      </c>
      <c r="AR163" s="21">
        <f t="shared" ca="1" si="555"/>
        <v>-0.188</v>
      </c>
      <c r="AS163" s="21">
        <f t="shared" ca="1" si="555"/>
        <v>-0.27600000000000002</v>
      </c>
      <c r="AT163" s="21">
        <f t="shared" ca="1" si="528"/>
        <v>-13.083</v>
      </c>
      <c r="AU163" s="21">
        <f t="shared" ca="1" si="528"/>
        <v>-1.8420000000000001</v>
      </c>
      <c r="AV163" s="21">
        <f t="shared" ca="1" si="529"/>
        <v>-13.6356</v>
      </c>
      <c r="AW163" s="21">
        <f t="shared" ca="1" si="513"/>
        <v>-5.7668999999999997</v>
      </c>
      <c r="AX163" s="21">
        <f ca="1">IF($C$2&lt;=$C$3,AV163,AW163)</f>
        <v>-13.6356</v>
      </c>
      <c r="AY163" s="21">
        <f t="shared" ca="1" si="530"/>
        <v>-49.150000000000006</v>
      </c>
      <c r="AZ163" s="21">
        <f t="shared" ca="1" si="531"/>
        <v>-43.235600000000005</v>
      </c>
      <c r="BA163" s="21">
        <f t="shared" ca="1" si="532"/>
        <v>-15.964400000000001</v>
      </c>
      <c r="BB163" s="61"/>
      <c r="BE163" s="8" t="s">
        <v>8</v>
      </c>
      <c r="BF163" s="21">
        <f ca="1">BF155+BR146*BH149/100</f>
        <v>-75.262999999999991</v>
      </c>
      <c r="BG163" s="21">
        <f ca="1">BG155+BR147*BH149/100</f>
        <v>-45.032499999999999</v>
      </c>
      <c r="BH163" s="21">
        <f t="shared" ca="1" si="556"/>
        <v>-86.549000000000007</v>
      </c>
      <c r="BI163" s="21">
        <f t="shared" ca="1" si="556"/>
        <v>-10.548</v>
      </c>
      <c r="BJ163" s="21">
        <f t="shared" ca="1" si="556"/>
        <v>-1.266</v>
      </c>
      <c r="BK163" s="21">
        <f t="shared" ca="1" si="556"/>
        <v>-1.8620000000000001</v>
      </c>
      <c r="BL163" s="21">
        <f t="shared" ca="1" si="533"/>
        <v>-87.815000000000012</v>
      </c>
      <c r="BM163" s="21">
        <f t="shared" ca="1" si="533"/>
        <v>-12.41</v>
      </c>
      <c r="BN163" s="21">
        <f t="shared" ca="1" si="534"/>
        <v>-91.538000000000011</v>
      </c>
      <c r="BO163" s="21">
        <f t="shared" ca="1" si="514"/>
        <v>-38.754500000000007</v>
      </c>
      <c r="BP163" s="21">
        <f ca="1">IF($C$2&lt;=$C$3,BN163,BO163)</f>
        <v>-91.538000000000011</v>
      </c>
      <c r="BQ163" s="21">
        <f t="shared" ca="1" si="535"/>
        <v>-75.262999999999991</v>
      </c>
      <c r="BR163" s="21">
        <f t="shared" ca="1" si="536"/>
        <v>-136.57050000000001</v>
      </c>
      <c r="BS163" s="21">
        <f t="shared" ca="1" si="537"/>
        <v>46.505500000000012</v>
      </c>
      <c r="BT163" s="61"/>
      <c r="BW163" s="8" t="s">
        <v>8</v>
      </c>
      <c r="BX163" s="21">
        <f ca="1">BX155+CJ146*BZ149/100</f>
        <v>-101.038</v>
      </c>
      <c r="BY163" s="21">
        <f ca="1">BY155+CJ147*BZ149/100</f>
        <v>-60.450499999999998</v>
      </c>
      <c r="BZ163" s="21">
        <f t="shared" ca="1" si="557"/>
        <v>-82.531999999999996</v>
      </c>
      <c r="CA163" s="21">
        <f t="shared" ca="1" si="557"/>
        <v>-10.048999999999999</v>
      </c>
      <c r="CB163" s="21">
        <f t="shared" ca="1" si="557"/>
        <v>-1.2070000000000001</v>
      </c>
      <c r="CC163" s="21">
        <f t="shared" ca="1" si="557"/>
        <v>-1.776</v>
      </c>
      <c r="CD163" s="21">
        <f t="shared" ca="1" si="538"/>
        <v>-83.73899999999999</v>
      </c>
      <c r="CE163" s="21">
        <f t="shared" ca="1" si="538"/>
        <v>-11.824999999999999</v>
      </c>
      <c r="CF163" s="21">
        <f t="shared" ca="1" si="539"/>
        <v>-87.28649999999999</v>
      </c>
      <c r="CG163" s="21">
        <f t="shared" ca="1" si="515"/>
        <v>-36.946699999999993</v>
      </c>
      <c r="CH163" s="21">
        <f ca="1">IF($C$2&lt;=$C$3,CF163,CG163)</f>
        <v>-87.28649999999999</v>
      </c>
      <c r="CI163" s="21">
        <f t="shared" ca="1" si="540"/>
        <v>-101.038</v>
      </c>
      <c r="CJ163" s="21">
        <f t="shared" ca="1" si="541"/>
        <v>-147.73699999999999</v>
      </c>
      <c r="CK163" s="21">
        <f t="shared" ca="1" si="542"/>
        <v>26.835999999999991</v>
      </c>
      <c r="CL163" s="61"/>
      <c r="CO163" s="8" t="s">
        <v>8</v>
      </c>
      <c r="CP163" s="21">
        <f ca="1">CP155+DB146*CR149/100</f>
        <v>-86.987000000000009</v>
      </c>
      <c r="CQ163" s="21">
        <f ca="1">CQ155+DB147*CR149/100</f>
        <v>-52.039499999999997</v>
      </c>
      <c r="CR163" s="21">
        <f t="shared" ca="1" si="558"/>
        <v>-76.174999999999997</v>
      </c>
      <c r="CS163" s="21">
        <f t="shared" ca="1" si="558"/>
        <v>-9.2810000000000006</v>
      </c>
      <c r="CT163" s="21">
        <f t="shared" ca="1" si="558"/>
        <v>-1.1140000000000001</v>
      </c>
      <c r="CU163" s="21">
        <f t="shared" ca="1" si="558"/>
        <v>-1.639</v>
      </c>
      <c r="CV163" s="21">
        <f t="shared" ca="1" si="543"/>
        <v>-77.289000000000001</v>
      </c>
      <c r="CW163" s="21">
        <f t="shared" ca="1" si="543"/>
        <v>-10.92</v>
      </c>
      <c r="CX163" s="21">
        <f t="shared" ca="1" si="544"/>
        <v>-80.564999999999998</v>
      </c>
      <c r="CY163" s="21">
        <f t="shared" ca="1" si="516"/>
        <v>-34.106699999999996</v>
      </c>
      <c r="CZ163" s="21">
        <f ca="1">IF($C$2&lt;=$C$3,CX163,CY163)</f>
        <v>-80.564999999999998</v>
      </c>
      <c r="DA163" s="21">
        <f t="shared" ca="1" si="545"/>
        <v>-86.987000000000009</v>
      </c>
      <c r="DB163" s="21">
        <f t="shared" ca="1" si="546"/>
        <v>-132.6045</v>
      </c>
      <c r="DC163" s="21">
        <f t="shared" ca="1" si="547"/>
        <v>28.525500000000001</v>
      </c>
      <c r="DD163" s="61"/>
      <c r="DG163" s="8" t="s">
        <v>8</v>
      </c>
      <c r="DH163" s="21">
        <f ca="1">DH155+DT146*DJ149/100</f>
        <v>-27.0535</v>
      </c>
      <c r="DI163" s="21">
        <f ca="1">DI155+DT147*DJ149/100</f>
        <v>-16.576000000000001</v>
      </c>
      <c r="DJ163" s="21">
        <f t="shared" ca="1" si="559"/>
        <v>-8.4109999999999996</v>
      </c>
      <c r="DK163" s="21">
        <f t="shared" ca="1" si="559"/>
        <v>1.661</v>
      </c>
      <c r="DL163" s="21">
        <f t="shared" ca="1" si="559"/>
        <v>0.23100000000000001</v>
      </c>
      <c r="DM163" s="21">
        <f t="shared" ca="1" si="559"/>
        <v>0.34</v>
      </c>
      <c r="DN163" s="21">
        <f t="shared" ca="1" si="548"/>
        <v>-8.6419999999999995</v>
      </c>
      <c r="DO163" s="21">
        <f t="shared" ca="1" si="548"/>
        <v>2.0009999999999999</v>
      </c>
      <c r="DP163" s="21">
        <f t="shared" ca="1" si="549"/>
        <v>-9.2423000000000002</v>
      </c>
      <c r="DQ163" s="21">
        <f t="shared" ca="1" si="517"/>
        <v>4.5935999999999995</v>
      </c>
      <c r="DR163" s="21">
        <f ca="1">IF($C$2&lt;=$C$3,DP163,DQ163)</f>
        <v>-9.2423000000000002</v>
      </c>
      <c r="DS163" s="21">
        <f t="shared" ca="1" si="550"/>
        <v>-27.0535</v>
      </c>
      <c r="DT163" s="21">
        <f t="shared" ca="1" si="551"/>
        <v>-25.818300000000001</v>
      </c>
      <c r="DU163" s="21">
        <f t="shared" ca="1" si="552"/>
        <v>-7.3337000000000003</v>
      </c>
      <c r="DV163" s="61"/>
    </row>
    <row r="164" spans="1:126" s="18" customFormat="1">
      <c r="C164" s="8" t="s">
        <v>58</v>
      </c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>
        <f ca="1">MIN(P145-F149/100,MAX(F148/100,O156))</f>
        <v>2.315493613507388</v>
      </c>
      <c r="P164" s="21">
        <f ca="1">MIN(P145-F149/100,MAX(F148/100,P156))</f>
        <v>1.1077106153581466</v>
      </c>
      <c r="Q164" s="21">
        <f ca="1">MIN(P145-F149/100,MAX(F148/100,Q156))</f>
        <v>3.5231834604576475</v>
      </c>
      <c r="R164" s="61"/>
      <c r="U164" s="8" t="s">
        <v>58</v>
      </c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>
        <f ca="1">MIN(AH145-X149/100,MAX(X148/100,AG156))</f>
        <v>1.8927854317875614</v>
      </c>
      <c r="AH164" s="21">
        <f ca="1">MIN(AH145-X149/100,MAX(X148/100,AH156))</f>
        <v>0.2166867640800112</v>
      </c>
      <c r="AI164" s="21">
        <f ca="1">MIN(AH145-X149/100,MAX(X148/100,AI156))</f>
        <v>3.5706873315363881</v>
      </c>
      <c r="AJ164" s="61"/>
      <c r="AM164" s="8" t="s">
        <v>58</v>
      </c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>
        <f ca="1">MIN(AZ145-AP149/100,MAX(AP148/100,AY156))</f>
        <v>1.4793920803123257</v>
      </c>
      <c r="AZ164" s="21">
        <f ca="1">MIN(AZ145-AP149/100,MAX(AP148/100,AZ156))</f>
        <v>0.84832716049382717</v>
      </c>
      <c r="BA164" s="21">
        <f ca="1">MIN(AZ145-AP149/100,MAX(AP148/100,BA156))</f>
        <v>2.1109012345679012</v>
      </c>
      <c r="BB164" s="61"/>
      <c r="BE164" s="8" t="s">
        <v>58</v>
      </c>
      <c r="BF164" s="21"/>
      <c r="BG164" s="21"/>
      <c r="BH164" s="21"/>
      <c r="BI164" s="21"/>
      <c r="BJ164" s="21"/>
      <c r="BK164" s="21"/>
      <c r="BL164" s="21"/>
      <c r="BM164" s="21"/>
      <c r="BN164" s="21"/>
      <c r="BO164" s="21"/>
      <c r="BP164" s="21"/>
      <c r="BQ164" s="21">
        <f ca="1">MIN(BR145-BH149/100,MAX(BH148/100,BQ156))</f>
        <v>1.5309827374693306</v>
      </c>
      <c r="BR164" s="21">
        <f ca="1">MIN(BR145-BH149/100,MAX(BH148/100,BR156))</f>
        <v>0.15</v>
      </c>
      <c r="BS164" s="21">
        <f ca="1">MIN(BR145-BH149/100,MAX(BH148/100,BS156))</f>
        <v>2.85</v>
      </c>
      <c r="BT164" s="61"/>
      <c r="BW164" s="8" t="s">
        <v>58</v>
      </c>
      <c r="BX164" s="21"/>
      <c r="BY164" s="21"/>
      <c r="BZ164" s="21"/>
      <c r="CA164" s="21"/>
      <c r="CB164" s="21"/>
      <c r="CC164" s="21"/>
      <c r="CD164" s="21"/>
      <c r="CE164" s="21"/>
      <c r="CF164" s="21"/>
      <c r="CG164" s="21"/>
      <c r="CH164" s="21"/>
      <c r="CI164" s="21">
        <f ca="1">MIN(CJ145-BZ149/100,MAX(BZ148/100,CI156))</f>
        <v>2.0792615959808387</v>
      </c>
      <c r="CJ164" s="21">
        <f ca="1">MIN(CJ145-BZ149/100,MAX(BZ148/100,CJ156))</f>
        <v>0.35</v>
      </c>
      <c r="CK164" s="21">
        <f ca="1">MIN(CJ145-BZ149/100,MAX(BZ148/100,CK156))</f>
        <v>3.85</v>
      </c>
      <c r="CL164" s="61"/>
      <c r="CO164" s="8" t="s">
        <v>58</v>
      </c>
      <c r="CP164" s="21"/>
      <c r="CQ164" s="21"/>
      <c r="CR164" s="21"/>
      <c r="CS164" s="21"/>
      <c r="CT164" s="21"/>
      <c r="CU164" s="21"/>
      <c r="CV164" s="21"/>
      <c r="CW164" s="21"/>
      <c r="CX164" s="21"/>
      <c r="CY164" s="21"/>
      <c r="CZ164" s="21"/>
      <c r="DA164" s="21">
        <f ca="1">MIN(DB145-CR149/100,MAX(CR148/100,DA156))</f>
        <v>1.9255208941854578</v>
      </c>
      <c r="DB164" s="21">
        <f ca="1">MIN(DB145-CR149/100,MAX(CR148/100,DB156))</f>
        <v>0.35</v>
      </c>
      <c r="DC164" s="21">
        <f ca="1">MIN(DB145-CR149/100,MAX(CR148/100,DC156))</f>
        <v>3.45</v>
      </c>
      <c r="DD164" s="61"/>
      <c r="DG164" s="8" t="s">
        <v>58</v>
      </c>
      <c r="DH164" s="21"/>
      <c r="DI164" s="21"/>
      <c r="DJ164" s="21"/>
      <c r="DK164" s="21"/>
      <c r="DL164" s="21"/>
      <c r="DM164" s="21"/>
      <c r="DN164" s="21"/>
      <c r="DO164" s="21"/>
      <c r="DP164" s="21"/>
      <c r="DQ164" s="21"/>
      <c r="DR164" s="21"/>
      <c r="DS164" s="21">
        <f ca="1">MIN(DT145-DJ149/100,MAX(DJ148/100,DS156))</f>
        <v>2.3159855579176698</v>
      </c>
      <c r="DT164" s="21">
        <f ca="1">MIN(DT145-DJ149/100,MAX(DJ148/100,DT156))</f>
        <v>1.0704249584217471</v>
      </c>
      <c r="DU164" s="21">
        <f ca="1">MIN(DT145-DJ149/100,MAX(DJ148/100,DU156))</f>
        <v>3.5616734530022365</v>
      </c>
      <c r="DV164" s="61"/>
    </row>
    <row r="165" spans="1:126" s="18" customFormat="1">
      <c r="C165" s="8" t="s">
        <v>59</v>
      </c>
      <c r="O165" s="21">
        <f ca="1">O152+(P146*P145/2-(O152-O153)/P145)*O164-P146*O164^2/2</f>
        <v>11.879947132241647</v>
      </c>
      <c r="P165" s="21">
        <f ca="1">P152+(P147*P145/2-(P152-P153)/P145)*P164-P147*P164^2/2</f>
        <v>13.588054615369131</v>
      </c>
      <c r="Q165" s="21">
        <f ca="1">Q152+(P147*P145/2-(Q152-Q153)/P145)*Q164-P147*Q164^2/2</f>
        <v>11.791768492317033</v>
      </c>
      <c r="R165" s="61"/>
      <c r="U165" s="8" t="s">
        <v>59</v>
      </c>
      <c r="AG165" s="21">
        <f ca="1">AG152+(AH146*AH145/2-(AG152-AG153)/AH145)*AG164-AH146*AG164^2/2</f>
        <v>6.7188651627166465</v>
      </c>
      <c r="AH165" s="21">
        <f ca="1">AH152+(AH147*AH145/2-(AH152-AH153)/AH145)*AH164-AH147*AH164^2/2</f>
        <v>14.7292962003289</v>
      </c>
      <c r="AI165" s="21">
        <f ca="1">AI152+(AH147*AH145/2-(AI152-AI153)/AH145)*AI164-AH147*AI164^2/2</f>
        <v>14.386687752695408</v>
      </c>
      <c r="AJ165" s="61"/>
      <c r="AM165" s="8" t="s">
        <v>59</v>
      </c>
      <c r="AY165" s="21">
        <f ca="1">AY152+(AZ146*AZ145/2-(AY152-AY153)/AZ145)*AY164-AZ146*AY164^2/2</f>
        <v>13.425614626324595</v>
      </c>
      <c r="AZ165" s="21">
        <f ca="1">AZ152+(AZ147*AZ145/2-(AZ152-AZ153)/AZ145)*AZ164-AZ147*AZ164^2/2</f>
        <v>16.194216889300414</v>
      </c>
      <c r="BA165" s="21">
        <f ca="1">BA152+(AZ147*AZ145/2-(BA152-BA153)/AZ145)*BA164-AZ147*BA164^2/2</f>
        <v>8.5878634386831365</v>
      </c>
      <c r="BB165" s="61"/>
      <c r="BE165" s="8" t="s">
        <v>59</v>
      </c>
      <c r="BQ165" s="21">
        <f ca="1">BQ152+(BR146*BR145/2-(BQ152-BQ153)/BR145)*BQ164-BR146*BQ164^2/2</f>
        <v>26.900699303501796</v>
      </c>
      <c r="BR165" s="21">
        <f ca="1">BR152+(BR147*BR145/2-(BR152-BR153)/BR145)*BR164-BR147*BR164^2/2</f>
        <v>89.625484374999999</v>
      </c>
      <c r="BS165" s="21">
        <f ca="1">BS152+(BR147*BR145/2-(BS152-BS153)/BR145)*BS164-BR147*BS164^2/2</f>
        <v>127.41362812500003</v>
      </c>
      <c r="BT165" s="61"/>
      <c r="BW165" s="8" t="s">
        <v>59</v>
      </c>
      <c r="CI165" s="21">
        <f ca="1">CI152+(CJ146*CJ145/2-(CI152-CI153)/CJ145)*CI164-CJ146*CI164^2/2</f>
        <v>44.253570222378002</v>
      </c>
      <c r="CJ165" s="21">
        <f ca="1">CJ152+(CJ147*CJ145/2-(CJ152-CJ153)/CJ145)*CJ164-CJ147*CJ164^2/2</f>
        <v>127.83515416666665</v>
      </c>
      <c r="CK165" s="21">
        <f ca="1">CK152+(CJ147*CJ145/2-(CK152-CK153)/CJ145)*CK164-CJ147*CK164^2/2</f>
        <v>126.06852083333334</v>
      </c>
      <c r="CL165" s="61"/>
      <c r="CO165" s="8" t="s">
        <v>59</v>
      </c>
      <c r="DA165" s="21">
        <f ca="1">DA152+(DB146*DB145/2-(DA152-DA153)/DB145)*DA164-DB146*DA164^2/2</f>
        <v>42.190704268844186</v>
      </c>
      <c r="DB165" s="21">
        <f ca="1">DB152+(DB147*DB145/2-(DB152-DB153)/DB145)*DB164-DB147*DB164^2/2</f>
        <v>119.9490763888889</v>
      </c>
      <c r="DC165" s="21">
        <f ca="1">DC152+(DB147*DB145/2-(DC152-DC153)/DB145)*DC164-DB147*DC164^2/2</f>
        <v>98.25173749999999</v>
      </c>
      <c r="DD165" s="61"/>
      <c r="DG165" s="8" t="s">
        <v>59</v>
      </c>
      <c r="DS165" s="21">
        <f ca="1">DS152+(DT146*DT145/2-(DS152-DS153)/DT145)*DS164-DT146*DS164^2/2</f>
        <v>11.872743027645903</v>
      </c>
      <c r="DT165" s="21">
        <f ca="1">DT152+(DT147*DT145/2-(DT152-DT153)/DT145)*DT164-DT147*DT164^2/2</f>
        <v>13.836053584881256</v>
      </c>
      <c r="DU165" s="21">
        <f ca="1">DU152+(DT147*DT145/2-(DU152-DU153)/DT145)*DU164-DT147*DU164^2/2</f>
        <v>12.226170985395456</v>
      </c>
      <c r="DV165" s="61"/>
    </row>
    <row r="166" spans="1:126" s="18" customFormat="1">
      <c r="A166" s="19" t="s">
        <v>38</v>
      </c>
      <c r="I166" s="41" t="s">
        <v>84</v>
      </c>
      <c r="J166" s="41"/>
      <c r="K166" s="41" t="s">
        <v>85</v>
      </c>
      <c r="L166" s="41"/>
      <c r="M166" s="41" t="s">
        <v>86</v>
      </c>
      <c r="N166" s="41"/>
      <c r="R166" s="61"/>
      <c r="S166" s="19" t="s">
        <v>38</v>
      </c>
      <c r="AA166" s="41" t="s">
        <v>84</v>
      </c>
      <c r="AB166" s="41"/>
      <c r="AC166" s="41" t="s">
        <v>85</v>
      </c>
      <c r="AD166" s="41"/>
      <c r="AE166" s="41" t="s">
        <v>86</v>
      </c>
      <c r="AF166" s="41"/>
      <c r="AJ166" s="61"/>
      <c r="AK166" s="19" t="s">
        <v>38</v>
      </c>
      <c r="AS166" s="41" t="s">
        <v>84</v>
      </c>
      <c r="AT166" s="41"/>
      <c r="AU166" s="41" t="s">
        <v>85</v>
      </c>
      <c r="AV166" s="41"/>
      <c r="AW166" s="41" t="s">
        <v>86</v>
      </c>
      <c r="AX166" s="41"/>
      <c r="BB166" s="61"/>
      <c r="BC166" s="19" t="s">
        <v>38</v>
      </c>
      <c r="BK166" s="41" t="s">
        <v>84</v>
      </c>
      <c r="BL166" s="41"/>
      <c r="BM166" s="41" t="s">
        <v>85</v>
      </c>
      <c r="BN166" s="41"/>
      <c r="BO166" s="41" t="s">
        <v>86</v>
      </c>
      <c r="BP166" s="41"/>
      <c r="BT166" s="61"/>
      <c r="BU166" s="19" t="s">
        <v>38</v>
      </c>
      <c r="CC166" s="41" t="s">
        <v>84</v>
      </c>
      <c r="CD166" s="41"/>
      <c r="CE166" s="41" t="s">
        <v>85</v>
      </c>
      <c r="CF166" s="41"/>
      <c r="CG166" s="41" t="s">
        <v>86</v>
      </c>
      <c r="CH166" s="41"/>
      <c r="CL166" s="61"/>
      <c r="CM166" s="19" t="s">
        <v>38</v>
      </c>
      <c r="CU166" s="41" t="s">
        <v>84</v>
      </c>
      <c r="CV166" s="41"/>
      <c r="CW166" s="41" t="s">
        <v>85</v>
      </c>
      <c r="CX166" s="41"/>
      <c r="CY166" s="41" t="s">
        <v>86</v>
      </c>
      <c r="CZ166" s="41"/>
      <c r="DD166" s="61"/>
      <c r="DE166" s="19" t="s">
        <v>38</v>
      </c>
      <c r="DM166" s="41" t="s">
        <v>84</v>
      </c>
      <c r="DN166" s="41"/>
      <c r="DO166" s="41" t="s">
        <v>85</v>
      </c>
      <c r="DP166" s="41"/>
      <c r="DQ166" s="41" t="s">
        <v>86</v>
      </c>
      <c r="DR166" s="41"/>
      <c r="DV166" s="61"/>
    </row>
    <row r="167" spans="1:126" s="18" customFormat="1">
      <c r="A167" s="8" t="s">
        <v>44</v>
      </c>
      <c r="D167" s="20" t="s">
        <v>32</v>
      </c>
      <c r="E167" s="20" t="s">
        <v>51</v>
      </c>
      <c r="F167" s="20" t="s">
        <v>52</v>
      </c>
      <c r="G167" s="20" t="s">
        <v>60</v>
      </c>
      <c r="H167" s="20" t="s">
        <v>61</v>
      </c>
      <c r="I167" s="20" t="s">
        <v>62</v>
      </c>
      <c r="J167" s="20" t="s">
        <v>63</v>
      </c>
      <c r="K167" s="20" t="s">
        <v>62</v>
      </c>
      <c r="L167" s="20" t="s">
        <v>63</v>
      </c>
      <c r="M167" s="20" t="s">
        <v>87</v>
      </c>
      <c r="N167" s="20" t="s">
        <v>88</v>
      </c>
      <c r="O167" s="20"/>
      <c r="P167" s="65" t="s">
        <v>93</v>
      </c>
      <c r="Q167" s="65" t="s">
        <v>93</v>
      </c>
      <c r="R167" s="62"/>
      <c r="S167" s="8" t="s">
        <v>44</v>
      </c>
      <c r="V167" s="20" t="s">
        <v>32</v>
      </c>
      <c r="W167" s="20" t="s">
        <v>51</v>
      </c>
      <c r="X167" s="20" t="s">
        <v>52</v>
      </c>
      <c r="Y167" s="20" t="s">
        <v>60</v>
      </c>
      <c r="Z167" s="20" t="s">
        <v>61</v>
      </c>
      <c r="AA167" s="20" t="s">
        <v>62</v>
      </c>
      <c r="AB167" s="20" t="s">
        <v>63</v>
      </c>
      <c r="AC167" s="20" t="s">
        <v>62</v>
      </c>
      <c r="AD167" s="20" t="s">
        <v>63</v>
      </c>
      <c r="AE167" s="20" t="s">
        <v>87</v>
      </c>
      <c r="AF167" s="20" t="s">
        <v>88</v>
      </c>
      <c r="AG167" s="20"/>
      <c r="AI167" s="65" t="s">
        <v>93</v>
      </c>
      <c r="AJ167" s="62"/>
      <c r="AK167" s="8" t="s">
        <v>44</v>
      </c>
      <c r="AN167" s="20" t="s">
        <v>32</v>
      </c>
      <c r="AO167" s="20" t="s">
        <v>51</v>
      </c>
      <c r="AP167" s="20" t="s">
        <v>52</v>
      </c>
      <c r="AQ167" s="20" t="s">
        <v>60</v>
      </c>
      <c r="AR167" s="20" t="s">
        <v>61</v>
      </c>
      <c r="AS167" s="20" t="s">
        <v>62</v>
      </c>
      <c r="AT167" s="20" t="s">
        <v>63</v>
      </c>
      <c r="AU167" s="20" t="s">
        <v>62</v>
      </c>
      <c r="AV167" s="20" t="s">
        <v>63</v>
      </c>
      <c r="AW167" s="20" t="s">
        <v>87</v>
      </c>
      <c r="AX167" s="20" t="s">
        <v>88</v>
      </c>
      <c r="AY167" s="20"/>
      <c r="BA167" s="65" t="s">
        <v>93</v>
      </c>
      <c r="BB167" s="62"/>
      <c r="BC167" s="8" t="s">
        <v>44</v>
      </c>
      <c r="BF167" s="20" t="s">
        <v>32</v>
      </c>
      <c r="BG167" s="20" t="s">
        <v>51</v>
      </c>
      <c r="BH167" s="20" t="s">
        <v>52</v>
      </c>
      <c r="BI167" s="20" t="s">
        <v>60</v>
      </c>
      <c r="BJ167" s="20" t="s">
        <v>61</v>
      </c>
      <c r="BK167" s="20" t="s">
        <v>62</v>
      </c>
      <c r="BL167" s="20" t="s">
        <v>63</v>
      </c>
      <c r="BM167" s="20" t="s">
        <v>62</v>
      </c>
      <c r="BN167" s="20" t="s">
        <v>63</v>
      </c>
      <c r="BO167" s="20" t="s">
        <v>87</v>
      </c>
      <c r="BP167" s="20" t="s">
        <v>88</v>
      </c>
      <c r="BQ167" s="20"/>
      <c r="BS167" s="65" t="s">
        <v>93</v>
      </c>
      <c r="BT167" s="62"/>
      <c r="BU167" s="8" t="s">
        <v>44</v>
      </c>
      <c r="BX167" s="20" t="s">
        <v>32</v>
      </c>
      <c r="BY167" s="20" t="s">
        <v>51</v>
      </c>
      <c r="BZ167" s="20" t="s">
        <v>52</v>
      </c>
      <c r="CA167" s="20" t="s">
        <v>60</v>
      </c>
      <c r="CB167" s="20" t="s">
        <v>61</v>
      </c>
      <c r="CC167" s="20" t="s">
        <v>62</v>
      </c>
      <c r="CD167" s="20" t="s">
        <v>63</v>
      </c>
      <c r="CE167" s="20" t="s">
        <v>62</v>
      </c>
      <c r="CF167" s="20" t="s">
        <v>63</v>
      </c>
      <c r="CG167" s="20" t="s">
        <v>87</v>
      </c>
      <c r="CH167" s="20" t="s">
        <v>88</v>
      </c>
      <c r="CI167" s="20"/>
      <c r="CK167" s="65" t="s">
        <v>93</v>
      </c>
      <c r="CL167" s="62"/>
      <c r="CM167" s="8" t="s">
        <v>44</v>
      </c>
      <c r="CP167" s="20" t="s">
        <v>32</v>
      </c>
      <c r="CQ167" s="20" t="s">
        <v>51</v>
      </c>
      <c r="CR167" s="20" t="s">
        <v>52</v>
      </c>
      <c r="CS167" s="20" t="s">
        <v>60</v>
      </c>
      <c r="CT167" s="20" t="s">
        <v>61</v>
      </c>
      <c r="CU167" s="20" t="s">
        <v>62</v>
      </c>
      <c r="CV167" s="20" t="s">
        <v>63</v>
      </c>
      <c r="CW167" s="20" t="s">
        <v>62</v>
      </c>
      <c r="CX167" s="20" t="s">
        <v>63</v>
      </c>
      <c r="CY167" s="20" t="s">
        <v>87</v>
      </c>
      <c r="CZ167" s="20" t="s">
        <v>88</v>
      </c>
      <c r="DA167" s="20"/>
      <c r="DC167" s="65" t="s">
        <v>93</v>
      </c>
      <c r="DD167" s="62"/>
      <c r="DE167" s="8" t="s">
        <v>44</v>
      </c>
      <c r="DH167" s="20" t="s">
        <v>32</v>
      </c>
      <c r="DI167" s="20" t="s">
        <v>51</v>
      </c>
      <c r="DJ167" s="20" t="s">
        <v>52</v>
      </c>
      <c r="DK167" s="20" t="s">
        <v>60</v>
      </c>
      <c r="DL167" s="20" t="s">
        <v>61</v>
      </c>
      <c r="DM167" s="20" t="s">
        <v>62</v>
      </c>
      <c r="DN167" s="20" t="s">
        <v>63</v>
      </c>
      <c r="DO167" s="20" t="s">
        <v>62</v>
      </c>
      <c r="DP167" s="20" t="s">
        <v>63</v>
      </c>
      <c r="DQ167" s="20" t="s">
        <v>87</v>
      </c>
      <c r="DR167" s="20" t="s">
        <v>88</v>
      </c>
      <c r="DS167" s="20"/>
      <c r="DU167" s="65" t="s">
        <v>93</v>
      </c>
      <c r="DV167" s="62"/>
    </row>
    <row r="168" spans="1:126">
      <c r="A168" s="8" t="str">
        <f ca="1">B145</f>
        <v>14-15</v>
      </c>
      <c r="C168" s="8" t="s">
        <v>11</v>
      </c>
      <c r="D168" s="26">
        <f ca="1">O160</f>
        <v>-16.514087499999999</v>
      </c>
      <c r="E168" s="26">
        <f t="shared" ref="E168:F169" ca="1" si="560">P160</f>
        <v>10.185264361702128</v>
      </c>
      <c r="F168" s="26">
        <f t="shared" ca="1" si="560"/>
        <v>-30.421914361702125</v>
      </c>
      <c r="G168" s="26">
        <f ca="1">MIN(D168:F168)</f>
        <v>-30.421914361702125</v>
      </c>
      <c r="H168" s="26">
        <f ca="1">MAX(D168:F168,0)</f>
        <v>10.185264361702128</v>
      </c>
      <c r="I168" s="28">
        <f ca="1">MAX(0,-G168/0.9/(F146-F147)/$N$3*1000)</f>
        <v>4.7990674233137778</v>
      </c>
      <c r="J168" s="28">
        <f ca="1">MAX(0,H168/0.9/(F146-F147)/$N$3*1000)</f>
        <v>1.6067289459475234</v>
      </c>
      <c r="K168" s="42">
        <v>4.62</v>
      </c>
      <c r="L168" s="42">
        <v>3.08</v>
      </c>
      <c r="M168" s="43">
        <f ca="1">IF(B145="-","",K168*0.9*(F146-$N$4)*$N$3/1000)</f>
        <v>29.28678260869566</v>
      </c>
      <c r="N168" s="43">
        <f ca="1">IF(B145="-","",L168*0.9*(F146-$N$4)*$N$3/1000)</f>
        <v>19.524521739130435</v>
      </c>
      <c r="O168" s="26"/>
      <c r="P168" s="26" t="str">
        <f ca="1">CONCATENATE("nodo ",B$5)</f>
        <v>nodo 14</v>
      </c>
      <c r="Q168" s="26" t="str">
        <f ca="1">CONCATENATE("nodo ",C$5)</f>
        <v>nodo 15</v>
      </c>
      <c r="R168" s="63"/>
      <c r="S168" s="8" t="str">
        <f ca="1">T145</f>
        <v>15-16</v>
      </c>
      <c r="U168" s="8" t="s">
        <v>11</v>
      </c>
      <c r="V168" s="26">
        <f ca="1">AG160</f>
        <v>-11.6719375</v>
      </c>
      <c r="W168" s="26">
        <f t="shared" ref="W168:X169" ca="1" si="561">AH160</f>
        <v>14.712773684210529</v>
      </c>
      <c r="X168" s="26">
        <f t="shared" ca="1" si="561"/>
        <v>-29.024423684210529</v>
      </c>
      <c r="Y168" s="26">
        <f ca="1">MIN(V168:X168)</f>
        <v>-29.024423684210529</v>
      </c>
      <c r="Z168" s="26">
        <f ca="1">MAX(V168:X168,0)</f>
        <v>14.712773684210529</v>
      </c>
      <c r="AA168" s="28">
        <f ca="1">MAX(0,-Y168/0.9/(X146-X147)/$N$3*1000)</f>
        <v>4.5786127896902755</v>
      </c>
      <c r="AB168" s="28">
        <f ca="1">MAX(0,Z168/0.9/(X146-X147)/$N$3*1000)</f>
        <v>2.3209450942170244</v>
      </c>
      <c r="AC168" s="42">
        <v>4.62</v>
      </c>
      <c r="AD168" s="42">
        <v>3.08</v>
      </c>
      <c r="AE168" s="43">
        <f ca="1">IF(T145="-",0,AC168*0.9*(X146-$N$4)*$N$3/1000)</f>
        <v>29.28678260869566</v>
      </c>
      <c r="AF168" s="43">
        <f ca="1">IF(T145="-",0,AD168*0.9*(X146-$N$4)*$N$3/1000)</f>
        <v>19.524521739130435</v>
      </c>
      <c r="AG168" s="26"/>
      <c r="AH168" s="18"/>
      <c r="AI168" s="26" t="str">
        <f ca="1">CONCATENATE("nodo ",U$5)</f>
        <v>nodo 16</v>
      </c>
      <c r="AJ168" s="63"/>
      <c r="AK168" s="8" t="str">
        <f ca="1">AL145</f>
        <v>16-17</v>
      </c>
      <c r="AM168" s="8" t="s">
        <v>11</v>
      </c>
      <c r="AN168" s="26">
        <f ca="1">AY160</f>
        <v>-18.261774999999997</v>
      </c>
      <c r="AO168" s="26">
        <f t="shared" ref="AO168:AP169" ca="1" si="562">AZ160</f>
        <v>10.927530000000004</v>
      </c>
      <c r="AP168" s="26">
        <f t="shared" ca="1" si="562"/>
        <v>-32.939530000000005</v>
      </c>
      <c r="AQ168" s="26">
        <f ca="1">MIN(AN168:AP168)</f>
        <v>-32.939530000000005</v>
      </c>
      <c r="AR168" s="26">
        <f ca="1">MAX(AN168:AP168,0)</f>
        <v>10.927530000000004</v>
      </c>
      <c r="AS168" s="28">
        <f ca="1">MAX(0,-AQ168/0.9/(AP146-AP147)/$N$3*1000)</f>
        <v>5.1962221536351167</v>
      </c>
      <c r="AT168" s="28">
        <f ca="1">MAX(0,AR168/0.9/(AP146-AP147)/$N$3*1000)</f>
        <v>1.723821604938272</v>
      </c>
      <c r="AU168" s="42">
        <v>6.22</v>
      </c>
      <c r="AV168" s="42">
        <v>3.08</v>
      </c>
      <c r="AW168" s="43">
        <f ca="1">IF(AL145="-",0,AU168*0.9*(AP146-$N$4)*$N$3/1000)</f>
        <v>39.429391304347831</v>
      </c>
      <c r="AX168" s="43">
        <f ca="1">IF(AL145="-",0,AV168*0.9*(AP146-$N$4)*$N$3/1000)</f>
        <v>19.524521739130435</v>
      </c>
      <c r="AY168" s="26"/>
      <c r="AZ168" s="18"/>
      <c r="BA168" s="26" t="str">
        <f ca="1">CONCATENATE("nodo ",AM$5)</f>
        <v>nodo 17</v>
      </c>
      <c r="BB168" s="63"/>
      <c r="BC168" s="8" t="str">
        <f ca="1">BD145</f>
        <v>17-18</v>
      </c>
      <c r="BE168" s="8" t="s">
        <v>11</v>
      </c>
      <c r="BF168" s="26">
        <f ca="1">BQ160</f>
        <v>-27.509224999999994</v>
      </c>
      <c r="BG168" s="26">
        <f t="shared" ref="BG168:BH169" ca="1" si="563">BR160</f>
        <v>89.625437500000004</v>
      </c>
      <c r="BH168" s="26">
        <f t="shared" ca="1" si="563"/>
        <v>-122.55596250000002</v>
      </c>
      <c r="BI168" s="26">
        <f ca="1">MIN(BF168:BH168)</f>
        <v>-122.55596250000002</v>
      </c>
      <c r="BJ168" s="26">
        <f ca="1">MAX(BF168:BH168,0)</f>
        <v>89.625437500000004</v>
      </c>
      <c r="BK168" s="28">
        <f ca="1">MAX(0,-BI168/0.9/(BH146-BH147)/$N$3*1000)</f>
        <v>6.2142573578042333</v>
      </c>
      <c r="BL168" s="28">
        <f ca="1">MAX(0,BJ168/0.9/(BH146-BH147)/$N$3*1000)</f>
        <v>4.5444996968694875</v>
      </c>
      <c r="BM168" s="42">
        <v>7.76</v>
      </c>
      <c r="BN168" s="42">
        <v>4.62</v>
      </c>
      <c r="BO168" s="43">
        <f ca="1">IF(BD145="-",0,BM168*0.9*(BH146-$N$4)*$N$3/1000)</f>
        <v>153.04069565217392</v>
      </c>
      <c r="BP168" s="43">
        <f ca="1">IF(BD145="-",0,BN168*0.9*(BH146-$N$4)*$N$3/1000)</f>
        <v>91.114434782608697</v>
      </c>
      <c r="BQ168" s="26"/>
      <c r="BR168" s="18"/>
      <c r="BS168" s="26" t="str">
        <f ca="1">CONCATENATE("nodo ",BE$5)</f>
        <v>nodo 18</v>
      </c>
      <c r="BT168" s="63"/>
      <c r="BU168" s="8" t="str">
        <f ca="1">BV145</f>
        <v>18-19</v>
      </c>
      <c r="BW168" s="8" t="s">
        <v>11</v>
      </c>
      <c r="BX168" s="26">
        <f ca="1">CI160</f>
        <v>-41.060874999999996</v>
      </c>
      <c r="BY168" s="26">
        <f t="shared" ref="BY168:BZ169" ca="1" si="564">CJ160</f>
        <v>127.83518749999999</v>
      </c>
      <c r="BZ168" s="26">
        <f t="shared" ca="1" si="564"/>
        <v>-176.9051125</v>
      </c>
      <c r="CA168" s="26">
        <f ca="1">MIN(BX168:BZ168)</f>
        <v>-176.9051125</v>
      </c>
      <c r="CB168" s="26">
        <f ca="1">MAX(BX168:BZ168,0)</f>
        <v>127.83518749999999</v>
      </c>
      <c r="CC168" s="28">
        <f ca="1">MAX(0,-CA168/0.9/(BZ146-BZ147)/$N$3*1000)</f>
        <v>8.9700564098324502</v>
      </c>
      <c r="CD168" s="28">
        <f ca="1">MAX(0,CB168/0.9/(BZ146-BZ147)/$N$3*1000)</f>
        <v>6.4819429287918853</v>
      </c>
      <c r="CE168" s="42">
        <v>9.3000000000000007</v>
      </c>
      <c r="CF168" s="42">
        <v>7.76</v>
      </c>
      <c r="CG168" s="43">
        <f ca="1">IF(BV145="-",0,CE168*0.9*(BZ146-$N$4)*$N$3/1000)</f>
        <v>183.41217391304352</v>
      </c>
      <c r="CH168" s="43">
        <f ca="1">IF(BV145="-",0,CF168*0.9*(BZ146-$N$4)*$N$3/1000)</f>
        <v>153.04069565217392</v>
      </c>
      <c r="CI168" s="26"/>
      <c r="CJ168" s="18"/>
      <c r="CK168" s="26" t="str">
        <f ca="1">CONCATENATE("nodo ",BW$5)</f>
        <v>nodo 19</v>
      </c>
      <c r="CL168" s="63"/>
      <c r="CM168" s="8" t="str">
        <f ca="1">CN145</f>
        <v>19-20</v>
      </c>
      <c r="CO168" s="8" t="s">
        <v>11</v>
      </c>
      <c r="CP168" s="26">
        <f ca="1">DA160</f>
        <v>-28.628424999999996</v>
      </c>
      <c r="CQ168" s="26">
        <f t="shared" ref="CQ168:CR169" ca="1" si="565">DB160</f>
        <v>119.94917361111111</v>
      </c>
      <c r="CR168" s="26">
        <f t="shared" ca="1" si="565"/>
        <v>-154.1697986111111</v>
      </c>
      <c r="CS168" s="26">
        <f ca="1">MIN(CP168:CR168)</f>
        <v>-154.1697986111111</v>
      </c>
      <c r="CT168" s="26">
        <f ca="1">MAX(CP168:CR168,0)</f>
        <v>119.94917361111111</v>
      </c>
      <c r="CU168" s="28">
        <f ca="1">MAX(0,-CS168/0.9/(CR146-CR147)/$N$3*1000)</f>
        <v>7.8172516932441694</v>
      </c>
      <c r="CV168" s="28">
        <f ca="1">MAX(0,CT168/0.9/(CR146-CR147)/$N$3*1000)</f>
        <v>6.082078908852635</v>
      </c>
      <c r="CW168" s="42">
        <v>9.3000000000000007</v>
      </c>
      <c r="CX168" s="42">
        <v>7.76</v>
      </c>
      <c r="CY168" s="43">
        <f ca="1">IF(CN145="-",0,CW168*0.9*(CR146-$N$4)*$N$3/1000)</f>
        <v>183.41217391304352</v>
      </c>
      <c r="CZ168" s="43">
        <f ca="1">IF(CN145="-",0,CX168*0.9*(CR146-$N$4)*$N$3/1000)</f>
        <v>153.04069565217392</v>
      </c>
      <c r="DA168" s="26"/>
      <c r="DB168" s="18"/>
      <c r="DC168" s="26" t="str">
        <f ca="1">CONCATENATE("nodo ",CO$5)</f>
        <v>nodo 20</v>
      </c>
      <c r="DD168" s="63"/>
      <c r="DE168" s="8" t="str">
        <f ca="1">DF145</f>
        <v>-</v>
      </c>
      <c r="DG168" s="8" t="s">
        <v>11</v>
      </c>
      <c r="DH168" s="26">
        <f ca="1">DS160</f>
        <v>-16.534187500000002</v>
      </c>
      <c r="DI168" s="26">
        <f t="shared" ref="DI168:DJ169" ca="1" si="566">DT160</f>
        <v>10.692995212765958</v>
      </c>
      <c r="DJ168" s="26">
        <f t="shared" ca="1" si="566"/>
        <v>-30.956445212765956</v>
      </c>
      <c r="DK168" s="26">
        <f ca="1">MIN(DH168:DJ168)</f>
        <v>-30.956445212765956</v>
      </c>
      <c r="DL168" s="26">
        <f ca="1">MAX(DH168:DJ168,0)</f>
        <v>10.692995212765958</v>
      </c>
      <c r="DM168" s="28">
        <f ca="1">MAX(0,-DK168/0.9/(DJ146-DJ147)/$N$3*1000)</f>
        <v>4.8833898483787159</v>
      </c>
      <c r="DN168" s="28">
        <f ca="1">MAX(0,DL168/0.9/(DJ146-DJ147)/$N$3*1000)</f>
        <v>1.6868236618217902</v>
      </c>
      <c r="DO168" s="42">
        <v>4.62</v>
      </c>
      <c r="DP168" s="42">
        <v>4.62</v>
      </c>
      <c r="DQ168" s="43">
        <f ca="1">IF(DF145="-",0,DO168*0.9*(DJ146-$N$4)*$N$3/1000)</f>
        <v>0</v>
      </c>
      <c r="DR168" s="43">
        <f ca="1">IF(DF145="-",0,DP168*0.9*(DJ146-$N$4)*$N$3/1000)</f>
        <v>0</v>
      </c>
      <c r="DS168" s="26"/>
      <c r="DT168" s="18"/>
      <c r="DU168" s="26" t="str">
        <f ca="1">CONCATENATE("nodo ",DG$5)</f>
        <v xml:space="preserve">nodo </v>
      </c>
      <c r="DV168" s="63"/>
    </row>
    <row r="169" spans="1:126">
      <c r="A169" s="19" t="s">
        <v>23</v>
      </c>
      <c r="C169" s="8" t="s">
        <v>10</v>
      </c>
      <c r="D169" s="26">
        <f ca="1">O161</f>
        <v>-18.3528375</v>
      </c>
      <c r="E169" s="26">
        <f t="shared" ca="1" si="560"/>
        <v>-30.373114361702129</v>
      </c>
      <c r="F169" s="26">
        <f ca="1">Q161</f>
        <v>7.8800643617021269</v>
      </c>
      <c r="G169" s="26">
        <f ca="1">MIN(D169:F169)</f>
        <v>-30.373114361702129</v>
      </c>
      <c r="H169" s="26">
        <f ca="1">MAX(D169:F169,0)</f>
        <v>7.8800643617021269</v>
      </c>
      <c r="I169" s="28">
        <f ca="1">MAX(0,-G169/0.9/(F146-F147)/$N$3*1000)</f>
        <v>4.7913692065785245</v>
      </c>
      <c r="J169" s="28">
        <f ca="1">MAX(0,H169/0.9/(F146-F147)/$N$3*1000)</f>
        <v>1.2430828554125439</v>
      </c>
      <c r="K169" s="42">
        <v>4.62</v>
      </c>
      <c r="L169" s="42">
        <v>3.08</v>
      </c>
      <c r="M169" s="43">
        <f ca="1">IF(B145="-","",K169*0.9*(F146-$N$4)*$N$3/1000)</f>
        <v>29.28678260869566</v>
      </c>
      <c r="N169" s="43">
        <f ca="1">IF(B145="-","",L169*0.9*(F146-$N$4)*$N$3/1000)</f>
        <v>19.524521739130435</v>
      </c>
      <c r="O169" s="26"/>
      <c r="P169" s="43">
        <f ca="1">MAX(M168,N168)</f>
        <v>29.28678260869566</v>
      </c>
      <c r="Q169" s="43">
        <f ca="1">MAX(M169+AF168,AE168+N169)</f>
        <v>48.811304347826095</v>
      </c>
      <c r="R169" s="63"/>
      <c r="S169" s="19" t="s">
        <v>23</v>
      </c>
      <c r="U169" s="8" t="s">
        <v>10</v>
      </c>
      <c r="V169" s="26">
        <f ca="1">AG161</f>
        <v>-11.9778375</v>
      </c>
      <c r="W169" s="26">
        <f t="shared" ca="1" si="561"/>
        <v>-29.002823684210526</v>
      </c>
      <c r="X169" s="26">
        <f ca="1">AI161</f>
        <v>14.363373684210528</v>
      </c>
      <c r="Y169" s="26">
        <f ca="1">MIN(V169:X169)</f>
        <v>-29.002823684210526</v>
      </c>
      <c r="Z169" s="26">
        <f ca="1">MAX(V169:X169,0)</f>
        <v>14.363373684210528</v>
      </c>
      <c r="AA169" s="28">
        <f ca="1">MAX(0,-Y169/0.9/(X146-X147)/$N$3*1000)</f>
        <v>4.5752053822828671</v>
      </c>
      <c r="AB169" s="28">
        <f ca="1">MAX(0,Z169/0.9/(X146-X147)/$N$3*1000)</f>
        <v>2.2658271243953507</v>
      </c>
      <c r="AC169" s="42">
        <v>6.22</v>
      </c>
      <c r="AD169" s="42">
        <v>3.08</v>
      </c>
      <c r="AE169" s="43">
        <f ca="1">IF(T145="-",0,AC169*0.9*(X146-$N$4)*$N$3/1000)</f>
        <v>39.429391304347831</v>
      </c>
      <c r="AF169" s="43">
        <f ca="1">IF(T145="-",0,AD169*0.9*(X146-$N$4)*$N$3/1000)</f>
        <v>19.524521739130435</v>
      </c>
      <c r="AG169" s="26"/>
      <c r="AH169" s="18"/>
      <c r="AI169" s="43">
        <f ca="1">MAX(AE169+AX168,AW168+AF169)</f>
        <v>58.953913043478266</v>
      </c>
      <c r="AJ169" s="63"/>
      <c r="AK169" s="19" t="s">
        <v>23</v>
      </c>
      <c r="AM169" s="8" t="s">
        <v>10</v>
      </c>
      <c r="AN169" s="26">
        <f ca="1">AY161</f>
        <v>-20.257075</v>
      </c>
      <c r="AO169" s="26">
        <f t="shared" ca="1" si="562"/>
        <v>-27.078130000000002</v>
      </c>
      <c r="AP169" s="26">
        <f ca="1">BA161</f>
        <v>2.688130000000001</v>
      </c>
      <c r="AQ169" s="26">
        <f ca="1">MIN(AN169:AP169)</f>
        <v>-27.078130000000002</v>
      </c>
      <c r="AR169" s="26">
        <f ca="1">MAX(AN169:AP169,0)</f>
        <v>2.688130000000001</v>
      </c>
      <c r="AS169" s="28">
        <f ca="1">MAX(0,-AQ169/0.9/(AP146-AP147)/$N$3*1000)</f>
        <v>4.2715842935528112</v>
      </c>
      <c r="AT169" s="28">
        <f ca="1">MAX(0,AR169/0.9/(AP146-AP147)/$N$3*1000)</f>
        <v>0.42405342935528129</v>
      </c>
      <c r="AU169" s="42">
        <v>4.62</v>
      </c>
      <c r="AV169" s="42">
        <v>3.08</v>
      </c>
      <c r="AW169" s="43">
        <f ca="1">IF(AL145="-",0,AU169*0.9*(AP146-$N$4)*$N$3/1000)</f>
        <v>29.28678260869566</v>
      </c>
      <c r="AX169" s="43">
        <f ca="1">IF(AL145="-",0,AV169*0.9*(AP146-$N$4)*$N$3/1000)</f>
        <v>19.524521739130435</v>
      </c>
      <c r="AY169" s="26"/>
      <c r="AZ169" s="18"/>
      <c r="BA169" s="43">
        <f ca="1">MAX(AW169+BP168,BO168+AX169)</f>
        <v>172.56521739130437</v>
      </c>
      <c r="BB169" s="63"/>
      <c r="BC169" s="19" t="s">
        <v>23</v>
      </c>
      <c r="BE169" s="8" t="s">
        <v>10</v>
      </c>
      <c r="BF169" s="26">
        <f ca="1">BQ161</f>
        <v>-22.736025000000001</v>
      </c>
      <c r="BG169" s="26">
        <f t="shared" ca="1" si="563"/>
        <v>-154.71006250000002</v>
      </c>
      <c r="BH169" s="26">
        <f ca="1">BS161</f>
        <v>127.41373750000001</v>
      </c>
      <c r="BI169" s="26">
        <f ca="1">MIN(BF169:BH169)</f>
        <v>-154.71006250000002</v>
      </c>
      <c r="BJ169" s="26">
        <f ca="1">MAX(BF169:BH169,0)</f>
        <v>127.41373750000001</v>
      </c>
      <c r="BK169" s="28">
        <f ca="1">MAX(0,-BI169/0.9/(BH146-BH147)/$N$3*1000)</f>
        <v>7.8446460262345683</v>
      </c>
      <c r="BL169" s="28">
        <f ca="1">MAX(0,BJ169/0.9/(BH146-BH147)/$N$3*1000)</f>
        <v>6.4605731095679015</v>
      </c>
      <c r="BM169" s="42">
        <v>9.3000000000000007</v>
      </c>
      <c r="BN169" s="42">
        <v>7.76</v>
      </c>
      <c r="BO169" s="43">
        <f ca="1">IF(BD145="-",0,BM169*0.9*(BH146-$N$4)*$N$3/1000)</f>
        <v>183.41217391304352</v>
      </c>
      <c r="BP169" s="43">
        <f ca="1">IF(BD145="-",0,BN169*0.9*(BH146-$N$4)*$N$3/1000)</f>
        <v>153.04069565217392</v>
      </c>
      <c r="BQ169" s="26"/>
      <c r="BR169" s="18"/>
      <c r="BS169" s="43">
        <f ca="1">MAX(BO169+CH168,CG168+BP169)</f>
        <v>336.45286956521744</v>
      </c>
      <c r="BT169" s="63"/>
      <c r="BU169" s="19" t="s">
        <v>23</v>
      </c>
      <c r="BW169" s="8" t="s">
        <v>10</v>
      </c>
      <c r="BX169" s="26">
        <f ca="1">CI161</f>
        <v>-45.20277500000001</v>
      </c>
      <c r="BY169" s="26">
        <f t="shared" ca="1" si="564"/>
        <v>-180.20021249999999</v>
      </c>
      <c r="BZ169" s="26">
        <f ca="1">CK161</f>
        <v>126.06848749999997</v>
      </c>
      <c r="CA169" s="26">
        <f ca="1">MIN(BX169:BZ169)</f>
        <v>-180.20021249999999</v>
      </c>
      <c r="CB169" s="26">
        <f ca="1">MAX(BX169:BZ169,0)</f>
        <v>126.06848749999997</v>
      </c>
      <c r="CC169" s="28">
        <f ca="1">MAX(0,-CA169/0.9/(BZ146-BZ147)/$N$3*1000)</f>
        <v>9.1371359953703681</v>
      </c>
      <c r="CD169" s="28">
        <f ca="1">MAX(0,CB169/0.9/(BZ146-BZ147)/$N$3*1000)</f>
        <v>6.3923615795855362</v>
      </c>
      <c r="CE169" s="42">
        <v>9.3000000000000007</v>
      </c>
      <c r="CF169" s="42">
        <v>7.76</v>
      </c>
      <c r="CG169" s="43">
        <f ca="1">IF(BV145="-",0,CE169*0.9*(BZ146-$N$4)*$N$3/1000)</f>
        <v>183.41217391304352</v>
      </c>
      <c r="CH169" s="43">
        <f ca="1">IF(BV145="-",0,CF169*0.9*(BZ146-$N$4)*$N$3/1000)</f>
        <v>153.04069565217392</v>
      </c>
      <c r="CI169" s="26"/>
      <c r="CJ169" s="18"/>
      <c r="CK169" s="43">
        <f ca="1">MAX(CG169+CZ168,CY168+CH169)</f>
        <v>336.45286956521744</v>
      </c>
      <c r="CL169" s="63"/>
      <c r="CM169" s="19" t="s">
        <v>23</v>
      </c>
      <c r="CO169" s="8" t="s">
        <v>10</v>
      </c>
      <c r="CP169" s="26">
        <f ca="1">DA161</f>
        <v>-24.114025000000002</v>
      </c>
      <c r="CQ169" s="26">
        <f t="shared" ca="1" si="565"/>
        <v>-127.12992083333333</v>
      </c>
      <c r="CR169" s="26">
        <f ca="1">DC161</f>
        <v>98.251695833333315</v>
      </c>
      <c r="CS169" s="26">
        <f ca="1">MIN(CP169:CR169)</f>
        <v>-127.12992083333333</v>
      </c>
      <c r="CT169" s="26">
        <f ca="1">MAX(CP169:CR169,0)</f>
        <v>98.251695833333315</v>
      </c>
      <c r="CU169" s="28">
        <f ca="1">MAX(0,-CS169/0.9/(CR146-CR147)/$N$3*1000)</f>
        <v>6.4461820528365656</v>
      </c>
      <c r="CV169" s="28">
        <f ca="1">MAX(0,CT169/0.9/(CR146-CR147)/$N$3*1000)</f>
        <v>4.9818981573339194</v>
      </c>
      <c r="CW169" s="42">
        <v>7.76</v>
      </c>
      <c r="CX169" s="42">
        <v>6.16</v>
      </c>
      <c r="CY169" s="43">
        <f ca="1">IF(CN145="-",0,CW169*0.9*(CR146-$N$4)*$N$3/1000)</f>
        <v>153.04069565217392</v>
      </c>
      <c r="CZ169" s="43">
        <f ca="1">IF(CN145="-",0,CX169*0.9*(CR146-$N$4)*$N$3/1000)</f>
        <v>121.48591304347831</v>
      </c>
      <c r="DA169" s="26"/>
      <c r="DB169" s="18"/>
      <c r="DC169" s="43">
        <f ca="1">MAX(CY169+DR168,DQ168+CZ169)</f>
        <v>153.04069565217392</v>
      </c>
      <c r="DD169" s="63"/>
      <c r="DE169" s="19" t="s">
        <v>23</v>
      </c>
      <c r="DG169" s="8" t="s">
        <v>10</v>
      </c>
      <c r="DH169" s="26">
        <f ca="1">DS161</f>
        <v>-18.3467375</v>
      </c>
      <c r="DI169" s="26">
        <f t="shared" ca="1" si="566"/>
        <v>-31.082545212765957</v>
      </c>
      <c r="DJ169" s="26">
        <f ca="1">DU161</f>
        <v>8.6022952127659575</v>
      </c>
      <c r="DK169" s="26">
        <f ca="1">MIN(DH169:DJ169)</f>
        <v>-31.082545212765957</v>
      </c>
      <c r="DL169" s="26">
        <f ca="1">MAX(DH169:DJ169,0)</f>
        <v>8.6022952127659575</v>
      </c>
      <c r="DM169" s="28">
        <f ca="1">MAX(0,-DK169/0.9/(DJ146-DJ147)/$N$3*1000)</f>
        <v>4.903282166622887</v>
      </c>
      <c r="DN169" s="28">
        <f ca="1">MAX(0,DL169/0.9/(DJ146-DJ147)/$N$3*1000)</f>
        <v>1.3570150198464814</v>
      </c>
      <c r="DO169" s="42">
        <v>4.62</v>
      </c>
      <c r="DP169" s="42">
        <v>4.62</v>
      </c>
      <c r="DQ169" s="43">
        <f ca="1">IF(DF145="-",0,DO169*0.9*(DJ146-$N$4)*$N$3/1000)</f>
        <v>0</v>
      </c>
      <c r="DR169" s="43">
        <f ca="1">IF(DF145="-",0,DP169*0.9*(DJ146-$N$4)*$N$3/1000)</f>
        <v>0</v>
      </c>
      <c r="DS169" s="26"/>
      <c r="DT169" s="18"/>
      <c r="DU169" s="43">
        <f ca="1">MAX(DQ169+EJ168,EI168+DR169)</f>
        <v>0</v>
      </c>
      <c r="DV169" s="63"/>
    </row>
    <row r="170" spans="1:126">
      <c r="A170" s="8">
        <f>B146</f>
        <v>1</v>
      </c>
      <c r="C170" s="8" t="s">
        <v>64</v>
      </c>
      <c r="D170" s="26">
        <f ca="1">O165</f>
        <v>11.879947132241647</v>
      </c>
      <c r="E170" s="26">
        <f t="shared" ref="E170:F170" ca="1" si="567">P165</f>
        <v>13.588054615369131</v>
      </c>
      <c r="F170" s="26">
        <f t="shared" ca="1" si="567"/>
        <v>11.791768492317033</v>
      </c>
      <c r="G170" s="53" t="str">
        <f ca="1">IF(H170=MAX(H168:H169),"estremo","campata")</f>
        <v>campata</v>
      </c>
      <c r="H170" s="26">
        <f ca="1">MAX(D170:F170)</f>
        <v>13.588054615369131</v>
      </c>
      <c r="I170" s="27"/>
      <c r="J170" s="28">
        <f ca="1">MAX(0,H170/0.9/(F146-F147)/$N$3*1000)</f>
        <v>2.1435202754011655</v>
      </c>
      <c r="K170" s="26"/>
      <c r="L170" s="18"/>
      <c r="M170" s="26"/>
      <c r="N170" s="26"/>
      <c r="O170" s="26"/>
      <c r="P170" s="26"/>
      <c r="Q170" s="26"/>
      <c r="R170" s="63"/>
      <c r="S170" s="8">
        <f>T146</f>
        <v>1</v>
      </c>
      <c r="U170" s="8" t="s">
        <v>64</v>
      </c>
      <c r="V170" s="26">
        <f ca="1">AG165</f>
        <v>6.7188651627166465</v>
      </c>
      <c r="W170" s="26">
        <f t="shared" ref="W170:X170" ca="1" si="568">AH165</f>
        <v>14.7292962003289</v>
      </c>
      <c r="X170" s="26">
        <f t="shared" ca="1" si="568"/>
        <v>14.386687752695408</v>
      </c>
      <c r="Y170" s="53" t="str">
        <f ca="1">IF(Z170=MAX(Z168:Z169),"estremo","campata")</f>
        <v>campata</v>
      </c>
      <c r="Z170" s="26">
        <f ca="1">MAX(V170:X170)</f>
        <v>14.7292962003289</v>
      </c>
      <c r="AA170" s="27"/>
      <c r="AB170" s="28">
        <f ca="1">MAX(0,Z170/0.9/(X146-X147)/$N$3*1000)</f>
        <v>2.3235515268008546</v>
      </c>
      <c r="AC170" s="26"/>
      <c r="AD170" s="18"/>
      <c r="AE170" s="26"/>
      <c r="AF170" s="26"/>
      <c r="AG170" s="26"/>
      <c r="AH170" s="18"/>
      <c r="AI170" s="26"/>
      <c r="AJ170" s="63"/>
      <c r="AK170" s="8">
        <f>AL146</f>
        <v>1</v>
      </c>
      <c r="AM170" s="8" t="s">
        <v>64</v>
      </c>
      <c r="AN170" s="26">
        <f ca="1">AY165</f>
        <v>13.425614626324595</v>
      </c>
      <c r="AO170" s="26">
        <f t="shared" ref="AO170:AP170" ca="1" si="569">AZ165</f>
        <v>16.194216889300414</v>
      </c>
      <c r="AP170" s="26">
        <f t="shared" ca="1" si="569"/>
        <v>8.5878634386831365</v>
      </c>
      <c r="AQ170" s="53" t="str">
        <f ca="1">IF(AR170=MAX(AR168:AR169),"estremo","campata")</f>
        <v>campata</v>
      </c>
      <c r="AR170" s="26">
        <f ca="1">MAX(AN170:AP170)</f>
        <v>16.194216889300414</v>
      </c>
      <c r="AS170" s="27"/>
      <c r="AT170" s="28">
        <f ca="1">MAX(0,AR170/0.9/(AP146-AP147)/$N$3*1000)</f>
        <v>2.5546432678594613</v>
      </c>
      <c r="AU170" s="26"/>
      <c r="AV170" s="18"/>
      <c r="AW170" s="26"/>
      <c r="AX170" s="26"/>
      <c r="AY170" s="26"/>
      <c r="AZ170" s="18"/>
      <c r="BA170" s="26"/>
      <c r="BB170" s="63"/>
      <c r="BC170" s="8">
        <f>BD146</f>
        <v>1</v>
      </c>
      <c r="BE170" s="8" t="s">
        <v>64</v>
      </c>
      <c r="BF170" s="26">
        <f ca="1">BQ165</f>
        <v>26.900699303501796</v>
      </c>
      <c r="BG170" s="26">
        <f t="shared" ref="BG170:BH170" ca="1" si="570">BR165</f>
        <v>89.625484374999999</v>
      </c>
      <c r="BH170" s="26">
        <f t="shared" ca="1" si="570"/>
        <v>127.41362812500003</v>
      </c>
      <c r="BI170" s="53" t="str">
        <f ca="1">IF(BJ170=MAX(BJ168:BJ169),"estremo","campata")</f>
        <v>campata</v>
      </c>
      <c r="BJ170" s="26">
        <f ca="1">MAX(BF170:BH170)</f>
        <v>127.41362812500003</v>
      </c>
      <c r="BK170" s="27"/>
      <c r="BL170" s="28">
        <f ca="1">MAX(0,BJ170/0.9/(BH146-BH147)/$N$3*1000)</f>
        <v>6.460567563657408</v>
      </c>
      <c r="BM170" s="26"/>
      <c r="BN170" s="18"/>
      <c r="BO170" s="26"/>
      <c r="BP170" s="26"/>
      <c r="BQ170" s="26"/>
      <c r="BR170" s="18"/>
      <c r="BS170" s="26"/>
      <c r="BT170" s="63"/>
      <c r="BU170" s="8">
        <f>BV146</f>
        <v>1</v>
      </c>
      <c r="BW170" s="8" t="s">
        <v>64</v>
      </c>
      <c r="BX170" s="26">
        <f ca="1">CI165</f>
        <v>44.253570222378002</v>
      </c>
      <c r="BY170" s="26">
        <f t="shared" ref="BY170:BZ170" ca="1" si="571">CJ165</f>
        <v>127.83515416666665</v>
      </c>
      <c r="BZ170" s="26">
        <f t="shared" ca="1" si="571"/>
        <v>126.06852083333334</v>
      </c>
      <c r="CA170" s="53" t="str">
        <f ca="1">IF(CB170=MAX(CB168:CB169),"estremo","campata")</f>
        <v>campata</v>
      </c>
      <c r="CB170" s="26">
        <f ca="1">MAX(BX170:BZ170)</f>
        <v>127.83515416666665</v>
      </c>
      <c r="CC170" s="27"/>
      <c r="CD170" s="28">
        <f ca="1">MAX(0,CB170/0.9/(BZ146-BZ147)/$N$3*1000)</f>
        <v>6.4819412386096396</v>
      </c>
      <c r="CE170" s="26"/>
      <c r="CF170" s="18"/>
      <c r="CG170" s="26"/>
      <c r="CH170" s="26"/>
      <c r="CI170" s="26"/>
      <c r="CJ170" s="18"/>
      <c r="CK170" s="26"/>
      <c r="CL170" s="63"/>
      <c r="CM170" s="8">
        <f>CN146</f>
        <v>1</v>
      </c>
      <c r="CO170" s="8" t="s">
        <v>64</v>
      </c>
      <c r="CP170" s="26">
        <f ca="1">DA165</f>
        <v>42.190704268844186</v>
      </c>
      <c r="CQ170" s="26">
        <f t="shared" ref="CQ170:CR170" ca="1" si="572">DB165</f>
        <v>119.9490763888889</v>
      </c>
      <c r="CR170" s="26">
        <f t="shared" ca="1" si="572"/>
        <v>98.25173749999999</v>
      </c>
      <c r="CS170" s="53" t="str">
        <f ca="1">IF(CT170=MAX(CT168:CT169),"estremo","campata")</f>
        <v>campata</v>
      </c>
      <c r="CT170" s="26">
        <f ca="1">MAX(CP170:CR170)</f>
        <v>119.9490763888889</v>
      </c>
      <c r="CU170" s="27"/>
      <c r="CV170" s="28">
        <f ca="1">MAX(0,CT170/0.9/(CR146-CR147)/$N$3*1000)</f>
        <v>6.0820739791544183</v>
      </c>
      <c r="CW170" s="26"/>
      <c r="CX170" s="18"/>
      <c r="CY170" s="26"/>
      <c r="CZ170" s="26"/>
      <c r="DA170" s="26"/>
      <c r="DB170" s="18"/>
      <c r="DC170" s="26"/>
      <c r="DD170" s="63"/>
      <c r="DE170" s="8">
        <f>DF146</f>
        <v>1</v>
      </c>
      <c r="DG170" s="8" t="s">
        <v>64</v>
      </c>
      <c r="DH170" s="26">
        <f ca="1">DS165</f>
        <v>11.872743027645903</v>
      </c>
      <c r="DI170" s="26">
        <f t="shared" ref="DI170:DJ170" ca="1" si="573">DT165</f>
        <v>13.836053584881256</v>
      </c>
      <c r="DJ170" s="26">
        <f t="shared" ca="1" si="573"/>
        <v>12.226170985395456</v>
      </c>
      <c r="DK170" s="53" t="str">
        <f ca="1">IF(DL170=MAX(DL168:DL169),"estremo","campata")</f>
        <v>campata</v>
      </c>
      <c r="DL170" s="26">
        <f ca="1">MAX(DH170:DJ170)</f>
        <v>13.836053584881256</v>
      </c>
      <c r="DM170" s="27"/>
      <c r="DN170" s="28">
        <f ca="1">MAX(0,DL170/0.9/(DJ146-DJ147)/$N$3*1000)</f>
        <v>2.1826421978893609</v>
      </c>
      <c r="DO170" s="26"/>
      <c r="DP170" s="18"/>
      <c r="DQ170" s="26"/>
      <c r="DR170" s="26"/>
      <c r="DS170" s="26"/>
      <c r="DT170" s="18"/>
      <c r="DU170" s="26"/>
      <c r="DV170" s="63"/>
    </row>
    <row r="171" spans="1:126">
      <c r="A171" s="15"/>
      <c r="B171" s="15"/>
      <c r="C171" s="15"/>
      <c r="D171" s="15"/>
      <c r="E171" s="15"/>
      <c r="F171" s="15"/>
      <c r="G171" s="15"/>
      <c r="H171" s="15"/>
      <c r="I171" s="15" t="s">
        <v>83</v>
      </c>
      <c r="J171" s="15"/>
      <c r="K171" s="15"/>
      <c r="L171" s="15"/>
      <c r="M171" s="15"/>
      <c r="N171" s="15"/>
      <c r="O171" s="15"/>
      <c r="P171" s="15"/>
      <c r="Q171" s="15"/>
      <c r="R171" s="64"/>
      <c r="S171" s="15"/>
      <c r="T171" s="15"/>
      <c r="U171" s="15"/>
      <c r="V171" s="15"/>
      <c r="W171" s="15"/>
      <c r="X171" s="15"/>
      <c r="Y171" s="15"/>
      <c r="Z171" s="15"/>
      <c r="AA171" s="15" t="s">
        <v>83</v>
      </c>
      <c r="AB171" s="15"/>
      <c r="AC171" s="15"/>
      <c r="AD171" s="15"/>
      <c r="AE171" s="15"/>
      <c r="AF171" s="15"/>
      <c r="AG171" s="15"/>
      <c r="AH171" s="15"/>
      <c r="AI171" s="15"/>
      <c r="AJ171" s="64"/>
      <c r="AK171" s="15"/>
      <c r="AL171" s="15"/>
      <c r="AM171" s="15"/>
      <c r="AN171" s="15"/>
      <c r="AO171" s="15"/>
      <c r="AP171" s="15"/>
      <c r="AQ171" s="15"/>
      <c r="AR171" s="15"/>
      <c r="AS171" s="15" t="s">
        <v>83</v>
      </c>
      <c r="AT171" s="15"/>
      <c r="AU171" s="15"/>
      <c r="AV171" s="15"/>
      <c r="AW171" s="15"/>
      <c r="AX171" s="15"/>
      <c r="AY171" s="15"/>
      <c r="AZ171" s="15"/>
      <c r="BA171" s="15"/>
      <c r="BB171" s="64"/>
      <c r="BC171" s="15"/>
      <c r="BD171" s="15"/>
      <c r="BE171" s="15"/>
      <c r="BF171" s="15"/>
      <c r="BG171" s="15"/>
      <c r="BH171" s="15"/>
      <c r="BI171" s="15"/>
      <c r="BJ171" s="15"/>
      <c r="BK171" s="15" t="s">
        <v>83</v>
      </c>
      <c r="BL171" s="15"/>
      <c r="BM171" s="15"/>
      <c r="BN171" s="15"/>
      <c r="BO171" s="15"/>
      <c r="BP171" s="15"/>
      <c r="BQ171" s="15"/>
      <c r="BR171" s="15"/>
      <c r="BS171" s="15"/>
      <c r="BT171" s="64"/>
      <c r="BU171" s="15"/>
      <c r="BV171" s="15"/>
      <c r="BW171" s="15"/>
      <c r="BX171" s="15"/>
      <c r="BY171" s="15"/>
      <c r="BZ171" s="15"/>
      <c r="CA171" s="15"/>
      <c r="CB171" s="15"/>
      <c r="CC171" s="15" t="s">
        <v>83</v>
      </c>
      <c r="CD171" s="15"/>
      <c r="CE171" s="15"/>
      <c r="CF171" s="15"/>
      <c r="CG171" s="15"/>
      <c r="CH171" s="15"/>
      <c r="CI171" s="15"/>
      <c r="CJ171" s="15"/>
      <c r="CK171" s="15"/>
      <c r="CL171" s="64"/>
      <c r="CM171" s="15"/>
      <c r="CN171" s="15"/>
      <c r="CO171" s="15"/>
      <c r="CP171" s="15"/>
      <c r="CQ171" s="15"/>
      <c r="CR171" s="15"/>
      <c r="CS171" s="15"/>
      <c r="CT171" s="15"/>
      <c r="CU171" s="15" t="s">
        <v>83</v>
      </c>
      <c r="CV171" s="15"/>
      <c r="CW171" s="15"/>
      <c r="CX171" s="15"/>
      <c r="CY171" s="15"/>
      <c r="CZ171" s="15"/>
      <c r="DA171" s="15"/>
      <c r="DB171" s="15"/>
      <c r="DC171" s="15"/>
      <c r="DD171" s="64"/>
      <c r="DE171" s="15"/>
      <c r="DF171" s="15"/>
      <c r="DG171" s="15"/>
      <c r="DH171" s="15"/>
      <c r="DI171" s="15"/>
      <c r="DJ171" s="15"/>
      <c r="DK171" s="15"/>
      <c r="DL171" s="15"/>
      <c r="DM171" s="15" t="s">
        <v>83</v>
      </c>
      <c r="DN171" s="15"/>
      <c r="DO171" s="15"/>
      <c r="DP171" s="15"/>
      <c r="DQ171" s="15"/>
      <c r="DR171" s="15"/>
      <c r="DS171" s="15"/>
      <c r="DT171" s="15"/>
      <c r="DU171" s="15"/>
      <c r="DV171" s="64"/>
    </row>
    <row r="172" spans="1:126">
      <c r="R172" s="60"/>
      <c r="AJ172" s="60"/>
      <c r="BB172" s="60"/>
      <c r="BT172" s="60"/>
      <c r="CL172" s="60"/>
      <c r="DD172" s="60"/>
      <c r="DV172" s="60"/>
    </row>
    <row r="173" spans="1:126">
      <c r="A173" s="2" t="s">
        <v>44</v>
      </c>
      <c r="B173" s="16" t="str">
        <f ca="1">A$8</f>
        <v>14-15</v>
      </c>
      <c r="D173" s="2" t="s">
        <v>24</v>
      </c>
      <c r="E173" s="8" t="s">
        <v>56</v>
      </c>
      <c r="F173" s="9">
        <v>60</v>
      </c>
      <c r="G173" s="2" t="s">
        <v>25</v>
      </c>
      <c r="H173" s="2" t="s">
        <v>26</v>
      </c>
      <c r="N173" s="2" t="s">
        <v>54</v>
      </c>
      <c r="O173" s="8"/>
      <c r="P173" s="37">
        <f ca="1">ROUND(ABS(IF($C$2&lt;=$C$3,(F180-F181)/F182,(G180-G181)/G182)),2)</f>
        <v>4.7</v>
      </c>
      <c r="Q173" s="2" t="s">
        <v>25</v>
      </c>
      <c r="R173" s="60"/>
      <c r="S173" s="2" t="s">
        <v>44</v>
      </c>
      <c r="T173" s="16" t="str">
        <f ca="1">S$8</f>
        <v>15-16</v>
      </c>
      <c r="V173" s="2" t="s">
        <v>24</v>
      </c>
      <c r="W173" s="8" t="s">
        <v>56</v>
      </c>
      <c r="X173" s="9">
        <v>60</v>
      </c>
      <c r="Y173" s="2" t="s">
        <v>25</v>
      </c>
      <c r="Z173" s="2" t="s">
        <v>26</v>
      </c>
      <c r="AF173" s="2" t="s">
        <v>54</v>
      </c>
      <c r="AG173" s="8"/>
      <c r="AH173" s="37">
        <f ca="1">ROUND(ABS(IF($C$2&lt;=$C$3,(X180-X181)/X182,(Y180-Y181)/Y182)),2)</f>
        <v>3.8</v>
      </c>
      <c r="AI173" s="2" t="s">
        <v>25</v>
      </c>
      <c r="AJ173" s="60"/>
      <c r="AK173" s="2" t="s">
        <v>44</v>
      </c>
      <c r="AL173" s="16" t="str">
        <f ca="1">AK$8</f>
        <v>16-17</v>
      </c>
      <c r="AN173" s="2" t="s">
        <v>24</v>
      </c>
      <c r="AO173" s="8" t="s">
        <v>56</v>
      </c>
      <c r="AP173" s="9">
        <v>60</v>
      </c>
      <c r="AQ173" s="2" t="s">
        <v>25</v>
      </c>
      <c r="AR173" s="2" t="s">
        <v>26</v>
      </c>
      <c r="AX173" s="2" t="s">
        <v>54</v>
      </c>
      <c r="AY173" s="8"/>
      <c r="AZ173" s="37">
        <f ca="1">ROUND(ABS(IF($C$2&lt;=$C$3,(AP180-AP181)/AP182,(AQ180-AQ181)/AQ182)),2)</f>
        <v>3</v>
      </c>
      <c r="BA173" s="2" t="s">
        <v>25</v>
      </c>
      <c r="BB173" s="60"/>
      <c r="BC173" s="2" t="s">
        <v>44</v>
      </c>
      <c r="BD173" s="16" t="str">
        <f ca="1">BC$8</f>
        <v>17-18</v>
      </c>
      <c r="BF173" s="2" t="s">
        <v>24</v>
      </c>
      <c r="BG173" s="8" t="s">
        <v>56</v>
      </c>
      <c r="BH173" s="9">
        <v>60</v>
      </c>
      <c r="BI173" s="2" t="s">
        <v>25</v>
      </c>
      <c r="BJ173" s="2" t="s">
        <v>26</v>
      </c>
      <c r="BP173" s="2" t="s">
        <v>54</v>
      </c>
      <c r="BQ173" s="8"/>
      <c r="BR173" s="37">
        <f ca="1">ROUND(ABS(IF($C$2&lt;=$C$3,(BH180-BH181)/BH182,(BI180-BI181)/BI182)),2)</f>
        <v>3.2</v>
      </c>
      <c r="BS173" s="2" t="s">
        <v>25</v>
      </c>
      <c r="BT173" s="60"/>
      <c r="BU173" s="2" t="s">
        <v>44</v>
      </c>
      <c r="BV173" s="16" t="str">
        <f ca="1">BU$8</f>
        <v>18-19</v>
      </c>
      <c r="BX173" s="2" t="s">
        <v>24</v>
      </c>
      <c r="BY173" s="8" t="s">
        <v>56</v>
      </c>
      <c r="BZ173" s="9">
        <v>60</v>
      </c>
      <c r="CA173" s="2" t="s">
        <v>25</v>
      </c>
      <c r="CB173" s="2" t="s">
        <v>26</v>
      </c>
      <c r="CH173" s="2" t="s">
        <v>54</v>
      </c>
      <c r="CI173" s="8"/>
      <c r="CJ173" s="37">
        <f ca="1">ROUND(ABS(IF($C$2&lt;=$C$3,(BZ180-BZ181)/BZ182,(CA180-CA181)/CA182)),2)</f>
        <v>4.2</v>
      </c>
      <c r="CK173" s="2" t="s">
        <v>25</v>
      </c>
      <c r="CL173" s="60"/>
      <c r="CM173" s="2" t="s">
        <v>44</v>
      </c>
      <c r="CN173" s="16" t="str">
        <f ca="1">CM$8</f>
        <v>19-20</v>
      </c>
      <c r="CP173" s="2" t="s">
        <v>24</v>
      </c>
      <c r="CQ173" s="8" t="s">
        <v>56</v>
      </c>
      <c r="CR173" s="9">
        <v>60</v>
      </c>
      <c r="CS173" s="2" t="s">
        <v>25</v>
      </c>
      <c r="CT173" s="2" t="s">
        <v>26</v>
      </c>
      <c r="CZ173" s="2" t="s">
        <v>54</v>
      </c>
      <c r="DA173" s="8"/>
      <c r="DB173" s="37">
        <f ca="1">ROUND(ABS(IF($C$2&lt;=$C$3,(CR180-CR181)/CR182,(CS180-CS181)/CS182)),2)</f>
        <v>3.6</v>
      </c>
      <c r="DC173" s="2" t="s">
        <v>25</v>
      </c>
      <c r="DD173" s="60"/>
      <c r="DE173" s="2" t="s">
        <v>44</v>
      </c>
      <c r="DF173" s="16" t="str">
        <f ca="1">DE$8</f>
        <v>-</v>
      </c>
      <c r="DH173" s="2" t="s">
        <v>24</v>
      </c>
      <c r="DI173" s="8" t="s">
        <v>56</v>
      </c>
      <c r="DJ173" s="9">
        <v>60</v>
      </c>
      <c r="DK173" s="2" t="s">
        <v>25</v>
      </c>
      <c r="DL173" s="2" t="s">
        <v>26</v>
      </c>
      <c r="DR173" s="2" t="s">
        <v>54</v>
      </c>
      <c r="DS173" s="8"/>
      <c r="DT173" s="37">
        <f ca="1">ROUND(ABS(IF($C$2&lt;=$C$3,(DJ180-DJ181)/DJ182,(DK180-DK181)/DK182)),2)</f>
        <v>4.7</v>
      </c>
      <c r="DU173" s="2" t="s">
        <v>25</v>
      </c>
      <c r="DV173" s="60"/>
    </row>
    <row r="174" spans="1:126">
      <c r="A174" s="2" t="s">
        <v>66</v>
      </c>
      <c r="B174" s="16">
        <f>MAX(1,B146-1)</f>
        <v>1</v>
      </c>
      <c r="E174" s="8" t="s">
        <v>57</v>
      </c>
      <c r="F174" s="9">
        <v>22</v>
      </c>
      <c r="G174" s="2" t="s">
        <v>25</v>
      </c>
      <c r="H174" s="2" t="s">
        <v>27</v>
      </c>
      <c r="O174" s="8" t="s">
        <v>32</v>
      </c>
      <c r="P174" s="16">
        <f ca="1">ROUND(ABS((D182-D183)/P173),2)</f>
        <v>12.11</v>
      </c>
      <c r="Q174" s="14" t="s">
        <v>55</v>
      </c>
      <c r="R174" s="60"/>
      <c r="S174" s="2" t="s">
        <v>66</v>
      </c>
      <c r="T174" s="16">
        <f>MAX(1,T146-1)</f>
        <v>1</v>
      </c>
      <c r="W174" s="8" t="s">
        <v>57</v>
      </c>
      <c r="X174" s="9">
        <v>22</v>
      </c>
      <c r="Y174" s="2" t="s">
        <v>25</v>
      </c>
      <c r="Z174" s="2" t="s">
        <v>27</v>
      </c>
      <c r="AG174" s="8" t="s">
        <v>32</v>
      </c>
      <c r="AH174" s="16">
        <f ca="1">ROUND(ABS((V182-V183)/AH173),2)</f>
        <v>12.11</v>
      </c>
      <c r="AI174" s="14" t="s">
        <v>55</v>
      </c>
      <c r="AJ174" s="60"/>
      <c r="AK174" s="2" t="s">
        <v>66</v>
      </c>
      <c r="AL174" s="16">
        <f>MAX(1,AL146-1)</f>
        <v>1</v>
      </c>
      <c r="AO174" s="8" t="s">
        <v>57</v>
      </c>
      <c r="AP174" s="9">
        <v>22</v>
      </c>
      <c r="AQ174" s="2" t="s">
        <v>25</v>
      </c>
      <c r="AR174" s="2" t="s">
        <v>27</v>
      </c>
      <c r="AY174" s="8" t="s">
        <v>32</v>
      </c>
      <c r="AZ174" s="16">
        <f ca="1">ROUND(ABS((AN182-AN183)/AZ173),2)</f>
        <v>35.86</v>
      </c>
      <c r="BA174" s="14" t="s">
        <v>55</v>
      </c>
      <c r="BB174" s="60"/>
      <c r="BC174" s="2" t="s">
        <v>66</v>
      </c>
      <c r="BD174" s="16">
        <f>MAX(1,BD146-1)</f>
        <v>1</v>
      </c>
      <c r="BG174" s="8" t="s">
        <v>57</v>
      </c>
      <c r="BH174" s="9">
        <v>22</v>
      </c>
      <c r="BI174" s="2" t="s">
        <v>25</v>
      </c>
      <c r="BJ174" s="2" t="s">
        <v>27</v>
      </c>
      <c r="BQ174" s="8" t="s">
        <v>32</v>
      </c>
      <c r="BR174" s="16">
        <f ca="1">ROUND(ABS((BF182-BF183)/BR173),2)</f>
        <v>57.06</v>
      </c>
      <c r="BS174" s="14" t="s">
        <v>55</v>
      </c>
      <c r="BT174" s="60"/>
      <c r="BU174" s="2" t="s">
        <v>66</v>
      </c>
      <c r="BV174" s="16">
        <f>MAX(1,BV146-1)</f>
        <v>1</v>
      </c>
      <c r="BY174" s="8" t="s">
        <v>57</v>
      </c>
      <c r="BZ174" s="9">
        <v>22</v>
      </c>
      <c r="CA174" s="2" t="s">
        <v>25</v>
      </c>
      <c r="CB174" s="2" t="s">
        <v>27</v>
      </c>
      <c r="CI174" s="8" t="s">
        <v>32</v>
      </c>
      <c r="CJ174" s="16">
        <f ca="1">ROUND(ABS((BX182-BX183)/CJ173),2)</f>
        <v>57.06</v>
      </c>
      <c r="CK174" s="14" t="s">
        <v>55</v>
      </c>
      <c r="CL174" s="60"/>
      <c r="CM174" s="2" t="s">
        <v>66</v>
      </c>
      <c r="CN174" s="16">
        <f>MAX(1,CN146-1)</f>
        <v>1</v>
      </c>
      <c r="CQ174" s="8" t="s">
        <v>57</v>
      </c>
      <c r="CR174" s="9">
        <v>22</v>
      </c>
      <c r="CS174" s="2" t="s">
        <v>25</v>
      </c>
      <c r="CT174" s="2" t="s">
        <v>27</v>
      </c>
      <c r="DA174" s="8" t="s">
        <v>32</v>
      </c>
      <c r="DB174" s="16">
        <f ca="1">ROUND(ABS((CP182-CP183)/DB173),2)</f>
        <v>57.06</v>
      </c>
      <c r="DC174" s="14" t="s">
        <v>55</v>
      </c>
      <c r="DD174" s="60"/>
      <c r="DE174" s="2" t="s">
        <v>66</v>
      </c>
      <c r="DF174" s="16">
        <f>MAX(1,DF146-1)</f>
        <v>1</v>
      </c>
      <c r="DI174" s="8" t="s">
        <v>57</v>
      </c>
      <c r="DJ174" s="9">
        <v>22</v>
      </c>
      <c r="DK174" s="2" t="s">
        <v>25</v>
      </c>
      <c r="DL174" s="2" t="s">
        <v>27</v>
      </c>
      <c r="DS174" s="8" t="s">
        <v>32</v>
      </c>
      <c r="DT174" s="16">
        <f ca="1">ROUND(ABS((DH182-DH183)/DT173),2)</f>
        <v>12.11</v>
      </c>
      <c r="DU174" s="14" t="s">
        <v>55</v>
      </c>
      <c r="DV174" s="60"/>
    </row>
    <row r="175" spans="1:126">
      <c r="B175" s="22" t="str">
        <f>IF(B174=B146,"duplicato","")</f>
        <v>duplicato</v>
      </c>
      <c r="E175" s="8" t="s">
        <v>28</v>
      </c>
      <c r="F175" s="32">
        <f>$N$4</f>
        <v>4</v>
      </c>
      <c r="G175" s="2" t="s">
        <v>25</v>
      </c>
      <c r="H175" s="2" t="s">
        <v>29</v>
      </c>
      <c r="O175" s="8" t="s">
        <v>33</v>
      </c>
      <c r="P175" s="16">
        <f ca="1">ROUND(ABS((E182-E183)/P173),2)</f>
        <v>7.42</v>
      </c>
      <c r="Q175" s="14" t="s">
        <v>55</v>
      </c>
      <c r="R175" s="60"/>
      <c r="T175" s="22" t="str">
        <f>IF(T174=T146,"duplicato","")</f>
        <v>duplicato</v>
      </c>
      <c r="W175" s="8" t="s">
        <v>28</v>
      </c>
      <c r="X175" s="32">
        <f>$N$4</f>
        <v>4</v>
      </c>
      <c r="Y175" s="2" t="s">
        <v>25</v>
      </c>
      <c r="Z175" s="2" t="s">
        <v>29</v>
      </c>
      <c r="AG175" s="8" t="s">
        <v>33</v>
      </c>
      <c r="AH175" s="16">
        <f ca="1">ROUND(ABS((W182-W183)/AH173),2)</f>
        <v>7.42</v>
      </c>
      <c r="AI175" s="14" t="s">
        <v>55</v>
      </c>
      <c r="AJ175" s="60"/>
      <c r="AL175" s="22" t="str">
        <f>IF(AL174=AL146,"duplicato","")</f>
        <v>duplicato</v>
      </c>
      <c r="AO175" s="8" t="s">
        <v>28</v>
      </c>
      <c r="AP175" s="32">
        <f>$N$4</f>
        <v>4</v>
      </c>
      <c r="AQ175" s="2" t="s">
        <v>25</v>
      </c>
      <c r="AR175" s="2" t="s">
        <v>29</v>
      </c>
      <c r="AY175" s="8" t="s">
        <v>33</v>
      </c>
      <c r="AZ175" s="16">
        <f ca="1">ROUND(ABS((AO182-AO183)/AZ173),2)</f>
        <v>21.6</v>
      </c>
      <c r="BA175" s="14" t="s">
        <v>55</v>
      </c>
      <c r="BB175" s="60"/>
      <c r="BD175" s="22" t="str">
        <f>IF(BD174=BD146,"duplicato","")</f>
        <v>duplicato</v>
      </c>
      <c r="BG175" s="8" t="s">
        <v>28</v>
      </c>
      <c r="BH175" s="32">
        <f>$N$4</f>
        <v>4</v>
      </c>
      <c r="BI175" s="2" t="s">
        <v>25</v>
      </c>
      <c r="BJ175" s="2" t="s">
        <v>29</v>
      </c>
      <c r="BQ175" s="8" t="s">
        <v>33</v>
      </c>
      <c r="BR175" s="16">
        <f ca="1">ROUND(ABS((BG182-BG183)/BR173),2)</f>
        <v>34.130000000000003</v>
      </c>
      <c r="BS175" s="14" t="s">
        <v>55</v>
      </c>
      <c r="BT175" s="60"/>
      <c r="BV175" s="22" t="str">
        <f>IF(BV174=BV146,"duplicato","")</f>
        <v>duplicato</v>
      </c>
      <c r="BY175" s="8" t="s">
        <v>28</v>
      </c>
      <c r="BZ175" s="32">
        <f>$N$4</f>
        <v>4</v>
      </c>
      <c r="CA175" s="2" t="s">
        <v>25</v>
      </c>
      <c r="CB175" s="2" t="s">
        <v>29</v>
      </c>
      <c r="CI175" s="8" t="s">
        <v>33</v>
      </c>
      <c r="CJ175" s="16">
        <f ca="1">ROUND(ABS((BY182-BY183)/CJ173),2)</f>
        <v>34.130000000000003</v>
      </c>
      <c r="CK175" s="14" t="s">
        <v>55</v>
      </c>
      <c r="CL175" s="60"/>
      <c r="CN175" s="22" t="str">
        <f>IF(CN174=CN146,"duplicato","")</f>
        <v>duplicato</v>
      </c>
      <c r="CQ175" s="8" t="s">
        <v>28</v>
      </c>
      <c r="CR175" s="32">
        <f>$N$4</f>
        <v>4</v>
      </c>
      <c r="CS175" s="2" t="s">
        <v>25</v>
      </c>
      <c r="CT175" s="2" t="s">
        <v>29</v>
      </c>
      <c r="DA175" s="8" t="s">
        <v>33</v>
      </c>
      <c r="DB175" s="16">
        <f ca="1">ROUND(ABS((CQ182-CQ183)/DB173),2)</f>
        <v>34.130000000000003</v>
      </c>
      <c r="DC175" s="14" t="s">
        <v>55</v>
      </c>
      <c r="DD175" s="60"/>
      <c r="DF175" s="22" t="str">
        <f>IF(DF174=DF146,"duplicato","")</f>
        <v>duplicato</v>
      </c>
      <c r="DI175" s="8" t="s">
        <v>28</v>
      </c>
      <c r="DJ175" s="32">
        <f>$N$4</f>
        <v>4</v>
      </c>
      <c r="DK175" s="2" t="s">
        <v>25</v>
      </c>
      <c r="DL175" s="2" t="s">
        <v>29</v>
      </c>
      <c r="DS175" s="8" t="s">
        <v>33</v>
      </c>
      <c r="DT175" s="16">
        <f ca="1">ROUND(ABS((DI182-DI183)/DT173),2)</f>
        <v>7.42</v>
      </c>
      <c r="DU175" s="14" t="s">
        <v>55</v>
      </c>
      <c r="DV175" s="60"/>
    </row>
    <row r="176" spans="1:126">
      <c r="E176" s="8" t="s">
        <v>47</v>
      </c>
      <c r="F176" s="9">
        <v>15</v>
      </c>
      <c r="G176" s="2" t="s">
        <v>25</v>
      </c>
      <c r="H176" s="2" t="s">
        <v>49</v>
      </c>
      <c r="R176" s="60"/>
      <c r="W176" s="8" t="s">
        <v>47</v>
      </c>
      <c r="X176" s="9">
        <v>15</v>
      </c>
      <c r="Y176" s="2" t="s">
        <v>25</v>
      </c>
      <c r="Z176" s="2" t="s">
        <v>49</v>
      </c>
      <c r="AJ176" s="60"/>
      <c r="AO176" s="8" t="s">
        <v>47</v>
      </c>
      <c r="AP176" s="9">
        <v>15</v>
      </c>
      <c r="AQ176" s="2" t="s">
        <v>25</v>
      </c>
      <c r="AR176" s="2" t="s">
        <v>49</v>
      </c>
      <c r="BB176" s="60"/>
      <c r="BG176" s="8" t="s">
        <v>47</v>
      </c>
      <c r="BH176" s="9">
        <v>15</v>
      </c>
      <c r="BI176" s="2" t="s">
        <v>25</v>
      </c>
      <c r="BJ176" s="2" t="s">
        <v>49</v>
      </c>
      <c r="BT176" s="60"/>
      <c r="BY176" s="8" t="s">
        <v>47</v>
      </c>
      <c r="BZ176" s="9">
        <v>15</v>
      </c>
      <c r="CA176" s="2" t="s">
        <v>25</v>
      </c>
      <c r="CB176" s="2" t="s">
        <v>49</v>
      </c>
      <c r="CL176" s="60"/>
      <c r="CQ176" s="8" t="s">
        <v>47</v>
      </c>
      <c r="CR176" s="9">
        <v>15</v>
      </c>
      <c r="CS176" s="2" t="s">
        <v>25</v>
      </c>
      <c r="CT176" s="2" t="s">
        <v>49</v>
      </c>
      <c r="DD176" s="60"/>
      <c r="DI176" s="8" t="s">
        <v>47</v>
      </c>
      <c r="DJ176" s="9">
        <v>15</v>
      </c>
      <c r="DK176" s="2" t="s">
        <v>25</v>
      </c>
      <c r="DL176" s="2" t="s">
        <v>49</v>
      </c>
      <c r="DV176" s="60"/>
    </row>
    <row r="177" spans="1:126">
      <c r="E177" s="8" t="s">
        <v>48</v>
      </c>
      <c r="F177" s="9">
        <v>15</v>
      </c>
      <c r="G177" s="2" t="s">
        <v>25</v>
      </c>
      <c r="H177" s="2" t="s">
        <v>50</v>
      </c>
      <c r="R177" s="60"/>
      <c r="W177" s="8" t="s">
        <v>48</v>
      </c>
      <c r="X177" s="9">
        <v>15</v>
      </c>
      <c r="Y177" s="2" t="s">
        <v>25</v>
      </c>
      <c r="Z177" s="2" t="s">
        <v>50</v>
      </c>
      <c r="AJ177" s="60"/>
      <c r="AO177" s="8" t="s">
        <v>48</v>
      </c>
      <c r="AP177" s="9">
        <v>15</v>
      </c>
      <c r="AQ177" s="2" t="s">
        <v>25</v>
      </c>
      <c r="AR177" s="2" t="s">
        <v>50</v>
      </c>
      <c r="BB177" s="60"/>
      <c r="BG177" s="8" t="s">
        <v>48</v>
      </c>
      <c r="BH177" s="9">
        <v>15</v>
      </c>
      <c r="BI177" s="2" t="s">
        <v>25</v>
      </c>
      <c r="BJ177" s="2" t="s">
        <v>50</v>
      </c>
      <c r="BT177" s="60"/>
      <c r="BY177" s="8" t="s">
        <v>48</v>
      </c>
      <c r="BZ177" s="9">
        <v>15</v>
      </c>
      <c r="CA177" s="2" t="s">
        <v>25</v>
      </c>
      <c r="CB177" s="2" t="s">
        <v>50</v>
      </c>
      <c r="CL177" s="60"/>
      <c r="CQ177" s="8" t="s">
        <v>48</v>
      </c>
      <c r="CR177" s="9">
        <v>15</v>
      </c>
      <c r="CS177" s="2" t="s">
        <v>25</v>
      </c>
      <c r="CT177" s="2" t="s">
        <v>50</v>
      </c>
      <c r="DD177" s="60"/>
      <c r="DI177" s="8" t="s">
        <v>48</v>
      </c>
      <c r="DJ177" s="9">
        <v>15</v>
      </c>
      <c r="DK177" s="2" t="s">
        <v>25</v>
      </c>
      <c r="DL177" s="2" t="s">
        <v>50</v>
      </c>
      <c r="DV177" s="60"/>
    </row>
    <row r="178" spans="1:126">
      <c r="R178" s="60"/>
      <c r="AJ178" s="60"/>
      <c r="BB178" s="60"/>
      <c r="BT178" s="60"/>
      <c r="CL178" s="60"/>
      <c r="DD178" s="60"/>
      <c r="DV178" s="60"/>
    </row>
    <row r="179" spans="1:126">
      <c r="A179" s="2" t="s">
        <v>30</v>
      </c>
      <c r="D179" s="17" t="s">
        <v>32</v>
      </c>
      <c r="E179" s="17" t="s">
        <v>33</v>
      </c>
      <c r="F179" s="17" t="s">
        <v>34</v>
      </c>
      <c r="G179" s="17" t="s">
        <v>35</v>
      </c>
      <c r="H179" s="17" t="s">
        <v>36</v>
      </c>
      <c r="I179" s="17" t="s">
        <v>37</v>
      </c>
      <c r="J179" s="20" t="s">
        <v>39</v>
      </c>
      <c r="K179" s="20" t="s">
        <v>40</v>
      </c>
      <c r="L179" s="20" t="s">
        <v>41</v>
      </c>
      <c r="M179" s="20" t="s">
        <v>42</v>
      </c>
      <c r="N179" s="20" t="s">
        <v>53</v>
      </c>
      <c r="O179" s="17" t="s">
        <v>32</v>
      </c>
      <c r="P179" s="20" t="s">
        <v>51</v>
      </c>
      <c r="Q179" s="20" t="s">
        <v>52</v>
      </c>
      <c r="R179" s="60"/>
      <c r="S179" s="2" t="s">
        <v>30</v>
      </c>
      <c r="V179" s="17" t="s">
        <v>32</v>
      </c>
      <c r="W179" s="17" t="s">
        <v>33</v>
      </c>
      <c r="X179" s="17" t="s">
        <v>34</v>
      </c>
      <c r="Y179" s="17" t="s">
        <v>35</v>
      </c>
      <c r="Z179" s="17" t="s">
        <v>36</v>
      </c>
      <c r="AA179" s="17" t="s">
        <v>37</v>
      </c>
      <c r="AB179" s="20" t="s">
        <v>39</v>
      </c>
      <c r="AC179" s="20" t="s">
        <v>40</v>
      </c>
      <c r="AD179" s="20" t="s">
        <v>41</v>
      </c>
      <c r="AE179" s="20" t="s">
        <v>42</v>
      </c>
      <c r="AF179" s="20" t="s">
        <v>53</v>
      </c>
      <c r="AG179" s="17" t="s">
        <v>32</v>
      </c>
      <c r="AH179" s="20" t="s">
        <v>51</v>
      </c>
      <c r="AI179" s="20" t="s">
        <v>52</v>
      </c>
      <c r="AJ179" s="60"/>
      <c r="AK179" s="2" t="s">
        <v>30</v>
      </c>
      <c r="AN179" s="17" t="s">
        <v>32</v>
      </c>
      <c r="AO179" s="17" t="s">
        <v>33</v>
      </c>
      <c r="AP179" s="17" t="s">
        <v>34</v>
      </c>
      <c r="AQ179" s="17" t="s">
        <v>35</v>
      </c>
      <c r="AR179" s="17" t="s">
        <v>36</v>
      </c>
      <c r="AS179" s="17" t="s">
        <v>37</v>
      </c>
      <c r="AT179" s="20" t="s">
        <v>39</v>
      </c>
      <c r="AU179" s="20" t="s">
        <v>40</v>
      </c>
      <c r="AV179" s="20" t="s">
        <v>41</v>
      </c>
      <c r="AW179" s="20" t="s">
        <v>42</v>
      </c>
      <c r="AX179" s="20" t="s">
        <v>53</v>
      </c>
      <c r="AY179" s="17" t="s">
        <v>32</v>
      </c>
      <c r="AZ179" s="20" t="s">
        <v>51</v>
      </c>
      <c r="BA179" s="20" t="s">
        <v>52</v>
      </c>
      <c r="BB179" s="60"/>
      <c r="BC179" s="2" t="s">
        <v>30</v>
      </c>
      <c r="BF179" s="17" t="s">
        <v>32</v>
      </c>
      <c r="BG179" s="17" t="s">
        <v>33</v>
      </c>
      <c r="BH179" s="17" t="s">
        <v>34</v>
      </c>
      <c r="BI179" s="17" t="s">
        <v>35</v>
      </c>
      <c r="BJ179" s="17" t="s">
        <v>36</v>
      </c>
      <c r="BK179" s="17" t="s">
        <v>37</v>
      </c>
      <c r="BL179" s="20" t="s">
        <v>39</v>
      </c>
      <c r="BM179" s="20" t="s">
        <v>40</v>
      </c>
      <c r="BN179" s="20" t="s">
        <v>41</v>
      </c>
      <c r="BO179" s="20" t="s">
        <v>42</v>
      </c>
      <c r="BP179" s="20" t="s">
        <v>53</v>
      </c>
      <c r="BQ179" s="17" t="s">
        <v>32</v>
      </c>
      <c r="BR179" s="20" t="s">
        <v>51</v>
      </c>
      <c r="BS179" s="20" t="s">
        <v>52</v>
      </c>
      <c r="BT179" s="60"/>
      <c r="BU179" s="2" t="s">
        <v>30</v>
      </c>
      <c r="BX179" s="17" t="s">
        <v>32</v>
      </c>
      <c r="BY179" s="17" t="s">
        <v>33</v>
      </c>
      <c r="BZ179" s="17" t="s">
        <v>34</v>
      </c>
      <c r="CA179" s="17" t="s">
        <v>35</v>
      </c>
      <c r="CB179" s="17" t="s">
        <v>36</v>
      </c>
      <c r="CC179" s="17" t="s">
        <v>37</v>
      </c>
      <c r="CD179" s="20" t="s">
        <v>39</v>
      </c>
      <c r="CE179" s="20" t="s">
        <v>40</v>
      </c>
      <c r="CF179" s="20" t="s">
        <v>41</v>
      </c>
      <c r="CG179" s="20" t="s">
        <v>42</v>
      </c>
      <c r="CH179" s="20" t="s">
        <v>53</v>
      </c>
      <c r="CI179" s="17" t="s">
        <v>32</v>
      </c>
      <c r="CJ179" s="20" t="s">
        <v>51</v>
      </c>
      <c r="CK179" s="20" t="s">
        <v>52</v>
      </c>
      <c r="CL179" s="60"/>
      <c r="CM179" s="2" t="s">
        <v>30</v>
      </c>
      <c r="CP179" s="17" t="s">
        <v>32</v>
      </c>
      <c r="CQ179" s="17" t="s">
        <v>33</v>
      </c>
      <c r="CR179" s="17" t="s">
        <v>34</v>
      </c>
      <c r="CS179" s="17" t="s">
        <v>35</v>
      </c>
      <c r="CT179" s="17" t="s">
        <v>36</v>
      </c>
      <c r="CU179" s="17" t="s">
        <v>37</v>
      </c>
      <c r="CV179" s="20" t="s">
        <v>39</v>
      </c>
      <c r="CW179" s="20" t="s">
        <v>40</v>
      </c>
      <c r="CX179" s="20" t="s">
        <v>41</v>
      </c>
      <c r="CY179" s="20" t="s">
        <v>42</v>
      </c>
      <c r="CZ179" s="20" t="s">
        <v>53</v>
      </c>
      <c r="DA179" s="17" t="s">
        <v>32</v>
      </c>
      <c r="DB179" s="20" t="s">
        <v>51</v>
      </c>
      <c r="DC179" s="20" t="s">
        <v>52</v>
      </c>
      <c r="DD179" s="60"/>
      <c r="DE179" s="2" t="s">
        <v>30</v>
      </c>
      <c r="DH179" s="17" t="s">
        <v>32</v>
      </c>
      <c r="DI179" s="17" t="s">
        <v>33</v>
      </c>
      <c r="DJ179" s="17" t="s">
        <v>34</v>
      </c>
      <c r="DK179" s="17" t="s">
        <v>35</v>
      </c>
      <c r="DL179" s="17" t="s">
        <v>36</v>
      </c>
      <c r="DM179" s="17" t="s">
        <v>37</v>
      </c>
      <c r="DN179" s="20" t="s">
        <v>39</v>
      </c>
      <c r="DO179" s="20" t="s">
        <v>40</v>
      </c>
      <c r="DP179" s="20" t="s">
        <v>41</v>
      </c>
      <c r="DQ179" s="20" t="s">
        <v>42</v>
      </c>
      <c r="DR179" s="20" t="s">
        <v>53</v>
      </c>
      <c r="DS179" s="17" t="s">
        <v>32</v>
      </c>
      <c r="DT179" s="20" t="s">
        <v>51</v>
      </c>
      <c r="DU179" s="20" t="s">
        <v>52</v>
      </c>
      <c r="DV179" s="60"/>
    </row>
    <row r="180" spans="1:126">
      <c r="A180" s="8" t="s">
        <v>31</v>
      </c>
      <c r="B180" s="45">
        <f>($H$2-B174)*4+1</f>
        <v>17</v>
      </c>
      <c r="C180" s="8" t="s">
        <v>11</v>
      </c>
      <c r="D180" s="6">
        <f ca="1">INDEX(E$8:E$31,B180,1)</f>
        <v>-20.584</v>
      </c>
      <c r="E180" s="6">
        <f ca="1">INDEX(F$8:F$31,B180,1)</f>
        <v>-12.612</v>
      </c>
      <c r="F180" s="6">
        <f ca="1">INDEX(G$8:G$31,B180,1)</f>
        <v>20.466999999999999</v>
      </c>
      <c r="G180" s="6">
        <f ca="1">INDEX(H$8:H$31,B180,1)</f>
        <v>2.4940000000000002</v>
      </c>
      <c r="H180" s="6">
        <f ca="1">INDEX(I$8:I$31,B180,1)</f>
        <v>0.3</v>
      </c>
      <c r="I180" s="6">
        <f ca="1">INDEX(J$8:J$31,B180,1)</f>
        <v>0.442</v>
      </c>
      <c r="J180" s="21">
        <f ca="1">(ABS(F180)+ABS(H180))*SIGN(F180)</f>
        <v>20.766999999999999</v>
      </c>
      <c r="K180" s="21">
        <f ca="1">(ABS(G180)+ABS(I180))*SIGN(G180)</f>
        <v>2.9360000000000004</v>
      </c>
      <c r="L180" s="21">
        <f ca="1">(ABS(J180)+0.3*ABS(K180))*SIGN(J180)</f>
        <v>21.6478</v>
      </c>
      <c r="M180" s="21">
        <f t="shared" ref="M180:M183" ca="1" si="574">(ABS(K180)+0.3*ABS(J180))*SIGN(K180)</f>
        <v>9.1661000000000001</v>
      </c>
      <c r="N180" s="21">
        <f ca="1">IF($C$2&lt;=$C$3,L180,M180)</f>
        <v>21.6478</v>
      </c>
      <c r="O180" s="37">
        <f ca="1">D180</f>
        <v>-20.584</v>
      </c>
      <c r="P180" s="37">
        <f ca="1">E180+N180</f>
        <v>9.0358000000000001</v>
      </c>
      <c r="Q180" s="37">
        <f ca="1">E180-N180</f>
        <v>-34.259799999999998</v>
      </c>
      <c r="R180" s="60"/>
      <c r="S180" s="8" t="s">
        <v>31</v>
      </c>
      <c r="T180" s="45">
        <f>($H$2-T174)*4+1</f>
        <v>17</v>
      </c>
      <c r="U180" s="8" t="s">
        <v>11</v>
      </c>
      <c r="V180" s="6">
        <f ca="1">INDEX(W$8:W$31,T180,1)</f>
        <v>-14.974</v>
      </c>
      <c r="W180" s="6">
        <f ca="1">INDEX(X$8:X$31,T180,1)</f>
        <v>-9.18</v>
      </c>
      <c r="X180" s="6">
        <f ca="1">INDEX(Y$8:Y$31,T180,1)</f>
        <v>22.440999999999999</v>
      </c>
      <c r="Y180" s="6">
        <f ca="1">INDEX(Z$8:Z$31,T180,1)</f>
        <v>2.7330000000000001</v>
      </c>
      <c r="Z180" s="6">
        <f ca="1">INDEX(AA$8:AA$31,T180,1)</f>
        <v>0.32900000000000001</v>
      </c>
      <c r="AA180" s="6">
        <f ca="1">INDEX(AB$8:AB$31,T180,1)</f>
        <v>0.48399999999999999</v>
      </c>
      <c r="AB180" s="21">
        <f ca="1">(ABS(X180)+ABS(Z180))*SIGN(X180)</f>
        <v>22.77</v>
      </c>
      <c r="AC180" s="21">
        <f ca="1">(ABS(Y180)+ABS(AA180))*SIGN(Y180)</f>
        <v>3.2170000000000001</v>
      </c>
      <c r="AD180" s="21">
        <f ca="1">(ABS(AB180)+0.3*ABS(AC180))*SIGN(AB180)</f>
        <v>23.735099999999999</v>
      </c>
      <c r="AE180" s="21">
        <f t="shared" ref="AE180:AE183" ca="1" si="575">(ABS(AC180)+0.3*ABS(AB180))*SIGN(AC180)</f>
        <v>10.048</v>
      </c>
      <c r="AF180" s="21">
        <f ca="1">IF($C$2&lt;=$C$3,AD180,AE180)</f>
        <v>23.735099999999999</v>
      </c>
      <c r="AG180" s="37">
        <f ca="1">V180</f>
        <v>-14.974</v>
      </c>
      <c r="AH180" s="37">
        <f ca="1">W180+AF180</f>
        <v>14.555099999999999</v>
      </c>
      <c r="AI180" s="37">
        <f ca="1">W180-AF180</f>
        <v>-32.915099999999995</v>
      </c>
      <c r="AJ180" s="60"/>
      <c r="AK180" s="8" t="s">
        <v>31</v>
      </c>
      <c r="AL180" s="45">
        <f>($H$2-AL174)*4+1</f>
        <v>17</v>
      </c>
      <c r="AM180" s="8" t="s">
        <v>11</v>
      </c>
      <c r="AN180" s="6">
        <f ca="1">INDEX(AO$8:AO$31,AL180,1)</f>
        <v>-25.815999999999999</v>
      </c>
      <c r="AO180" s="6">
        <f ca="1">INDEX(AP$8:AP$31,AL180,1)</f>
        <v>-15.557</v>
      </c>
      <c r="AP180" s="6">
        <f ca="1">INDEX(AQ$8:AQ$31,AL180,1)</f>
        <v>22.675000000000001</v>
      </c>
      <c r="AQ180" s="6">
        <f ca="1">INDEX(AR$8:AR$31,AL180,1)</f>
        <v>2.7559999999999998</v>
      </c>
      <c r="AR180" s="6">
        <f ca="1">INDEX(AS$8:AS$31,AL180,1)</f>
        <v>0.33100000000000002</v>
      </c>
      <c r="AS180" s="6">
        <f ca="1">INDEX(AT$8:AT$31,AL180,1)</f>
        <v>0.48699999999999999</v>
      </c>
      <c r="AT180" s="21">
        <f ca="1">(ABS(AP180)+ABS(AR180))*SIGN(AP180)</f>
        <v>23.006</v>
      </c>
      <c r="AU180" s="21">
        <f ca="1">(ABS(AQ180)+ABS(AS180))*SIGN(AQ180)</f>
        <v>3.2429999999999999</v>
      </c>
      <c r="AV180" s="21">
        <f ca="1">(ABS(AT180)+0.3*ABS(AU180))*SIGN(AT180)</f>
        <v>23.978899999999999</v>
      </c>
      <c r="AW180" s="21">
        <f t="shared" ref="AW180:AW183" ca="1" si="576">(ABS(AU180)+0.3*ABS(AT180))*SIGN(AU180)</f>
        <v>10.1448</v>
      </c>
      <c r="AX180" s="21">
        <f ca="1">IF($C$2&lt;=$C$3,AV180,AW180)</f>
        <v>23.978899999999999</v>
      </c>
      <c r="AY180" s="37">
        <f ca="1">AN180</f>
        <v>-25.815999999999999</v>
      </c>
      <c r="AZ180" s="37">
        <f ca="1">AO180+AX180</f>
        <v>8.4218999999999991</v>
      </c>
      <c r="BA180" s="37">
        <f ca="1">AO180-AX180</f>
        <v>-39.535899999999998</v>
      </c>
      <c r="BB180" s="60"/>
      <c r="BC180" s="8" t="s">
        <v>31</v>
      </c>
      <c r="BD180" s="45">
        <f>($H$2-BD174)*4+1</f>
        <v>17</v>
      </c>
      <c r="BE180" s="8" t="s">
        <v>11</v>
      </c>
      <c r="BF180" s="6">
        <f ca="1">INDEX(BG$8:BG$31,BD180,1)</f>
        <v>-39.970999999999997</v>
      </c>
      <c r="BG180" s="6">
        <f ca="1">INDEX(BH$8:BH$31,BD180,1)</f>
        <v>-23.917000000000002</v>
      </c>
      <c r="BH180" s="6">
        <f ca="1">INDEX(BI$8:BI$31,BD180,1)</f>
        <v>113.29600000000001</v>
      </c>
      <c r="BI180" s="6">
        <f ca="1">INDEX(BJ$8:BJ$31,BD180,1)</f>
        <v>13.804</v>
      </c>
      <c r="BJ180" s="6">
        <f ca="1">INDEX(BK$8:BK$31,BD180,1)</f>
        <v>1.6539999999999999</v>
      </c>
      <c r="BK180" s="6">
        <f ca="1">INDEX(BL$8:BL$31,BD180,1)</f>
        <v>2.4340000000000002</v>
      </c>
      <c r="BL180" s="21">
        <f ca="1">(ABS(BH180)+ABS(BJ180))*SIGN(BH180)</f>
        <v>114.95</v>
      </c>
      <c r="BM180" s="21">
        <f ca="1">(ABS(BI180)+ABS(BK180))*SIGN(BI180)</f>
        <v>16.238</v>
      </c>
      <c r="BN180" s="21">
        <f ca="1">(ABS(BL180)+0.3*ABS(BM180))*SIGN(BL180)</f>
        <v>119.8214</v>
      </c>
      <c r="BO180" s="21">
        <f t="shared" ref="BO180:BO183" ca="1" si="577">(ABS(BM180)+0.3*ABS(BL180))*SIGN(BM180)</f>
        <v>50.722999999999999</v>
      </c>
      <c r="BP180" s="21">
        <f ca="1">IF($C$2&lt;=$C$3,BN180,BO180)</f>
        <v>119.8214</v>
      </c>
      <c r="BQ180" s="37">
        <f ca="1">BF180</f>
        <v>-39.970999999999997</v>
      </c>
      <c r="BR180" s="37">
        <f ca="1">BG180+BP180</f>
        <v>95.904399999999995</v>
      </c>
      <c r="BS180" s="37">
        <f ca="1">BG180-BP180</f>
        <v>-143.73840000000001</v>
      </c>
      <c r="BT180" s="60"/>
      <c r="BU180" s="8" t="s">
        <v>31</v>
      </c>
      <c r="BV180" s="45">
        <f>($H$2-BV174)*4+1</f>
        <v>17</v>
      </c>
      <c r="BW180" s="8" t="s">
        <v>11</v>
      </c>
      <c r="BX180" s="6">
        <f ca="1">INDEX(BY$8:BY$31,BV180,1)</f>
        <v>-79.090999999999994</v>
      </c>
      <c r="BY180" s="6">
        <f ca="1">INDEX(BZ$8:BZ$31,BV180,1)</f>
        <v>-47.277000000000001</v>
      </c>
      <c r="BZ180" s="6">
        <f ca="1">INDEX(CA$8:CA$31,BV180,1)</f>
        <v>172.95599999999999</v>
      </c>
      <c r="CA180" s="6">
        <f ca="1">INDEX(CB$8:CB$31,BV180,1)</f>
        <v>21.059000000000001</v>
      </c>
      <c r="CB180" s="6">
        <f ca="1">INDEX(CC$8:CC$31,BV180,1)</f>
        <v>2.5299999999999998</v>
      </c>
      <c r="CC180" s="6">
        <f ca="1">INDEX(CD$8:CD$31,BV180,1)</f>
        <v>3.7229999999999999</v>
      </c>
      <c r="CD180" s="21">
        <f ca="1">(ABS(BZ180)+ABS(CB180))*SIGN(BZ180)</f>
        <v>175.48599999999999</v>
      </c>
      <c r="CE180" s="21">
        <f ca="1">(ABS(CA180)+ABS(CC180))*SIGN(CA180)</f>
        <v>24.782</v>
      </c>
      <c r="CF180" s="21">
        <f ca="1">(ABS(CD180)+0.3*ABS(CE180))*SIGN(CD180)</f>
        <v>182.92059999999998</v>
      </c>
      <c r="CG180" s="21">
        <f t="shared" ref="CG180:CG183" ca="1" si="578">(ABS(CE180)+0.3*ABS(CD180))*SIGN(CE180)</f>
        <v>77.427799999999991</v>
      </c>
      <c r="CH180" s="21">
        <f ca="1">IF($C$2&lt;=$C$3,CF180,CG180)</f>
        <v>182.92059999999998</v>
      </c>
      <c r="CI180" s="37">
        <f ca="1">BX180</f>
        <v>-79.090999999999994</v>
      </c>
      <c r="CJ180" s="37">
        <f ca="1">BY180+CH180</f>
        <v>135.64359999999999</v>
      </c>
      <c r="CK180" s="37">
        <f ca="1">BY180-CH180</f>
        <v>-230.19759999999997</v>
      </c>
      <c r="CL180" s="60"/>
      <c r="CM180" s="8" t="s">
        <v>31</v>
      </c>
      <c r="CN180" s="45">
        <f>($H$2-CN174)*4+1</f>
        <v>17</v>
      </c>
      <c r="CO180" s="8" t="s">
        <v>11</v>
      </c>
      <c r="CP180" s="6">
        <f ca="1">INDEX(CQ$8:CQ$31,CN180,1)</f>
        <v>-63.588000000000001</v>
      </c>
      <c r="CQ180" s="6">
        <f ca="1">INDEX(CR$8:CR$31,CN180,1)</f>
        <v>-38.018000000000001</v>
      </c>
      <c r="CR180" s="6">
        <f ca="1">INDEX(CS$8:CS$31,CN180,1)</f>
        <v>156.24799999999999</v>
      </c>
      <c r="CS180" s="6">
        <f ca="1">INDEX(CT$8:CT$31,CN180,1)</f>
        <v>19.042000000000002</v>
      </c>
      <c r="CT180" s="6">
        <f ca="1">INDEX(CU$8:CU$31,CN180,1)</f>
        <v>2.2869999999999999</v>
      </c>
      <c r="CU180" s="6">
        <f ca="1">INDEX(CV$8:CV$31,CN180,1)</f>
        <v>3.3650000000000002</v>
      </c>
      <c r="CV180" s="21">
        <f ca="1">(ABS(CR180)+ABS(CT180))*SIGN(CR180)</f>
        <v>158.535</v>
      </c>
      <c r="CW180" s="21">
        <f ca="1">(ABS(CS180)+ABS(CU180))*SIGN(CS180)</f>
        <v>22.407000000000004</v>
      </c>
      <c r="CX180" s="21">
        <f ca="1">(ABS(CV180)+0.3*ABS(CW180))*SIGN(CV180)</f>
        <v>165.25710000000001</v>
      </c>
      <c r="CY180" s="21">
        <f t="shared" ref="CY180:CY183" ca="1" si="579">(ABS(CW180)+0.3*ABS(CV180))*SIGN(CW180)</f>
        <v>69.967500000000001</v>
      </c>
      <c r="CZ180" s="21">
        <f ca="1">IF($C$2&lt;=$C$3,CX180,CY180)</f>
        <v>165.25710000000001</v>
      </c>
      <c r="DA180" s="37">
        <f ca="1">CP180</f>
        <v>-63.588000000000001</v>
      </c>
      <c r="DB180" s="37">
        <f ca="1">CQ180+CZ180</f>
        <v>127.23910000000001</v>
      </c>
      <c r="DC180" s="37">
        <f ca="1">CQ180-CZ180</f>
        <v>-203.27510000000001</v>
      </c>
      <c r="DD180" s="60"/>
      <c r="DE180" s="8" t="s">
        <v>31</v>
      </c>
      <c r="DF180" s="45">
        <f>($H$2-DF174)*4+1</f>
        <v>17</v>
      </c>
      <c r="DG180" s="8" t="s">
        <v>11</v>
      </c>
      <c r="DH180" s="6">
        <f ca="1">INDEX(DI$8:DI$31,DF180,1)</f>
        <v>-20.605</v>
      </c>
      <c r="DI180" s="6">
        <f ca="1">INDEX(DJ$8:DJ$31,DF180,1)</f>
        <v>-12.625999999999999</v>
      </c>
      <c r="DJ180" s="6">
        <f ca="1">INDEX(DK$8:DK$31,DF180,1)</f>
        <v>20.213999999999999</v>
      </c>
      <c r="DK180" s="6">
        <f ca="1">INDEX(DL$8:DL$31,DF180,1)</f>
        <v>-3.99</v>
      </c>
      <c r="DL180" s="6">
        <f ca="1">INDEX(DM$8:DM$31,DF180,1)</f>
        <v>-0.55500000000000005</v>
      </c>
      <c r="DM180" s="6">
        <f ca="1">INDEX(DN$8:DN$31,DF180,1)</f>
        <v>-0.81699999999999995</v>
      </c>
      <c r="DN180" s="21">
        <f ca="1">(ABS(DJ180)+ABS(DL180))*SIGN(DJ180)</f>
        <v>20.768999999999998</v>
      </c>
      <c r="DO180" s="21">
        <f ca="1">(ABS(DK180)+ABS(DM180))*SIGN(DK180)</f>
        <v>-4.8070000000000004</v>
      </c>
      <c r="DP180" s="21">
        <f ca="1">(ABS(DN180)+0.3*ABS(DO180))*SIGN(DN180)</f>
        <v>22.211099999999998</v>
      </c>
      <c r="DQ180" s="21">
        <f t="shared" ref="DQ180:DQ183" ca="1" si="580">(ABS(DO180)+0.3*ABS(DN180))*SIGN(DO180)</f>
        <v>-11.037700000000001</v>
      </c>
      <c r="DR180" s="21">
        <f ca="1">IF($C$2&lt;=$C$3,DP180,DQ180)</f>
        <v>22.211099999999998</v>
      </c>
      <c r="DS180" s="37">
        <f ca="1">DH180</f>
        <v>-20.605</v>
      </c>
      <c r="DT180" s="37">
        <f ca="1">DI180+DR180</f>
        <v>9.5850999999999988</v>
      </c>
      <c r="DU180" s="37">
        <f ca="1">DI180-DR180</f>
        <v>-34.8371</v>
      </c>
      <c r="DV180" s="60"/>
    </row>
    <row r="181" spans="1:126">
      <c r="B181" s="45">
        <f>B180+1</f>
        <v>18</v>
      </c>
      <c r="C181" s="8" t="s">
        <v>10</v>
      </c>
      <c r="D181" s="6">
        <f ca="1">INDEX(E$8:E$31,B181,1)</f>
        <v>-22.547999999999998</v>
      </c>
      <c r="E181" s="6">
        <f ca="1">INDEX(F$8:F$31,B181,1)</f>
        <v>-13.817</v>
      </c>
      <c r="F181" s="6">
        <f ca="1">INDEX(G$8:G$31,B181,1)</f>
        <v>-19.353999999999999</v>
      </c>
      <c r="G181" s="6">
        <f ca="1">INDEX(H$8:H$31,B181,1)</f>
        <v>-2.3580000000000001</v>
      </c>
      <c r="H181" s="6">
        <f ca="1">INDEX(I$8:I$31,B181,1)</f>
        <v>-0.28399999999999997</v>
      </c>
      <c r="I181" s="6">
        <f ca="1">INDEX(J$8:J$31,B181,1)</f>
        <v>-0.41799999999999998</v>
      </c>
      <c r="J181" s="21">
        <f t="shared" ref="J181:K183" ca="1" si="581">(ABS(F181)+ABS(H181))*SIGN(F181)</f>
        <v>-19.637999999999998</v>
      </c>
      <c r="K181" s="21">
        <f t="shared" ca="1" si="581"/>
        <v>-2.7760000000000002</v>
      </c>
      <c r="L181" s="21">
        <f t="shared" ref="L181:L183" ca="1" si="582">(ABS(J181)+0.3*ABS(K181))*SIGN(J181)</f>
        <v>-20.470799999999997</v>
      </c>
      <c r="M181" s="21">
        <f t="shared" ca="1" si="574"/>
        <v>-8.6673999999999989</v>
      </c>
      <c r="N181" s="21">
        <f ca="1">IF($C$2&lt;=$C$3,L181,M181)</f>
        <v>-20.470799999999997</v>
      </c>
      <c r="O181" s="37">
        <f t="shared" ref="O181:O183" ca="1" si="583">D181</f>
        <v>-22.547999999999998</v>
      </c>
      <c r="P181" s="37">
        <f t="shared" ref="P181:P183" ca="1" si="584">E181+N181</f>
        <v>-34.287799999999997</v>
      </c>
      <c r="Q181" s="37">
        <f t="shared" ref="Q181:Q183" ca="1" si="585">E181-N181</f>
        <v>6.6537999999999968</v>
      </c>
      <c r="R181" s="60"/>
      <c r="T181" s="45">
        <f>T180+1</f>
        <v>18</v>
      </c>
      <c r="U181" s="8" t="s">
        <v>10</v>
      </c>
      <c r="V181" s="6">
        <f ca="1">INDEX(W$8:W$31,T181,1)</f>
        <v>-15.305999999999999</v>
      </c>
      <c r="W181" s="6">
        <f ca="1">INDEX(X$8:X$31,T181,1)</f>
        <v>-9.3580000000000005</v>
      </c>
      <c r="X181" s="6">
        <f ca="1">INDEX(Y$8:Y$31,T181,1)</f>
        <v>-22.265999999999998</v>
      </c>
      <c r="Y181" s="6">
        <f ca="1">INDEX(Z$8:Z$31,T181,1)</f>
        <v>-2.7120000000000002</v>
      </c>
      <c r="Z181" s="6">
        <f ca="1">INDEX(AA$8:AA$31,T181,1)</f>
        <v>-0.32600000000000001</v>
      </c>
      <c r="AA181" s="6">
        <f ca="1">INDEX(AB$8:AB$31,T181,1)</f>
        <v>-0.48</v>
      </c>
      <c r="AB181" s="21">
        <f t="shared" ref="AB181:AC183" ca="1" si="586">(ABS(X181)+ABS(Z181))*SIGN(X181)</f>
        <v>-22.591999999999999</v>
      </c>
      <c r="AC181" s="21">
        <f t="shared" ca="1" si="586"/>
        <v>-3.1920000000000002</v>
      </c>
      <c r="AD181" s="21">
        <f t="shared" ref="AD181:AD183" ca="1" si="587">(ABS(AB181)+0.3*ABS(AC181))*SIGN(AB181)</f>
        <v>-23.549599999999998</v>
      </c>
      <c r="AE181" s="21">
        <f t="shared" ca="1" si="575"/>
        <v>-9.9695999999999998</v>
      </c>
      <c r="AF181" s="21">
        <f ca="1">IF($C$2&lt;=$C$3,AD181,AE181)</f>
        <v>-23.549599999999998</v>
      </c>
      <c r="AG181" s="37">
        <f t="shared" ref="AG181:AG183" ca="1" si="588">V181</f>
        <v>-15.305999999999999</v>
      </c>
      <c r="AH181" s="37">
        <f t="shared" ref="AH181:AH183" ca="1" si="589">W181+AF181</f>
        <v>-32.907600000000002</v>
      </c>
      <c r="AI181" s="37">
        <f t="shared" ref="AI181:AI183" ca="1" si="590">W181-AF181</f>
        <v>14.191599999999998</v>
      </c>
      <c r="AJ181" s="60"/>
      <c r="AL181" s="45">
        <f>AL180+1</f>
        <v>18</v>
      </c>
      <c r="AM181" s="8" t="s">
        <v>10</v>
      </c>
      <c r="AN181" s="6">
        <f ca="1">INDEX(AO$8:AO$31,AL181,1)</f>
        <v>-28.033000000000001</v>
      </c>
      <c r="AO181" s="6">
        <f ca="1">INDEX(AP$8:AP$31,AL181,1)</f>
        <v>-16.878</v>
      </c>
      <c r="AP181" s="6">
        <f ca="1">INDEX(AQ$8:AQ$31,AL181,1)</f>
        <v>-16.010000000000002</v>
      </c>
      <c r="AQ181" s="6">
        <f ca="1">INDEX(AR$8:AR$31,AL181,1)</f>
        <v>-1.9430000000000001</v>
      </c>
      <c r="AR181" s="6">
        <f ca="1">INDEX(AS$8:AS$31,AL181,1)</f>
        <v>-0.23300000000000001</v>
      </c>
      <c r="AS181" s="6">
        <f ca="1">INDEX(AT$8:AT$31,AL181,1)</f>
        <v>-0.34200000000000003</v>
      </c>
      <c r="AT181" s="21">
        <f t="shared" ref="AT181:AU183" ca="1" si="591">(ABS(AP181)+ABS(AR181))*SIGN(AP181)</f>
        <v>-16.243000000000002</v>
      </c>
      <c r="AU181" s="21">
        <f t="shared" ca="1" si="591"/>
        <v>-2.2850000000000001</v>
      </c>
      <c r="AV181" s="21">
        <f t="shared" ref="AV181:AV183" ca="1" si="592">(ABS(AT181)+0.3*ABS(AU181))*SIGN(AT181)</f>
        <v>-16.928500000000003</v>
      </c>
      <c r="AW181" s="21">
        <f t="shared" ca="1" si="576"/>
        <v>-7.1579000000000006</v>
      </c>
      <c r="AX181" s="21">
        <f ca="1">IF($C$2&lt;=$C$3,AV181,AW181)</f>
        <v>-16.928500000000003</v>
      </c>
      <c r="AY181" s="37">
        <f t="shared" ref="AY181:AY183" ca="1" si="593">AN181</f>
        <v>-28.033000000000001</v>
      </c>
      <c r="AZ181" s="37">
        <f t="shared" ref="AZ181:AZ183" ca="1" si="594">AO181+AX181</f>
        <v>-33.8065</v>
      </c>
      <c r="BA181" s="37">
        <f t="shared" ref="BA181:BA183" ca="1" si="595">AO181-AX181</f>
        <v>5.0500000000003098E-2</v>
      </c>
      <c r="BB181" s="60"/>
      <c r="BD181" s="45">
        <f>BD180+1</f>
        <v>18</v>
      </c>
      <c r="BE181" s="8" t="s">
        <v>10</v>
      </c>
      <c r="BF181" s="6">
        <f ca="1">INDEX(BG$8:BG$31,BD181,1)</f>
        <v>-52.573</v>
      </c>
      <c r="BG181" s="6">
        <f ca="1">INDEX(BH$8:BH$31,BD181,1)</f>
        <v>-31.5</v>
      </c>
      <c r="BH181" s="6">
        <f ca="1">INDEX(BI$8:BI$31,BD181,1)</f>
        <v>-163.66200000000001</v>
      </c>
      <c r="BI181" s="6">
        <f ca="1">INDEX(BJ$8:BJ$31,BD181,1)</f>
        <v>-19.949000000000002</v>
      </c>
      <c r="BJ181" s="6">
        <f ca="1">INDEX(BK$8:BK$31,BD181,1)</f>
        <v>-2.3959999999999999</v>
      </c>
      <c r="BK181" s="6">
        <f ca="1">INDEX(BL$8:BL$31,BD181,1)</f>
        <v>-3.5249999999999999</v>
      </c>
      <c r="BL181" s="21">
        <f t="shared" ref="BL181:BM183" ca="1" si="596">(ABS(BH181)+ABS(BJ181))*SIGN(BH181)</f>
        <v>-166.05799999999999</v>
      </c>
      <c r="BM181" s="21">
        <f t="shared" ca="1" si="596"/>
        <v>-23.474</v>
      </c>
      <c r="BN181" s="21">
        <f t="shared" ref="BN181:BN183" ca="1" si="597">(ABS(BL181)+0.3*ABS(BM181))*SIGN(BL181)</f>
        <v>-173.1002</v>
      </c>
      <c r="BO181" s="21">
        <f t="shared" ca="1" si="577"/>
        <v>-73.291399999999996</v>
      </c>
      <c r="BP181" s="21">
        <f ca="1">IF($C$2&lt;=$C$3,BN181,BO181)</f>
        <v>-173.1002</v>
      </c>
      <c r="BQ181" s="37">
        <f t="shared" ref="BQ181:BQ183" ca="1" si="598">BF181</f>
        <v>-52.573</v>
      </c>
      <c r="BR181" s="37">
        <f t="shared" ref="BR181:BR183" ca="1" si="599">BG181+BP181</f>
        <v>-204.6002</v>
      </c>
      <c r="BS181" s="37">
        <f t="shared" ref="BS181:BS183" ca="1" si="600">BG181-BP181</f>
        <v>141.6002</v>
      </c>
      <c r="BT181" s="60"/>
      <c r="BV181" s="45">
        <f>BV180+1</f>
        <v>18</v>
      </c>
      <c r="BW181" s="8" t="s">
        <v>10</v>
      </c>
      <c r="BX181" s="6">
        <f ca="1">INDEX(BY$8:BY$31,BV181,1)</f>
        <v>-84.061000000000007</v>
      </c>
      <c r="BY181" s="6">
        <f ca="1">INDEX(BZ$8:BZ$31,BV181,1)</f>
        <v>-50.314</v>
      </c>
      <c r="BZ181" s="6">
        <f ca="1">INDEX(CA$8:CA$31,BV181,1)</f>
        <v>-173.678</v>
      </c>
      <c r="CA181" s="6">
        <f ca="1">INDEX(CB$8:CB$31,BV181,1)</f>
        <v>-21.148</v>
      </c>
      <c r="CB181" s="6">
        <f ca="1">INDEX(CC$8:CC$31,BV181,1)</f>
        <v>-2.5409999999999999</v>
      </c>
      <c r="CC181" s="6">
        <f ca="1">INDEX(CD$8:CD$31,BV181,1)</f>
        <v>-3.738</v>
      </c>
      <c r="CD181" s="21">
        <f t="shared" ref="CD181:CE183" ca="1" si="601">(ABS(BZ181)+ABS(CB181))*SIGN(BZ181)</f>
        <v>-176.21899999999999</v>
      </c>
      <c r="CE181" s="21">
        <f t="shared" ca="1" si="601"/>
        <v>-24.885999999999999</v>
      </c>
      <c r="CF181" s="21">
        <f t="shared" ref="CF181:CF183" ca="1" si="602">(ABS(CD181)+0.3*ABS(CE181))*SIGN(CD181)</f>
        <v>-183.6848</v>
      </c>
      <c r="CG181" s="21">
        <f t="shared" ca="1" si="578"/>
        <v>-77.7517</v>
      </c>
      <c r="CH181" s="21">
        <f ca="1">IF($C$2&lt;=$C$3,CF181,CG181)</f>
        <v>-183.6848</v>
      </c>
      <c r="CI181" s="37">
        <f t="shared" ref="CI181:CI183" ca="1" si="603">BX181</f>
        <v>-84.061000000000007</v>
      </c>
      <c r="CJ181" s="37">
        <f t="shared" ref="CJ181:CJ183" ca="1" si="604">BY181+CH181</f>
        <v>-233.99879999999999</v>
      </c>
      <c r="CK181" s="37">
        <f t="shared" ref="CK181:CK183" ca="1" si="605">BY181-CH181</f>
        <v>133.3708</v>
      </c>
      <c r="CL181" s="60"/>
      <c r="CN181" s="45">
        <f>CN180+1</f>
        <v>18</v>
      </c>
      <c r="CO181" s="8" t="s">
        <v>10</v>
      </c>
      <c r="CP181" s="6">
        <f ca="1">INDEX(CQ$8:CQ$31,CN181,1)</f>
        <v>-37.804000000000002</v>
      </c>
      <c r="CQ181" s="6">
        <f ca="1">INDEX(CR$8:CR$31,CN181,1)</f>
        <v>-22.629000000000001</v>
      </c>
      <c r="CR181" s="6">
        <f ca="1">INDEX(CS$8:CS$31,CN181,1)</f>
        <v>-117.98099999999999</v>
      </c>
      <c r="CS181" s="6">
        <f ca="1">INDEX(CT$8:CT$31,CN181,1)</f>
        <v>-14.371</v>
      </c>
      <c r="CT181" s="6">
        <f ca="1">INDEX(CU$8:CU$31,CN181,1)</f>
        <v>-1.7230000000000001</v>
      </c>
      <c r="CU181" s="6">
        <f ca="1">INDEX(CV$8:CV$31,CN181,1)</f>
        <v>-2.5339999999999998</v>
      </c>
      <c r="CV181" s="21">
        <f t="shared" ref="CV181:CW183" ca="1" si="606">(ABS(CR181)+ABS(CT181))*SIGN(CR181)</f>
        <v>-119.70399999999999</v>
      </c>
      <c r="CW181" s="21">
        <f t="shared" ca="1" si="606"/>
        <v>-16.905000000000001</v>
      </c>
      <c r="CX181" s="21">
        <f t="shared" ref="CX181:CX183" ca="1" si="607">(ABS(CV181)+0.3*ABS(CW181))*SIGN(CV181)</f>
        <v>-124.77549999999999</v>
      </c>
      <c r="CY181" s="21">
        <f t="shared" ca="1" si="579"/>
        <v>-52.816199999999995</v>
      </c>
      <c r="CZ181" s="21">
        <f ca="1">IF($C$2&lt;=$C$3,CX181,CY181)</f>
        <v>-124.77549999999999</v>
      </c>
      <c r="DA181" s="37">
        <f t="shared" ref="DA181:DA183" ca="1" si="608">CP181</f>
        <v>-37.804000000000002</v>
      </c>
      <c r="DB181" s="37">
        <f t="shared" ref="DB181:DB183" ca="1" si="609">CQ181+CZ181</f>
        <v>-147.40449999999998</v>
      </c>
      <c r="DC181" s="37">
        <f t="shared" ref="DC181:DC183" ca="1" si="610">CQ181-CZ181</f>
        <v>102.14649999999999</v>
      </c>
      <c r="DD181" s="60"/>
      <c r="DF181" s="45">
        <f>DF180+1</f>
        <v>18</v>
      </c>
      <c r="DG181" s="8" t="s">
        <v>10</v>
      </c>
      <c r="DH181" s="6">
        <f ca="1">INDEX(DI$8:DI$31,DF181,1)</f>
        <v>-22.541</v>
      </c>
      <c r="DI181" s="6">
        <f ca="1">INDEX(DJ$8:DJ$31,DF181,1)</f>
        <v>-13.81</v>
      </c>
      <c r="DJ181" s="6">
        <f ca="1">INDEX(DK$8:DK$31,DF181,1)</f>
        <v>-19.318999999999999</v>
      </c>
      <c r="DK181" s="6">
        <f ca="1">INDEX(DL$8:DL$31,DF181,1)</f>
        <v>3.8149999999999999</v>
      </c>
      <c r="DL181" s="6">
        <f ca="1">INDEX(DM$8:DM$31,DF181,1)</f>
        <v>0.53100000000000003</v>
      </c>
      <c r="DM181" s="6">
        <f ca="1">INDEX(DN$8:DN$31,DF181,1)</f>
        <v>0.78100000000000003</v>
      </c>
      <c r="DN181" s="21">
        <f t="shared" ref="DN181:DO183" ca="1" si="611">(ABS(DJ181)+ABS(DL181))*SIGN(DJ181)</f>
        <v>-19.849999999999998</v>
      </c>
      <c r="DO181" s="21">
        <f t="shared" ca="1" si="611"/>
        <v>4.5960000000000001</v>
      </c>
      <c r="DP181" s="21">
        <f t="shared" ref="DP181:DP183" ca="1" si="612">(ABS(DN181)+0.3*ABS(DO181))*SIGN(DN181)</f>
        <v>-21.2288</v>
      </c>
      <c r="DQ181" s="21">
        <f t="shared" ca="1" si="580"/>
        <v>10.550999999999998</v>
      </c>
      <c r="DR181" s="21">
        <f ca="1">IF($C$2&lt;=$C$3,DP181,DQ181)</f>
        <v>-21.2288</v>
      </c>
      <c r="DS181" s="37">
        <f t="shared" ref="DS181:DS183" ca="1" si="613">DH181</f>
        <v>-22.541</v>
      </c>
      <c r="DT181" s="37">
        <f t="shared" ref="DT181:DT183" ca="1" si="614">DI181+DR181</f>
        <v>-35.038800000000002</v>
      </c>
      <c r="DU181" s="37">
        <f t="shared" ref="DU181:DU183" ca="1" si="615">DI181-DR181</f>
        <v>7.4187999999999992</v>
      </c>
      <c r="DV181" s="60"/>
    </row>
    <row r="182" spans="1:126">
      <c r="B182" s="45">
        <f t="shared" ref="B182:B183" si="616">B181+1</f>
        <v>19</v>
      </c>
      <c r="C182" s="8" t="s">
        <v>9</v>
      </c>
      <c r="D182" s="6">
        <f ca="1">INDEX(E$8:E$31,B182,1)</f>
        <v>28.041</v>
      </c>
      <c r="E182" s="6">
        <f ca="1">INDEX(F$8:F$31,B182,1)</f>
        <v>17.181000000000001</v>
      </c>
      <c r="F182" s="6">
        <f ca="1">INDEX(G$8:G$31,B182,1)</f>
        <v>-8.4730000000000008</v>
      </c>
      <c r="G182" s="6">
        <f ca="1">INDEX(H$8:H$31,B182,1)</f>
        <v>-1.032</v>
      </c>
      <c r="H182" s="6">
        <f ca="1">INDEX(I$8:I$31,B182,1)</f>
        <v>-0.124</v>
      </c>
      <c r="I182" s="6">
        <f ca="1">INDEX(J$8:J$31,B182,1)</f>
        <v>-0.183</v>
      </c>
      <c r="J182" s="21">
        <f t="shared" ca="1" si="581"/>
        <v>-8.5970000000000013</v>
      </c>
      <c r="K182" s="21">
        <f t="shared" ca="1" si="581"/>
        <v>-1.2150000000000001</v>
      </c>
      <c r="L182" s="21">
        <f t="shared" ca="1" si="582"/>
        <v>-8.9615000000000009</v>
      </c>
      <c r="M182" s="21">
        <f t="shared" ca="1" si="574"/>
        <v>-3.7941000000000003</v>
      </c>
      <c r="N182" s="21">
        <f ca="1">IF($C$2&lt;=$C$3,L182,M182)</f>
        <v>-8.9615000000000009</v>
      </c>
      <c r="O182" s="21">
        <f t="shared" ca="1" si="583"/>
        <v>28.041</v>
      </c>
      <c r="P182" s="21">
        <f t="shared" ca="1" si="584"/>
        <v>8.2195</v>
      </c>
      <c r="Q182" s="21">
        <f t="shared" ca="1" si="585"/>
        <v>26.142500000000002</v>
      </c>
      <c r="R182" s="60"/>
      <c r="T182" s="45">
        <f t="shared" ref="T182:T183" si="617">T181+1</f>
        <v>19</v>
      </c>
      <c r="U182" s="8" t="s">
        <v>9</v>
      </c>
      <c r="V182" s="6">
        <f ca="1">INDEX(W$8:W$31,T182,1)</f>
        <v>22.922000000000001</v>
      </c>
      <c r="W182" s="6">
        <f ca="1">INDEX(X$8:X$31,T182,1)</f>
        <v>14.051</v>
      </c>
      <c r="X182" s="6">
        <f ca="1">INDEX(Y$8:Y$31,T182,1)</f>
        <v>-11.765000000000001</v>
      </c>
      <c r="Y182" s="6">
        <f ca="1">INDEX(Z$8:Z$31,T182,1)</f>
        <v>-1.4330000000000001</v>
      </c>
      <c r="Z182" s="6">
        <f ca="1">INDEX(AA$8:AA$31,T182,1)</f>
        <v>-0.17199999999999999</v>
      </c>
      <c r="AA182" s="6">
        <f ca="1">INDEX(AB$8:AB$31,T182,1)</f>
        <v>-0.254</v>
      </c>
      <c r="AB182" s="21">
        <f t="shared" ca="1" si="586"/>
        <v>-11.937000000000001</v>
      </c>
      <c r="AC182" s="21">
        <f t="shared" ca="1" si="586"/>
        <v>-1.6870000000000001</v>
      </c>
      <c r="AD182" s="21">
        <f t="shared" ca="1" si="587"/>
        <v>-12.443100000000001</v>
      </c>
      <c r="AE182" s="21">
        <f t="shared" ca="1" si="575"/>
        <v>-5.2681000000000004</v>
      </c>
      <c r="AF182" s="21">
        <f ca="1">IF($C$2&lt;=$C$3,AD182,AE182)</f>
        <v>-12.443100000000001</v>
      </c>
      <c r="AG182" s="21">
        <f t="shared" ca="1" si="588"/>
        <v>22.922000000000001</v>
      </c>
      <c r="AH182" s="21">
        <f t="shared" ca="1" si="589"/>
        <v>1.607899999999999</v>
      </c>
      <c r="AI182" s="21">
        <f t="shared" ca="1" si="590"/>
        <v>26.494100000000003</v>
      </c>
      <c r="AJ182" s="60"/>
      <c r="AL182" s="45">
        <f t="shared" ref="AL182:AL183" si="618">AL181+1</f>
        <v>19</v>
      </c>
      <c r="AM182" s="8" t="s">
        <v>9</v>
      </c>
      <c r="AN182" s="6">
        <f ca="1">INDEX(AO$8:AO$31,AL182,1)</f>
        <v>53.051000000000002</v>
      </c>
      <c r="AO182" s="6">
        <f ca="1">INDEX(AP$8:AP$31,AL182,1)</f>
        <v>31.96</v>
      </c>
      <c r="AP182" s="6">
        <f ca="1">INDEX(AQ$8:AQ$31,AL182,1)</f>
        <v>-12.895</v>
      </c>
      <c r="AQ182" s="6">
        <f ca="1">INDEX(AR$8:AR$31,AL182,1)</f>
        <v>-1.5660000000000001</v>
      </c>
      <c r="AR182" s="6">
        <f ca="1">INDEX(AS$8:AS$31,AL182,1)</f>
        <v>-0.188</v>
      </c>
      <c r="AS182" s="6">
        <f ca="1">INDEX(AT$8:AT$31,AL182,1)</f>
        <v>-0.27600000000000002</v>
      </c>
      <c r="AT182" s="21">
        <f t="shared" ca="1" si="591"/>
        <v>-13.083</v>
      </c>
      <c r="AU182" s="21">
        <f t="shared" ca="1" si="591"/>
        <v>-1.8420000000000001</v>
      </c>
      <c r="AV182" s="21">
        <f t="shared" ca="1" si="592"/>
        <v>-13.6356</v>
      </c>
      <c r="AW182" s="21">
        <f t="shared" ca="1" si="576"/>
        <v>-5.7668999999999997</v>
      </c>
      <c r="AX182" s="21">
        <f ca="1">IF($C$2&lt;=$C$3,AV182,AW182)</f>
        <v>-13.6356</v>
      </c>
      <c r="AY182" s="21">
        <f t="shared" ca="1" si="593"/>
        <v>53.051000000000002</v>
      </c>
      <c r="AZ182" s="21">
        <f t="shared" ca="1" si="594"/>
        <v>18.324400000000001</v>
      </c>
      <c r="BA182" s="21">
        <f t="shared" ca="1" si="595"/>
        <v>45.595600000000005</v>
      </c>
      <c r="BB182" s="60"/>
      <c r="BD182" s="45">
        <f t="shared" ref="BD182:BD183" si="619">BD181+1</f>
        <v>19</v>
      </c>
      <c r="BE182" s="8" t="s">
        <v>9</v>
      </c>
      <c r="BF182" s="6">
        <f ca="1">INDEX(BG$8:BG$31,BD182,1)</f>
        <v>87.358000000000004</v>
      </c>
      <c r="BG182" s="6">
        <f ca="1">INDEX(BH$8:BH$31,BD182,1)</f>
        <v>52.238</v>
      </c>
      <c r="BH182" s="6">
        <f ca="1">INDEX(BI$8:BI$31,BD182,1)</f>
        <v>-86.549000000000007</v>
      </c>
      <c r="BI182" s="6">
        <f ca="1">INDEX(BJ$8:BJ$31,BD182,1)</f>
        <v>-10.548</v>
      </c>
      <c r="BJ182" s="6">
        <f ca="1">INDEX(BK$8:BK$31,BD182,1)</f>
        <v>-1.266</v>
      </c>
      <c r="BK182" s="6">
        <f ca="1">INDEX(BL$8:BL$31,BD182,1)</f>
        <v>-1.8620000000000001</v>
      </c>
      <c r="BL182" s="21">
        <f t="shared" ca="1" si="596"/>
        <v>-87.815000000000012</v>
      </c>
      <c r="BM182" s="21">
        <f t="shared" ca="1" si="596"/>
        <v>-12.41</v>
      </c>
      <c r="BN182" s="21">
        <f t="shared" ca="1" si="597"/>
        <v>-91.538000000000011</v>
      </c>
      <c r="BO182" s="21">
        <f t="shared" ca="1" si="577"/>
        <v>-38.754500000000007</v>
      </c>
      <c r="BP182" s="21">
        <f ca="1">IF($C$2&lt;=$C$3,BN182,BO182)</f>
        <v>-91.538000000000011</v>
      </c>
      <c r="BQ182" s="21">
        <f t="shared" ca="1" si="598"/>
        <v>87.358000000000004</v>
      </c>
      <c r="BR182" s="21">
        <f t="shared" ca="1" si="599"/>
        <v>-39.300000000000011</v>
      </c>
      <c r="BS182" s="21">
        <f t="shared" ca="1" si="600"/>
        <v>143.77600000000001</v>
      </c>
      <c r="BT182" s="60"/>
      <c r="BV182" s="45">
        <f t="shared" ref="BV182:BV183" si="620">BV181+1</f>
        <v>19</v>
      </c>
      <c r="BW182" s="8" t="s">
        <v>9</v>
      </c>
      <c r="BX182" s="6">
        <f ca="1">INDEX(BY$8:BY$31,BV182,1)</f>
        <v>118.643</v>
      </c>
      <c r="BY182" s="6">
        <f ca="1">INDEX(BZ$8:BZ$31,BV182,1)</f>
        <v>70.95</v>
      </c>
      <c r="BZ182" s="6">
        <f ca="1">INDEX(CA$8:CA$31,BV182,1)</f>
        <v>-82.531999999999996</v>
      </c>
      <c r="CA182" s="6">
        <f ca="1">INDEX(CB$8:CB$31,BV182,1)</f>
        <v>-10.048999999999999</v>
      </c>
      <c r="CB182" s="6">
        <f ca="1">INDEX(CC$8:CC$31,BV182,1)</f>
        <v>-1.2070000000000001</v>
      </c>
      <c r="CC182" s="6">
        <f ca="1">INDEX(CD$8:CD$31,BV182,1)</f>
        <v>-1.776</v>
      </c>
      <c r="CD182" s="21">
        <f t="shared" ca="1" si="601"/>
        <v>-83.73899999999999</v>
      </c>
      <c r="CE182" s="21">
        <f t="shared" ca="1" si="601"/>
        <v>-11.824999999999999</v>
      </c>
      <c r="CF182" s="21">
        <f t="shared" ca="1" si="602"/>
        <v>-87.28649999999999</v>
      </c>
      <c r="CG182" s="21">
        <f t="shared" ca="1" si="578"/>
        <v>-36.946699999999993</v>
      </c>
      <c r="CH182" s="21">
        <f ca="1">IF($C$2&lt;=$C$3,CF182,CG182)</f>
        <v>-87.28649999999999</v>
      </c>
      <c r="CI182" s="21">
        <f t="shared" ca="1" si="603"/>
        <v>118.643</v>
      </c>
      <c r="CJ182" s="21">
        <f t="shared" ca="1" si="604"/>
        <v>-16.336499999999987</v>
      </c>
      <c r="CK182" s="21">
        <f t="shared" ca="1" si="605"/>
        <v>158.23649999999998</v>
      </c>
      <c r="CL182" s="60"/>
      <c r="CN182" s="45">
        <f t="shared" ref="CN182:CN183" si="621">CN181+1</f>
        <v>19</v>
      </c>
      <c r="CO182" s="8" t="s">
        <v>9</v>
      </c>
      <c r="CP182" s="6">
        <f ca="1">INDEX(CQ$8:CQ$31,CN182,1)</f>
        <v>109.87</v>
      </c>
      <c r="CQ182" s="6">
        <f ca="1">INDEX(CR$8:CR$31,CN182,1)</f>
        <v>65.709000000000003</v>
      </c>
      <c r="CR182" s="6">
        <f ca="1">INDEX(CS$8:CS$31,CN182,1)</f>
        <v>-76.174999999999997</v>
      </c>
      <c r="CS182" s="6">
        <f ca="1">INDEX(CT$8:CT$31,CN182,1)</f>
        <v>-9.2810000000000006</v>
      </c>
      <c r="CT182" s="6">
        <f ca="1">INDEX(CU$8:CU$31,CN182,1)</f>
        <v>-1.1140000000000001</v>
      </c>
      <c r="CU182" s="6">
        <f ca="1">INDEX(CV$8:CV$31,CN182,1)</f>
        <v>-1.639</v>
      </c>
      <c r="CV182" s="21">
        <f t="shared" ca="1" si="606"/>
        <v>-77.289000000000001</v>
      </c>
      <c r="CW182" s="21">
        <f t="shared" ca="1" si="606"/>
        <v>-10.92</v>
      </c>
      <c r="CX182" s="21">
        <f t="shared" ca="1" si="607"/>
        <v>-80.564999999999998</v>
      </c>
      <c r="CY182" s="21">
        <f t="shared" ca="1" si="579"/>
        <v>-34.106699999999996</v>
      </c>
      <c r="CZ182" s="21">
        <f ca="1">IF($C$2&lt;=$C$3,CX182,CY182)</f>
        <v>-80.564999999999998</v>
      </c>
      <c r="DA182" s="21">
        <f t="shared" ca="1" si="608"/>
        <v>109.87</v>
      </c>
      <c r="DB182" s="21">
        <f t="shared" ca="1" si="609"/>
        <v>-14.855999999999995</v>
      </c>
      <c r="DC182" s="21">
        <f t="shared" ca="1" si="610"/>
        <v>146.274</v>
      </c>
      <c r="DD182" s="60"/>
      <c r="DF182" s="45">
        <f t="shared" ref="DF182:DF183" si="622">DF181+1</f>
        <v>19</v>
      </c>
      <c r="DG182" s="8" t="s">
        <v>9</v>
      </c>
      <c r="DH182" s="6">
        <f ca="1">INDEX(DI$8:DI$31,DF182,1)</f>
        <v>28.047000000000001</v>
      </c>
      <c r="DI182" s="6">
        <f ca="1">INDEX(DJ$8:DJ$31,DF182,1)</f>
        <v>17.184999999999999</v>
      </c>
      <c r="DJ182" s="6">
        <f ca="1">INDEX(DK$8:DK$31,DF182,1)</f>
        <v>-8.4109999999999996</v>
      </c>
      <c r="DK182" s="6">
        <f ca="1">INDEX(DL$8:DL$31,DF182,1)</f>
        <v>1.661</v>
      </c>
      <c r="DL182" s="6">
        <f ca="1">INDEX(DM$8:DM$31,DF182,1)</f>
        <v>0.23100000000000001</v>
      </c>
      <c r="DM182" s="6">
        <f ca="1">INDEX(DN$8:DN$31,DF182,1)</f>
        <v>0.34</v>
      </c>
      <c r="DN182" s="21">
        <f t="shared" ca="1" si="611"/>
        <v>-8.6419999999999995</v>
      </c>
      <c r="DO182" s="21">
        <f t="shared" ca="1" si="611"/>
        <v>2.0009999999999999</v>
      </c>
      <c r="DP182" s="21">
        <f t="shared" ca="1" si="612"/>
        <v>-9.2423000000000002</v>
      </c>
      <c r="DQ182" s="21">
        <f t="shared" ca="1" si="580"/>
        <v>4.5935999999999995</v>
      </c>
      <c r="DR182" s="21">
        <f ca="1">IF($C$2&lt;=$C$3,DP182,DQ182)</f>
        <v>-9.2423000000000002</v>
      </c>
      <c r="DS182" s="21">
        <f t="shared" ca="1" si="613"/>
        <v>28.047000000000001</v>
      </c>
      <c r="DT182" s="21">
        <f t="shared" ca="1" si="614"/>
        <v>7.9426999999999985</v>
      </c>
      <c r="DU182" s="21">
        <f t="shared" ca="1" si="615"/>
        <v>26.427299999999999</v>
      </c>
      <c r="DV182" s="60"/>
    </row>
    <row r="183" spans="1:126">
      <c r="B183" s="45">
        <f t="shared" si="616"/>
        <v>20</v>
      </c>
      <c r="C183" s="8" t="s">
        <v>8</v>
      </c>
      <c r="D183" s="6">
        <f ca="1">INDEX(E$8:E$31,B183,1)</f>
        <v>-28.876000000000001</v>
      </c>
      <c r="E183" s="6">
        <f ca="1">INDEX(F$8:F$31,B183,1)</f>
        <v>-17.693000000000001</v>
      </c>
      <c r="F183" s="6">
        <f ca="1">INDEX(G$8:G$31,B183,1)</f>
        <v>-8.4730000000000008</v>
      </c>
      <c r="G183" s="6">
        <f ca="1">INDEX(H$8:H$31,B183,1)</f>
        <v>-1.032</v>
      </c>
      <c r="H183" s="6">
        <f ca="1">INDEX(I$8:I$31,B183,1)</f>
        <v>-0.124</v>
      </c>
      <c r="I183" s="6">
        <f ca="1">INDEX(J$8:J$31,B183,1)</f>
        <v>-0.183</v>
      </c>
      <c r="J183" s="21">
        <f t="shared" ca="1" si="581"/>
        <v>-8.5970000000000013</v>
      </c>
      <c r="K183" s="21">
        <f t="shared" ca="1" si="581"/>
        <v>-1.2150000000000001</v>
      </c>
      <c r="L183" s="21">
        <f t="shared" ca="1" si="582"/>
        <v>-8.9615000000000009</v>
      </c>
      <c r="M183" s="21">
        <f t="shared" ca="1" si="574"/>
        <v>-3.7941000000000003</v>
      </c>
      <c r="N183" s="21">
        <f ca="1">IF($C$2&lt;=$C$3,L183,M183)</f>
        <v>-8.9615000000000009</v>
      </c>
      <c r="O183" s="21">
        <f t="shared" ca="1" si="583"/>
        <v>-28.876000000000001</v>
      </c>
      <c r="P183" s="21">
        <f t="shared" ca="1" si="584"/>
        <v>-26.654500000000002</v>
      </c>
      <c r="Q183" s="21">
        <f t="shared" ca="1" si="585"/>
        <v>-8.7315000000000005</v>
      </c>
      <c r="R183" s="60"/>
      <c r="T183" s="45">
        <f t="shared" si="617"/>
        <v>20</v>
      </c>
      <c r="U183" s="8" t="s">
        <v>8</v>
      </c>
      <c r="V183" s="6">
        <f ca="1">INDEX(W$8:W$31,T183,1)</f>
        <v>-23.096</v>
      </c>
      <c r="W183" s="6">
        <f ca="1">INDEX(X$8:X$31,T183,1)</f>
        <v>-14.145</v>
      </c>
      <c r="X183" s="6">
        <f ca="1">INDEX(Y$8:Y$31,T183,1)</f>
        <v>-11.765000000000001</v>
      </c>
      <c r="Y183" s="6">
        <f ca="1">INDEX(Z$8:Z$31,T183,1)</f>
        <v>-1.4330000000000001</v>
      </c>
      <c r="Z183" s="6">
        <f ca="1">INDEX(AA$8:AA$31,T183,1)</f>
        <v>-0.17199999999999999</v>
      </c>
      <c r="AA183" s="6">
        <f ca="1">INDEX(AB$8:AB$31,T183,1)</f>
        <v>-0.254</v>
      </c>
      <c r="AB183" s="21">
        <f t="shared" ca="1" si="586"/>
        <v>-11.937000000000001</v>
      </c>
      <c r="AC183" s="21">
        <f t="shared" ca="1" si="586"/>
        <v>-1.6870000000000001</v>
      </c>
      <c r="AD183" s="21">
        <f t="shared" ca="1" si="587"/>
        <v>-12.443100000000001</v>
      </c>
      <c r="AE183" s="21">
        <f t="shared" ca="1" si="575"/>
        <v>-5.2681000000000004</v>
      </c>
      <c r="AF183" s="21">
        <f ca="1">IF($C$2&lt;=$C$3,AD183,AE183)</f>
        <v>-12.443100000000001</v>
      </c>
      <c r="AG183" s="21">
        <f t="shared" ca="1" si="588"/>
        <v>-23.096</v>
      </c>
      <c r="AH183" s="21">
        <f t="shared" ca="1" si="589"/>
        <v>-26.588100000000001</v>
      </c>
      <c r="AI183" s="21">
        <f t="shared" ca="1" si="590"/>
        <v>-1.7018999999999984</v>
      </c>
      <c r="AJ183" s="60"/>
      <c r="AL183" s="45">
        <f t="shared" si="618"/>
        <v>20</v>
      </c>
      <c r="AM183" s="8" t="s">
        <v>8</v>
      </c>
      <c r="AN183" s="6">
        <f ca="1">INDEX(AO$8:AO$31,AL183,1)</f>
        <v>-54.529000000000003</v>
      </c>
      <c r="AO183" s="6">
        <f ca="1">INDEX(AP$8:AP$31,AL183,1)</f>
        <v>-32.840000000000003</v>
      </c>
      <c r="AP183" s="6">
        <f ca="1">INDEX(AQ$8:AQ$31,AL183,1)</f>
        <v>-12.895</v>
      </c>
      <c r="AQ183" s="6">
        <f ca="1">INDEX(AR$8:AR$31,AL183,1)</f>
        <v>-1.5660000000000001</v>
      </c>
      <c r="AR183" s="6">
        <f ca="1">INDEX(AS$8:AS$31,AL183,1)</f>
        <v>-0.188</v>
      </c>
      <c r="AS183" s="6">
        <f ca="1">INDEX(AT$8:AT$31,AL183,1)</f>
        <v>-0.27600000000000002</v>
      </c>
      <c r="AT183" s="21">
        <f t="shared" ca="1" si="591"/>
        <v>-13.083</v>
      </c>
      <c r="AU183" s="21">
        <f t="shared" ca="1" si="591"/>
        <v>-1.8420000000000001</v>
      </c>
      <c r="AV183" s="21">
        <f t="shared" ca="1" si="592"/>
        <v>-13.6356</v>
      </c>
      <c r="AW183" s="21">
        <f t="shared" ca="1" si="576"/>
        <v>-5.7668999999999997</v>
      </c>
      <c r="AX183" s="21">
        <f ca="1">IF($C$2&lt;=$C$3,AV183,AW183)</f>
        <v>-13.6356</v>
      </c>
      <c r="AY183" s="21">
        <f t="shared" ca="1" si="593"/>
        <v>-54.529000000000003</v>
      </c>
      <c r="AZ183" s="21">
        <f t="shared" ca="1" si="594"/>
        <v>-46.4756</v>
      </c>
      <c r="BA183" s="21">
        <f t="shared" ca="1" si="595"/>
        <v>-19.204400000000003</v>
      </c>
      <c r="BB183" s="60"/>
      <c r="BD183" s="45">
        <f t="shared" si="619"/>
        <v>20</v>
      </c>
      <c r="BE183" s="8" t="s">
        <v>8</v>
      </c>
      <c r="BF183" s="6">
        <f ca="1">INDEX(BG$8:BG$31,BD183,1)</f>
        <v>-95.233999999999995</v>
      </c>
      <c r="BG183" s="6">
        <f ca="1">INDEX(BH$8:BH$31,BD183,1)</f>
        <v>-56.978000000000002</v>
      </c>
      <c r="BH183" s="6">
        <f ca="1">INDEX(BI$8:BI$31,BD183,1)</f>
        <v>-86.549000000000007</v>
      </c>
      <c r="BI183" s="6">
        <f ca="1">INDEX(BJ$8:BJ$31,BD183,1)</f>
        <v>-10.548</v>
      </c>
      <c r="BJ183" s="6">
        <f ca="1">INDEX(BK$8:BK$31,BD183,1)</f>
        <v>-1.266</v>
      </c>
      <c r="BK183" s="6">
        <f ca="1">INDEX(BL$8:BL$31,BD183,1)</f>
        <v>-1.8620000000000001</v>
      </c>
      <c r="BL183" s="21">
        <f t="shared" ca="1" si="596"/>
        <v>-87.815000000000012</v>
      </c>
      <c r="BM183" s="21">
        <f t="shared" ca="1" si="596"/>
        <v>-12.41</v>
      </c>
      <c r="BN183" s="21">
        <f t="shared" ca="1" si="597"/>
        <v>-91.538000000000011</v>
      </c>
      <c r="BO183" s="21">
        <f t="shared" ca="1" si="577"/>
        <v>-38.754500000000007</v>
      </c>
      <c r="BP183" s="21">
        <f ca="1">IF($C$2&lt;=$C$3,BN183,BO183)</f>
        <v>-91.538000000000011</v>
      </c>
      <c r="BQ183" s="21">
        <f t="shared" ca="1" si="598"/>
        <v>-95.233999999999995</v>
      </c>
      <c r="BR183" s="21">
        <f t="shared" ca="1" si="599"/>
        <v>-148.51600000000002</v>
      </c>
      <c r="BS183" s="21">
        <f t="shared" ca="1" si="600"/>
        <v>34.560000000000009</v>
      </c>
      <c r="BT183" s="60"/>
      <c r="BV183" s="45">
        <f t="shared" si="620"/>
        <v>20</v>
      </c>
      <c r="BW183" s="8" t="s">
        <v>8</v>
      </c>
      <c r="BX183" s="6">
        <f ca="1">INDEX(BY$8:BY$31,BV183,1)</f>
        <v>-121.009</v>
      </c>
      <c r="BY183" s="6">
        <f ca="1">INDEX(BZ$8:BZ$31,BV183,1)</f>
        <v>-72.396000000000001</v>
      </c>
      <c r="BZ183" s="6">
        <f ca="1">INDEX(CA$8:CA$31,BV183,1)</f>
        <v>-82.531999999999996</v>
      </c>
      <c r="CA183" s="6">
        <f ca="1">INDEX(CB$8:CB$31,BV183,1)</f>
        <v>-10.048999999999999</v>
      </c>
      <c r="CB183" s="6">
        <f ca="1">INDEX(CC$8:CC$31,BV183,1)</f>
        <v>-1.2070000000000001</v>
      </c>
      <c r="CC183" s="6">
        <f ca="1">INDEX(CD$8:CD$31,BV183,1)</f>
        <v>-1.776</v>
      </c>
      <c r="CD183" s="21">
        <f t="shared" ca="1" si="601"/>
        <v>-83.73899999999999</v>
      </c>
      <c r="CE183" s="21">
        <f t="shared" ca="1" si="601"/>
        <v>-11.824999999999999</v>
      </c>
      <c r="CF183" s="21">
        <f t="shared" ca="1" si="602"/>
        <v>-87.28649999999999</v>
      </c>
      <c r="CG183" s="21">
        <f t="shared" ca="1" si="578"/>
        <v>-36.946699999999993</v>
      </c>
      <c r="CH183" s="21">
        <f ca="1">IF($C$2&lt;=$C$3,CF183,CG183)</f>
        <v>-87.28649999999999</v>
      </c>
      <c r="CI183" s="21">
        <f t="shared" ca="1" si="603"/>
        <v>-121.009</v>
      </c>
      <c r="CJ183" s="21">
        <f t="shared" ca="1" si="604"/>
        <v>-159.6825</v>
      </c>
      <c r="CK183" s="21">
        <f t="shared" ca="1" si="605"/>
        <v>14.890499999999989</v>
      </c>
      <c r="CL183" s="60"/>
      <c r="CN183" s="45">
        <f t="shared" si="621"/>
        <v>20</v>
      </c>
      <c r="CO183" s="8" t="s">
        <v>8</v>
      </c>
      <c r="CP183" s="6">
        <f ca="1">INDEX(CQ$8:CQ$31,CN183,1)</f>
        <v>-95.546000000000006</v>
      </c>
      <c r="CQ183" s="6">
        <f ca="1">INDEX(CR$8:CR$31,CN183,1)</f>
        <v>-57.158999999999999</v>
      </c>
      <c r="CR183" s="6">
        <f ca="1">INDEX(CS$8:CS$31,CN183,1)</f>
        <v>-76.174999999999997</v>
      </c>
      <c r="CS183" s="6">
        <f ca="1">INDEX(CT$8:CT$31,CN183,1)</f>
        <v>-9.2810000000000006</v>
      </c>
      <c r="CT183" s="6">
        <f ca="1">INDEX(CU$8:CU$31,CN183,1)</f>
        <v>-1.1140000000000001</v>
      </c>
      <c r="CU183" s="6">
        <f ca="1">INDEX(CV$8:CV$31,CN183,1)</f>
        <v>-1.639</v>
      </c>
      <c r="CV183" s="21">
        <f t="shared" ca="1" si="606"/>
        <v>-77.289000000000001</v>
      </c>
      <c r="CW183" s="21">
        <f t="shared" ca="1" si="606"/>
        <v>-10.92</v>
      </c>
      <c r="CX183" s="21">
        <f t="shared" ca="1" si="607"/>
        <v>-80.564999999999998</v>
      </c>
      <c r="CY183" s="21">
        <f t="shared" ca="1" si="579"/>
        <v>-34.106699999999996</v>
      </c>
      <c r="CZ183" s="21">
        <f ca="1">IF($C$2&lt;=$C$3,CX183,CY183)</f>
        <v>-80.564999999999998</v>
      </c>
      <c r="DA183" s="21">
        <f t="shared" ca="1" si="608"/>
        <v>-95.546000000000006</v>
      </c>
      <c r="DB183" s="21">
        <f t="shared" ca="1" si="609"/>
        <v>-137.72399999999999</v>
      </c>
      <c r="DC183" s="21">
        <f t="shared" ca="1" si="610"/>
        <v>23.405999999999999</v>
      </c>
      <c r="DD183" s="60"/>
      <c r="DF183" s="45">
        <f t="shared" si="622"/>
        <v>20</v>
      </c>
      <c r="DG183" s="8" t="s">
        <v>8</v>
      </c>
      <c r="DH183" s="6">
        <f ca="1">INDEX(DI$8:DI$31,DF183,1)</f>
        <v>-28.87</v>
      </c>
      <c r="DI183" s="6">
        <f ca="1">INDEX(DJ$8:DJ$31,DF183,1)</f>
        <v>-17.689</v>
      </c>
      <c r="DJ183" s="6">
        <f ca="1">INDEX(DK$8:DK$31,DF183,1)</f>
        <v>-8.4109999999999996</v>
      </c>
      <c r="DK183" s="6">
        <f ca="1">INDEX(DL$8:DL$31,DF183,1)</f>
        <v>1.661</v>
      </c>
      <c r="DL183" s="6">
        <f ca="1">INDEX(DM$8:DM$31,DF183,1)</f>
        <v>0.23100000000000001</v>
      </c>
      <c r="DM183" s="6">
        <f ca="1">INDEX(DN$8:DN$31,DF183,1)</f>
        <v>0.34</v>
      </c>
      <c r="DN183" s="21">
        <f t="shared" ca="1" si="611"/>
        <v>-8.6419999999999995</v>
      </c>
      <c r="DO183" s="21">
        <f t="shared" ca="1" si="611"/>
        <v>2.0009999999999999</v>
      </c>
      <c r="DP183" s="21">
        <f t="shared" ca="1" si="612"/>
        <v>-9.2423000000000002</v>
      </c>
      <c r="DQ183" s="21">
        <f t="shared" ca="1" si="580"/>
        <v>4.5935999999999995</v>
      </c>
      <c r="DR183" s="21">
        <f ca="1">IF($C$2&lt;=$C$3,DP183,DQ183)</f>
        <v>-9.2423000000000002</v>
      </c>
      <c r="DS183" s="21">
        <f t="shared" ca="1" si="613"/>
        <v>-28.87</v>
      </c>
      <c r="DT183" s="21">
        <f t="shared" ca="1" si="614"/>
        <v>-26.9313</v>
      </c>
      <c r="DU183" s="21">
        <f t="shared" ca="1" si="615"/>
        <v>-8.4466999999999999</v>
      </c>
      <c r="DV183" s="60"/>
    </row>
    <row r="184" spans="1:126">
      <c r="C184" s="8" t="s">
        <v>58</v>
      </c>
      <c r="D184" s="6"/>
      <c r="E184" s="6"/>
      <c r="F184" s="6"/>
      <c r="G184" s="6"/>
      <c r="H184" s="6"/>
      <c r="I184" s="6"/>
      <c r="J184" s="6"/>
      <c r="K184" s="6"/>
      <c r="O184" s="21">
        <f ca="1">MIN(P173,MAX(0,P173/2-(O180-O181)/P174/P173))</f>
        <v>2.315493613507388</v>
      </c>
      <c r="P184" s="21">
        <f ca="1">MIN(P173,MAX(0,P173/2-(P180-P181)/P175/P173))</f>
        <v>1.1077106153581466</v>
      </c>
      <c r="Q184" s="21">
        <f ca="1">MIN(P173,MAX(0,P173/2-(Q180-Q181)/P175/P173))</f>
        <v>3.5231834604576475</v>
      </c>
      <c r="R184" s="60"/>
      <c r="U184" s="8" t="s">
        <v>58</v>
      </c>
      <c r="V184" s="6"/>
      <c r="W184" s="6"/>
      <c r="X184" s="6"/>
      <c r="Y184" s="6"/>
      <c r="Z184" s="6"/>
      <c r="AA184" s="6"/>
      <c r="AB184" s="6"/>
      <c r="AC184" s="6"/>
      <c r="AG184" s="21">
        <f ca="1">MIN(AH173,MAX(0,AH173/2-(AG180-AG181)/AH174/AH173))</f>
        <v>1.8927854317875614</v>
      </c>
      <c r="AH184" s="21">
        <f ca="1">MIN(AH173,MAX(0,AH173/2-(AH180-AH181)/AH175/AH173))</f>
        <v>0.2166867640800112</v>
      </c>
      <c r="AI184" s="21">
        <f ca="1">MIN(AH173,MAX(0,AH173/2-(AI180-AI181)/AH175/AH173))</f>
        <v>3.5706873315363881</v>
      </c>
      <c r="AJ184" s="60"/>
      <c r="AM184" s="8" t="s">
        <v>58</v>
      </c>
      <c r="AN184" s="6"/>
      <c r="AO184" s="6"/>
      <c r="AP184" s="6"/>
      <c r="AQ184" s="6"/>
      <c r="AR184" s="6"/>
      <c r="AS184" s="6"/>
      <c r="AT184" s="6"/>
      <c r="AU184" s="6"/>
      <c r="AY184" s="21">
        <f ca="1">MIN(AZ173,MAX(0,AZ173/2-(AY180-AY181)/AZ174/AZ173))</f>
        <v>1.4793920803123257</v>
      </c>
      <c r="AZ184" s="21">
        <f ca="1">MIN(AZ173,MAX(0,AZ173/2-(AZ180-AZ181)/AZ175/AZ173))</f>
        <v>0.84832716049382717</v>
      </c>
      <c r="BA184" s="21">
        <f ca="1">MIN(AZ173,MAX(0,AZ173/2-(BA180-BA181)/AZ175/AZ173))</f>
        <v>2.1109012345679012</v>
      </c>
      <c r="BB184" s="60"/>
      <c r="BE184" s="8" t="s">
        <v>58</v>
      </c>
      <c r="BF184" s="6"/>
      <c r="BG184" s="6"/>
      <c r="BH184" s="6"/>
      <c r="BI184" s="6"/>
      <c r="BJ184" s="6"/>
      <c r="BK184" s="6"/>
      <c r="BL184" s="6"/>
      <c r="BM184" s="6"/>
      <c r="BQ184" s="21">
        <f ca="1">MIN(BR173,MAX(0,BR173/2-(BQ180-BQ181)/BR174/BR173))</f>
        <v>1.5309827374693306</v>
      </c>
      <c r="BR184" s="21">
        <f ca="1">MIN(BR173,MAX(0,BR173/2-(BR180-BR181)/BR175/BR173))</f>
        <v>0</v>
      </c>
      <c r="BS184" s="21">
        <f ca="1">MIN(BR173,MAX(0,BR173/2-(BS180-BS181)/BR175/BR173))</f>
        <v>3.2</v>
      </c>
      <c r="BT184" s="60"/>
      <c r="BW184" s="8" t="s">
        <v>58</v>
      </c>
      <c r="BX184" s="6"/>
      <c r="BY184" s="6"/>
      <c r="BZ184" s="6"/>
      <c r="CA184" s="6"/>
      <c r="CB184" s="6"/>
      <c r="CC184" s="6"/>
      <c r="CD184" s="6"/>
      <c r="CE184" s="6"/>
      <c r="CI184" s="21">
        <f ca="1">MIN(CJ173,MAX(0,CJ173/2-(CI180-CI181)/CJ174/CJ173))</f>
        <v>2.0792615959808387</v>
      </c>
      <c r="CJ184" s="21">
        <f ca="1">MIN(CJ173,MAX(0,CJ173/2-(CJ180-CJ181)/CJ175/CJ173))</f>
        <v>0</v>
      </c>
      <c r="CK184" s="21">
        <f ca="1">MIN(CJ173,MAX(0,CJ173/2-(CK180-CK181)/CJ175/CJ173))</f>
        <v>4.2</v>
      </c>
      <c r="CL184" s="60"/>
      <c r="CO184" s="8" t="s">
        <v>58</v>
      </c>
      <c r="CP184" s="6"/>
      <c r="CQ184" s="6"/>
      <c r="CR184" s="6"/>
      <c r="CS184" s="6"/>
      <c r="CT184" s="6"/>
      <c r="CU184" s="6"/>
      <c r="CV184" s="6"/>
      <c r="CW184" s="6"/>
      <c r="DA184" s="21">
        <f ca="1">MIN(DB173,MAX(0,DB173/2-(DA180-DA181)/DB174/DB173))</f>
        <v>1.9255208941854578</v>
      </c>
      <c r="DB184" s="21">
        <f ca="1">MIN(DB173,MAX(0,DB173/2-(DB180-DB181)/DB175/DB173))</f>
        <v>0</v>
      </c>
      <c r="DC184" s="21">
        <f ca="1">MIN(DB173,MAX(0,DB173/2-(DC180-DC181)/DB175/DB173))</f>
        <v>3.6</v>
      </c>
      <c r="DD184" s="60"/>
      <c r="DG184" s="8" t="s">
        <v>58</v>
      </c>
      <c r="DH184" s="6"/>
      <c r="DI184" s="6"/>
      <c r="DJ184" s="6"/>
      <c r="DK184" s="6"/>
      <c r="DL184" s="6"/>
      <c r="DM184" s="6"/>
      <c r="DN184" s="6"/>
      <c r="DO184" s="6"/>
      <c r="DS184" s="21">
        <f ca="1">MIN(DT173,MAX(0,DT173/2-(DS180-DS181)/DT174/DT173))</f>
        <v>2.3159855579176698</v>
      </c>
      <c r="DT184" s="21">
        <f ca="1">MIN(DT173,MAX(0,DT173/2-(DT180-DT181)/DT175/DT173))</f>
        <v>1.0704249584217471</v>
      </c>
      <c r="DU184" s="21">
        <f ca="1">MIN(DT173,MAX(0,DT173/2-(DU180-DU181)/DT175/DT173))</f>
        <v>3.5616734530022365</v>
      </c>
      <c r="DV184" s="60"/>
    </row>
    <row r="185" spans="1:126">
      <c r="C185" s="8" t="s">
        <v>64</v>
      </c>
      <c r="O185" s="21">
        <f ca="1">O180+(P174*P173/2-(O180-O181)/P173)*O184-P174*O184^2/2</f>
        <v>11.879947132241647</v>
      </c>
      <c r="P185" s="21">
        <f ca="1">P180+(P175*P173/2-(P180-P181)/P173)*P184-P175*P184^2/2</f>
        <v>13.588054615369131</v>
      </c>
      <c r="Q185" s="21">
        <f ca="1">Q180+(P175*P173/2-(Q180-Q181)/P173)*Q184-P175*Q184^2/2</f>
        <v>11.791768492317033</v>
      </c>
      <c r="R185" s="60"/>
      <c r="U185" s="8" t="s">
        <v>64</v>
      </c>
      <c r="AG185" s="21">
        <f ca="1">AG180+(AH174*AH173/2-(AG180-AG181)/AH173)*AG184-AH174*AG184^2/2</f>
        <v>6.7188651627166465</v>
      </c>
      <c r="AH185" s="21">
        <f ca="1">AH180+(AH175*AH173/2-(AH180-AH181)/AH173)*AH184-AH175*AH184^2/2</f>
        <v>14.7292962003289</v>
      </c>
      <c r="AI185" s="21">
        <f ca="1">AI180+(AH175*AH173/2-(AI180-AI181)/AH173)*AI184-AH175*AI184^2/2</f>
        <v>14.386687752695408</v>
      </c>
      <c r="AJ185" s="60"/>
      <c r="AM185" s="8" t="s">
        <v>64</v>
      </c>
      <c r="AY185" s="21">
        <f ca="1">AY180+(AZ174*AZ173/2-(AY180-AY181)/AZ173)*AY184-AZ174*AY184^2/2</f>
        <v>13.425614626324595</v>
      </c>
      <c r="AZ185" s="21">
        <f ca="1">AZ180+(AZ175*AZ173/2-(AZ180-AZ181)/AZ173)*AZ184-AZ175*AZ184^2/2</f>
        <v>16.194216889300414</v>
      </c>
      <c r="BA185" s="21">
        <f ca="1">BA180+(AZ175*AZ173/2-(BA180-BA181)/AZ173)*BA184-AZ175*BA184^2/2</f>
        <v>8.5878634386831365</v>
      </c>
      <c r="BB185" s="60"/>
      <c r="BE185" s="8" t="s">
        <v>64</v>
      </c>
      <c r="BQ185" s="21">
        <f ca="1">BQ180+(BR174*BR173/2-(BQ180-BQ181)/BR173)*BQ184-BR174*BQ184^2/2</f>
        <v>26.900699303501796</v>
      </c>
      <c r="BR185" s="21">
        <f ca="1">BR180+(BR175*BR173/2-(BR180-BR181)/BR173)*BR184-BR175*BR184^2/2</f>
        <v>95.904399999999995</v>
      </c>
      <c r="BS185" s="21">
        <f ca="1">BS180+(BR175*BR173/2-(BS180-BS181)/BR173)*BS184-BR175*BS184^2/2</f>
        <v>141.6002</v>
      </c>
      <c r="BT185" s="60"/>
      <c r="BW185" s="8" t="s">
        <v>64</v>
      </c>
      <c r="CI185" s="21">
        <f ca="1">CI180+(CJ174*CJ173/2-(CI180-CI181)/CJ173)*CI184-CJ174*CI184^2/2</f>
        <v>44.253570222378002</v>
      </c>
      <c r="CJ185" s="21">
        <f ca="1">CJ180+(CJ175*CJ173/2-(CJ180-CJ181)/CJ173)*CJ184-CJ175*CJ184^2/2</f>
        <v>135.64359999999999</v>
      </c>
      <c r="CK185" s="21">
        <f ca="1">CK180+(CJ175*CJ173/2-(CK180-CK181)/CJ173)*CK184-CJ175*CK184^2/2</f>
        <v>133.37080000000003</v>
      </c>
      <c r="CL185" s="60"/>
      <c r="CO185" s="8" t="s">
        <v>64</v>
      </c>
      <c r="DA185" s="21">
        <f ca="1">DA180+(DB174*DB173/2-(DA180-DA181)/DB173)*DA184-DB174*DA184^2/2</f>
        <v>42.190704268844186</v>
      </c>
      <c r="DB185" s="21">
        <f ca="1">DB180+(DB175*DB173/2-(DB180-DB181)/DB173)*DB184-DB175*DB184^2/2</f>
        <v>127.23910000000001</v>
      </c>
      <c r="DC185" s="21">
        <f ca="1">DC180+(DB175*DB173/2-(DC180-DC181)/DB173)*DC184-DB175*DC184^2/2</f>
        <v>102.14650000000003</v>
      </c>
      <c r="DD185" s="60"/>
      <c r="DG185" s="8" t="s">
        <v>64</v>
      </c>
      <c r="DS185" s="21">
        <f ca="1">DS180+(DT174*DT173/2-(DS180-DS181)/DT173)*DS184-DT174*DS184^2/2</f>
        <v>11.872743027645903</v>
      </c>
      <c r="DT185" s="21">
        <f ca="1">DT180+(DT175*DT173/2-(DT180-DT181)/DT173)*DT184-DT175*DT184^2/2</f>
        <v>13.836053584881256</v>
      </c>
      <c r="DU185" s="21">
        <f ca="1">DU180+(DT175*DT173/2-(DU180-DU181)/DT173)*DU184-DT175*DU184^2/2</f>
        <v>12.226170985395456</v>
      </c>
      <c r="DV185" s="60"/>
    </row>
    <row r="186" spans="1:126">
      <c r="R186" s="60"/>
      <c r="AJ186" s="60"/>
      <c r="BB186" s="60"/>
      <c r="BT186" s="60"/>
      <c r="CL186" s="60"/>
      <c r="DD186" s="60"/>
      <c r="DV186" s="60"/>
    </row>
    <row r="187" spans="1:126" s="18" customFormat="1">
      <c r="D187" s="20" t="s">
        <v>32</v>
      </c>
      <c r="E187" s="20" t="s">
        <v>33</v>
      </c>
      <c r="F187" s="20" t="s">
        <v>34</v>
      </c>
      <c r="G187" s="20" t="s">
        <v>35</v>
      </c>
      <c r="H187" s="20" t="s">
        <v>36</v>
      </c>
      <c r="I187" s="20" t="s">
        <v>37</v>
      </c>
      <c r="J187" s="20" t="s">
        <v>39</v>
      </c>
      <c r="K187" s="20" t="s">
        <v>40</v>
      </c>
      <c r="L187" s="20" t="s">
        <v>41</v>
      </c>
      <c r="M187" s="20" t="s">
        <v>42</v>
      </c>
      <c r="N187" s="20" t="s">
        <v>53</v>
      </c>
      <c r="O187" s="17" t="s">
        <v>32</v>
      </c>
      <c r="P187" s="20" t="s">
        <v>51</v>
      </c>
      <c r="Q187" s="20" t="s">
        <v>52</v>
      </c>
      <c r="R187" s="61"/>
      <c r="V187" s="20" t="s">
        <v>32</v>
      </c>
      <c r="W187" s="20" t="s">
        <v>33</v>
      </c>
      <c r="X187" s="20" t="s">
        <v>34</v>
      </c>
      <c r="Y187" s="20" t="s">
        <v>35</v>
      </c>
      <c r="Z187" s="20" t="s">
        <v>36</v>
      </c>
      <c r="AA187" s="20" t="s">
        <v>37</v>
      </c>
      <c r="AB187" s="20" t="s">
        <v>39</v>
      </c>
      <c r="AC187" s="20" t="s">
        <v>40</v>
      </c>
      <c r="AD187" s="20" t="s">
        <v>41</v>
      </c>
      <c r="AE187" s="20" t="s">
        <v>42</v>
      </c>
      <c r="AF187" s="20" t="s">
        <v>53</v>
      </c>
      <c r="AG187" s="17" t="s">
        <v>32</v>
      </c>
      <c r="AH187" s="20" t="s">
        <v>51</v>
      </c>
      <c r="AI187" s="20" t="s">
        <v>52</v>
      </c>
      <c r="AJ187" s="61"/>
      <c r="AN187" s="20" t="s">
        <v>32</v>
      </c>
      <c r="AO187" s="20" t="s">
        <v>33</v>
      </c>
      <c r="AP187" s="20" t="s">
        <v>34</v>
      </c>
      <c r="AQ187" s="20" t="s">
        <v>35</v>
      </c>
      <c r="AR187" s="20" t="s">
        <v>36</v>
      </c>
      <c r="AS187" s="20" t="s">
        <v>37</v>
      </c>
      <c r="AT187" s="20" t="s">
        <v>39</v>
      </c>
      <c r="AU187" s="20" t="s">
        <v>40</v>
      </c>
      <c r="AV187" s="20" t="s">
        <v>41</v>
      </c>
      <c r="AW187" s="20" t="s">
        <v>42</v>
      </c>
      <c r="AX187" s="20" t="s">
        <v>53</v>
      </c>
      <c r="AY187" s="17" t="s">
        <v>32</v>
      </c>
      <c r="AZ187" s="20" t="s">
        <v>51</v>
      </c>
      <c r="BA187" s="20" t="s">
        <v>52</v>
      </c>
      <c r="BB187" s="61"/>
      <c r="BF187" s="20" t="s">
        <v>32</v>
      </c>
      <c r="BG187" s="20" t="s">
        <v>33</v>
      </c>
      <c r="BH187" s="20" t="s">
        <v>34</v>
      </c>
      <c r="BI187" s="20" t="s">
        <v>35</v>
      </c>
      <c r="BJ187" s="20" t="s">
        <v>36</v>
      </c>
      <c r="BK187" s="20" t="s">
        <v>37</v>
      </c>
      <c r="BL187" s="20" t="s">
        <v>39</v>
      </c>
      <c r="BM187" s="20" t="s">
        <v>40</v>
      </c>
      <c r="BN187" s="20" t="s">
        <v>41</v>
      </c>
      <c r="BO187" s="20" t="s">
        <v>42</v>
      </c>
      <c r="BP187" s="20" t="s">
        <v>53</v>
      </c>
      <c r="BQ187" s="17" t="s">
        <v>32</v>
      </c>
      <c r="BR187" s="20" t="s">
        <v>51</v>
      </c>
      <c r="BS187" s="20" t="s">
        <v>52</v>
      </c>
      <c r="BT187" s="61"/>
      <c r="BX187" s="20" t="s">
        <v>32</v>
      </c>
      <c r="BY187" s="20" t="s">
        <v>33</v>
      </c>
      <c r="BZ187" s="20" t="s">
        <v>34</v>
      </c>
      <c r="CA187" s="20" t="s">
        <v>35</v>
      </c>
      <c r="CB187" s="20" t="s">
        <v>36</v>
      </c>
      <c r="CC187" s="20" t="s">
        <v>37</v>
      </c>
      <c r="CD187" s="20" t="s">
        <v>39</v>
      </c>
      <c r="CE187" s="20" t="s">
        <v>40</v>
      </c>
      <c r="CF187" s="20" t="s">
        <v>41</v>
      </c>
      <c r="CG187" s="20" t="s">
        <v>42</v>
      </c>
      <c r="CH187" s="20" t="s">
        <v>53</v>
      </c>
      <c r="CI187" s="17" t="s">
        <v>32</v>
      </c>
      <c r="CJ187" s="20" t="s">
        <v>51</v>
      </c>
      <c r="CK187" s="20" t="s">
        <v>52</v>
      </c>
      <c r="CL187" s="61"/>
      <c r="CP187" s="20" t="s">
        <v>32</v>
      </c>
      <c r="CQ187" s="20" t="s">
        <v>33</v>
      </c>
      <c r="CR187" s="20" t="s">
        <v>34</v>
      </c>
      <c r="CS187" s="20" t="s">
        <v>35</v>
      </c>
      <c r="CT187" s="20" t="s">
        <v>36</v>
      </c>
      <c r="CU187" s="20" t="s">
        <v>37</v>
      </c>
      <c r="CV187" s="20" t="s">
        <v>39</v>
      </c>
      <c r="CW187" s="20" t="s">
        <v>40</v>
      </c>
      <c r="CX187" s="20" t="s">
        <v>41</v>
      </c>
      <c r="CY187" s="20" t="s">
        <v>42</v>
      </c>
      <c r="CZ187" s="20" t="s">
        <v>53</v>
      </c>
      <c r="DA187" s="17" t="s">
        <v>32</v>
      </c>
      <c r="DB187" s="20" t="s">
        <v>51</v>
      </c>
      <c r="DC187" s="20" t="s">
        <v>52</v>
      </c>
      <c r="DD187" s="61"/>
      <c r="DH187" s="20" t="s">
        <v>32</v>
      </c>
      <c r="DI187" s="20" t="s">
        <v>33</v>
      </c>
      <c r="DJ187" s="20" t="s">
        <v>34</v>
      </c>
      <c r="DK187" s="20" t="s">
        <v>35</v>
      </c>
      <c r="DL187" s="20" t="s">
        <v>36</v>
      </c>
      <c r="DM187" s="20" t="s">
        <v>37</v>
      </c>
      <c r="DN187" s="20" t="s">
        <v>39</v>
      </c>
      <c r="DO187" s="20" t="s">
        <v>40</v>
      </c>
      <c r="DP187" s="20" t="s">
        <v>41</v>
      </c>
      <c r="DQ187" s="20" t="s">
        <v>42</v>
      </c>
      <c r="DR187" s="20" t="s">
        <v>53</v>
      </c>
      <c r="DS187" s="17" t="s">
        <v>32</v>
      </c>
      <c r="DT187" s="20" t="s">
        <v>51</v>
      </c>
      <c r="DU187" s="20" t="s">
        <v>52</v>
      </c>
      <c r="DV187" s="61"/>
    </row>
    <row r="188" spans="1:126" s="18" customFormat="1">
      <c r="A188" s="19" t="s">
        <v>38</v>
      </c>
      <c r="C188" s="8" t="s">
        <v>11</v>
      </c>
      <c r="D188" s="21">
        <f ca="1">D180+D182*F176/100-P174*F176^2/20000</f>
        <v>-16.514087499999999</v>
      </c>
      <c r="E188" s="21">
        <f ca="1">E180+E182*F176/100-P175*F176^2/20000</f>
        <v>-10.118324999999999</v>
      </c>
      <c r="F188" s="21">
        <f ca="1">F180-(F180-F181)/P173*F176/100</f>
        <v>19.196117021276596</v>
      </c>
      <c r="G188" s="21">
        <f ca="1">G180-(G180-G181)/P173*F176/100</f>
        <v>2.3391489361702131</v>
      </c>
      <c r="H188" s="21">
        <f ca="1">H180-(H180-H181)/P173*F176/100</f>
        <v>0.28136170212765954</v>
      </c>
      <c r="I188" s="21">
        <f ca="1">I180-(I180-I181)/P173*F176/100</f>
        <v>0.41455319148936171</v>
      </c>
      <c r="J188" s="21">
        <f ca="1">(ABS(F188)+ABS(H188))*SIGN(F188)</f>
        <v>19.477478723404253</v>
      </c>
      <c r="K188" s="21">
        <f ca="1">(ABS(G188)+ABS(I188))*SIGN(G188)</f>
        <v>2.753702127659575</v>
      </c>
      <c r="L188" s="21">
        <f ca="1">(ABS(J188)+0.3*ABS(K188))*SIGN(J188)</f>
        <v>20.303589361702127</v>
      </c>
      <c r="M188" s="21">
        <f t="shared" ref="M188:M191" ca="1" si="623">(ABS(K188)+0.3*ABS(J188))*SIGN(K188)</f>
        <v>8.5969457446808519</v>
      </c>
      <c r="N188" s="21">
        <f ca="1">IF($C$2&lt;=$C$3,L188,M188)</f>
        <v>20.303589361702127</v>
      </c>
      <c r="O188" s="21">
        <f ca="1">D188</f>
        <v>-16.514087499999999</v>
      </c>
      <c r="P188" s="21">
        <f ca="1">E188+N188</f>
        <v>10.185264361702128</v>
      </c>
      <c r="Q188" s="21">
        <f ca="1">E188-N188</f>
        <v>-30.421914361702125</v>
      </c>
      <c r="R188" s="61"/>
      <c r="S188" s="19" t="s">
        <v>38</v>
      </c>
      <c r="U188" s="8" t="s">
        <v>11</v>
      </c>
      <c r="V188" s="21">
        <f ca="1">V180+V182*X176/100-AH174*X176^2/20000</f>
        <v>-11.6719375</v>
      </c>
      <c r="W188" s="21">
        <f ca="1">W180+W182*X176/100-AH175*X176^2/20000</f>
        <v>-7.1558250000000001</v>
      </c>
      <c r="X188" s="21">
        <f ca="1">X180-(X180-X181)/AH173*X176/100</f>
        <v>20.67625</v>
      </c>
      <c r="Y188" s="21">
        <f ca="1">Y180-(Y180-Y181)/AH173*X176/100</f>
        <v>2.5180657894736842</v>
      </c>
      <c r="Z188" s="21">
        <f ca="1">Z180-(Z180-Z181)/AH173*X176/100</f>
        <v>0.3031447368421053</v>
      </c>
      <c r="AA188" s="21">
        <f ca="1">AA180-(AA180-AA181)/AH173*X176/100</f>
        <v>0.44594736842105265</v>
      </c>
      <c r="AB188" s="21">
        <f ca="1">(ABS(X188)+ABS(Z188))*SIGN(X188)</f>
        <v>20.979394736842107</v>
      </c>
      <c r="AC188" s="21">
        <f ca="1">(ABS(Y188)+ABS(AA188))*SIGN(Y188)</f>
        <v>2.9640131578947368</v>
      </c>
      <c r="AD188" s="21">
        <f ca="1">(ABS(AB188)+0.3*ABS(AC188))*SIGN(AB188)</f>
        <v>21.868598684210529</v>
      </c>
      <c r="AE188" s="21">
        <f t="shared" ref="AE188:AE191" ca="1" si="624">(ABS(AC188)+0.3*ABS(AB188))*SIGN(AC188)</f>
        <v>9.2578315789473677</v>
      </c>
      <c r="AF188" s="21">
        <f ca="1">IF($C$2&lt;=$C$3,AD188,AE188)</f>
        <v>21.868598684210529</v>
      </c>
      <c r="AG188" s="21">
        <f ca="1">V188</f>
        <v>-11.6719375</v>
      </c>
      <c r="AH188" s="21">
        <f ca="1">W188+AF188</f>
        <v>14.712773684210529</v>
      </c>
      <c r="AI188" s="21">
        <f ca="1">W188-AF188</f>
        <v>-29.024423684210529</v>
      </c>
      <c r="AJ188" s="61"/>
      <c r="AK188" s="19" t="s">
        <v>38</v>
      </c>
      <c r="AM188" s="8" t="s">
        <v>11</v>
      </c>
      <c r="AN188" s="21">
        <f ca="1">AN180+AN182*AP176/100-AZ174*AP176^2/20000</f>
        <v>-18.261774999999997</v>
      </c>
      <c r="AO188" s="21">
        <f ca="1">AO180+AO182*AP176/100-AZ175*AP176^2/20000</f>
        <v>-11.006</v>
      </c>
      <c r="AP188" s="21">
        <f ca="1">AP180-(AP180-AP181)/AZ173*AP176/100</f>
        <v>20.740750000000002</v>
      </c>
      <c r="AQ188" s="21">
        <f ca="1">AQ180-(AQ180-AQ181)/AZ173*AP176/100</f>
        <v>2.5210499999999998</v>
      </c>
      <c r="AR188" s="21">
        <f ca="1">AR180-(AR180-AR181)/AZ173*AP176/100</f>
        <v>0.30280000000000001</v>
      </c>
      <c r="AS188" s="21">
        <f ca="1">AS180-(AS180-AS181)/AZ173*AP176/100</f>
        <v>0.44555</v>
      </c>
      <c r="AT188" s="21">
        <f ca="1">(ABS(AP188)+ABS(AR188))*SIGN(AP188)</f>
        <v>21.043550000000003</v>
      </c>
      <c r="AU188" s="21">
        <f ca="1">(ABS(AQ188)+ABS(AS188))*SIGN(AQ188)</f>
        <v>2.9665999999999997</v>
      </c>
      <c r="AV188" s="21">
        <f ca="1">(ABS(AT188)+0.3*ABS(AU188))*SIGN(AT188)</f>
        <v>21.933530000000005</v>
      </c>
      <c r="AW188" s="21">
        <f t="shared" ref="AW188:AW191" ca="1" si="625">(ABS(AU188)+0.3*ABS(AT188))*SIGN(AU188)</f>
        <v>9.2796650000000014</v>
      </c>
      <c r="AX188" s="21">
        <f ca="1">IF($C$2&lt;=$C$3,AV188,AW188)</f>
        <v>21.933530000000005</v>
      </c>
      <c r="AY188" s="21">
        <f ca="1">AN188</f>
        <v>-18.261774999999997</v>
      </c>
      <c r="AZ188" s="21">
        <f ca="1">AO188+AX188</f>
        <v>10.927530000000004</v>
      </c>
      <c r="BA188" s="21">
        <f ca="1">AO188-AX188</f>
        <v>-32.939530000000005</v>
      </c>
      <c r="BB188" s="61"/>
      <c r="BC188" s="19" t="s">
        <v>38</v>
      </c>
      <c r="BE188" s="8" t="s">
        <v>11</v>
      </c>
      <c r="BF188" s="21">
        <f ca="1">BF180+BF182*BH176/100-BR174*BH176^2/20000</f>
        <v>-27.509224999999994</v>
      </c>
      <c r="BG188" s="21">
        <f ca="1">BG180+BG182*BH176/100-BR175*BH176^2/20000</f>
        <v>-16.465262500000001</v>
      </c>
      <c r="BH188" s="21">
        <f ca="1">BH180-(BH180-BH181)/BR173*BH176/100</f>
        <v>100.31359375000001</v>
      </c>
      <c r="BI188" s="21">
        <f ca="1">BI180-(BI180-BI181)/BR173*BH176/100</f>
        <v>12.221828125</v>
      </c>
      <c r="BJ188" s="21">
        <f ca="1">BJ180-(BJ180-BJ181)/BR173*BH176/100</f>
        <v>1.4641562499999998</v>
      </c>
      <c r="BK188" s="21">
        <f ca="1">BK180-(BK180-BK181)/BR173*BH176/100</f>
        <v>2.154671875</v>
      </c>
      <c r="BL188" s="21">
        <f ca="1">(ABS(BH188)+ABS(BJ188))*SIGN(BH188)</f>
        <v>101.77775000000001</v>
      </c>
      <c r="BM188" s="21">
        <f ca="1">(ABS(BI188)+ABS(BK188))*SIGN(BI188)</f>
        <v>14.3765</v>
      </c>
      <c r="BN188" s="21">
        <f ca="1">(ABS(BL188)+0.3*ABS(BM188))*SIGN(BL188)</f>
        <v>106.09070000000001</v>
      </c>
      <c r="BO188" s="21">
        <f t="shared" ref="BO188:BO191" ca="1" si="626">(ABS(BM188)+0.3*ABS(BL188))*SIGN(BM188)</f>
        <v>44.909824999999998</v>
      </c>
      <c r="BP188" s="21">
        <f ca="1">IF($C$2&lt;=$C$3,BN188,BO188)</f>
        <v>106.09070000000001</v>
      </c>
      <c r="BQ188" s="21">
        <f ca="1">BF188</f>
        <v>-27.509224999999994</v>
      </c>
      <c r="BR188" s="21">
        <f ca="1">BG188+BP188</f>
        <v>89.625437500000004</v>
      </c>
      <c r="BS188" s="21">
        <f ca="1">BG188-BP188</f>
        <v>-122.55596250000002</v>
      </c>
      <c r="BT188" s="61"/>
      <c r="BU188" s="19" t="s">
        <v>38</v>
      </c>
      <c r="BW188" s="8" t="s">
        <v>11</v>
      </c>
      <c r="BX188" s="21">
        <f ca="1">BX180+BX182*BZ176/100-CJ174*BZ176^2/20000</f>
        <v>-61.936474999999994</v>
      </c>
      <c r="BY188" s="21">
        <f ca="1">BY180+BY182*BZ176/100-CJ175*BZ176^2/20000</f>
        <v>-37.018462500000005</v>
      </c>
      <c r="BZ188" s="21">
        <f ca="1">BZ180-(BZ180-BZ181)/CJ173*BZ176/100</f>
        <v>160.57621428571429</v>
      </c>
      <c r="CA188" s="21">
        <f ca="1">CA180-(CA180-CA181)/CJ173*BZ176/100</f>
        <v>19.551607142857144</v>
      </c>
      <c r="CB188" s="21">
        <f ca="1">CB180-(CB180-CB181)/CJ173*BZ176/100</f>
        <v>2.3488928571428569</v>
      </c>
      <c r="CC188" s="21">
        <f ca="1">CC180-(CC180-CC181)/CJ173*BZ176/100</f>
        <v>3.4565357142857143</v>
      </c>
      <c r="CD188" s="21">
        <f ca="1">(ABS(BZ188)+ABS(CB188))*SIGN(BZ188)</f>
        <v>162.92510714285714</v>
      </c>
      <c r="CE188" s="21">
        <f ca="1">(ABS(CA188)+ABS(CC188))*SIGN(CA188)</f>
        <v>23.008142857142857</v>
      </c>
      <c r="CF188" s="21">
        <f ca="1">(ABS(CD188)+0.3*ABS(CE188))*SIGN(CD188)</f>
        <v>169.82755</v>
      </c>
      <c r="CG188" s="21">
        <f t="shared" ref="CG188:CG191" ca="1" si="627">(ABS(CE188)+0.3*ABS(CD188))*SIGN(CE188)</f>
        <v>71.885674999999992</v>
      </c>
      <c r="CH188" s="21">
        <f ca="1">IF($C$2&lt;=$C$3,CF188,CG188)</f>
        <v>169.82755</v>
      </c>
      <c r="CI188" s="21">
        <f ca="1">BX188</f>
        <v>-61.936474999999994</v>
      </c>
      <c r="CJ188" s="21">
        <f ca="1">BY188+CH188</f>
        <v>132.8090875</v>
      </c>
      <c r="CK188" s="21">
        <f ca="1">BY188-CH188</f>
        <v>-206.8460125</v>
      </c>
      <c r="CL188" s="61"/>
      <c r="CM188" s="19" t="s">
        <v>38</v>
      </c>
      <c r="CO188" s="8" t="s">
        <v>11</v>
      </c>
      <c r="CP188" s="21">
        <f ca="1">CP180+CP182*CR176/100-DB174*CR176^2/20000</f>
        <v>-47.749425000000002</v>
      </c>
      <c r="CQ188" s="21">
        <f ca="1">CQ180+CQ182*CR176/100-DB175*CR176^2/20000</f>
        <v>-28.545612500000001</v>
      </c>
      <c r="CR188" s="21">
        <f ca="1">CR180-(CR180-CR181)/DB173*CR176/100</f>
        <v>144.82179166666666</v>
      </c>
      <c r="CS188" s="21">
        <f ca="1">CS180-(CS180-CS181)/DB173*CR176/100</f>
        <v>17.649791666666669</v>
      </c>
      <c r="CT188" s="21">
        <f ca="1">CT180-(CT180-CT181)/DB173*CR176/100</f>
        <v>2.1199166666666667</v>
      </c>
      <c r="CU188" s="21">
        <f ca="1">CU180-(CU180-CU181)/DB173*CR176/100</f>
        <v>3.1192083333333334</v>
      </c>
      <c r="CV188" s="21">
        <f ca="1">(ABS(CR188)+ABS(CT188))*SIGN(CR188)</f>
        <v>146.94170833333331</v>
      </c>
      <c r="CW188" s="21">
        <f ca="1">(ABS(CS188)+ABS(CU188))*SIGN(CS188)</f>
        <v>20.769000000000002</v>
      </c>
      <c r="CX188" s="21">
        <f ca="1">(ABS(CV188)+0.3*ABS(CW188))*SIGN(CV188)</f>
        <v>153.17240833333332</v>
      </c>
      <c r="CY188" s="21">
        <f t="shared" ref="CY188:CY191" ca="1" si="628">(ABS(CW188)+0.3*ABS(CV188))*SIGN(CW188)</f>
        <v>64.851512499999998</v>
      </c>
      <c r="CZ188" s="21">
        <f ca="1">IF($C$2&lt;=$C$3,CX188,CY188)</f>
        <v>153.17240833333332</v>
      </c>
      <c r="DA188" s="21">
        <f ca="1">CP188</f>
        <v>-47.749425000000002</v>
      </c>
      <c r="DB188" s="21">
        <f ca="1">CQ188+CZ188</f>
        <v>124.62679583333332</v>
      </c>
      <c r="DC188" s="21">
        <f ca="1">CQ188-CZ188</f>
        <v>-181.71802083333333</v>
      </c>
      <c r="DD188" s="61"/>
      <c r="DE188" s="19" t="s">
        <v>38</v>
      </c>
      <c r="DG188" s="8" t="s">
        <v>11</v>
      </c>
      <c r="DH188" s="21">
        <f ca="1">DH180+DH182*DJ176/100-DT174*DJ176^2/20000</f>
        <v>-16.534187500000002</v>
      </c>
      <c r="DI188" s="21">
        <f ca="1">DI180+DI182*DJ176/100-DT175*DJ176^2/20000</f>
        <v>-10.131724999999999</v>
      </c>
      <c r="DJ188" s="21">
        <f ca="1">DJ180-(DJ180-DJ181)/DT173*DJ176/100</f>
        <v>18.952308510638296</v>
      </c>
      <c r="DK188" s="21">
        <f ca="1">DK180-(DK180-DK181)/DT173*DJ176/100</f>
        <v>-3.7409042553191489</v>
      </c>
      <c r="DL188" s="21">
        <f ca="1">DL180-(DL180-DL181)/DT173*DJ176/100</f>
        <v>-0.52034042553191495</v>
      </c>
      <c r="DM188" s="21">
        <f ca="1">DM180-(DM180-DM181)/DT173*DJ176/100</f>
        <v>-0.7659999999999999</v>
      </c>
      <c r="DN188" s="21">
        <f ca="1">(ABS(DJ188)+ABS(DL188))*SIGN(DJ188)</f>
        <v>19.472648936170213</v>
      </c>
      <c r="DO188" s="21">
        <f ca="1">(ABS(DK188)+ABS(DM188))*SIGN(DK188)</f>
        <v>-4.5069042553191485</v>
      </c>
      <c r="DP188" s="21">
        <f ca="1">(ABS(DN188)+0.3*ABS(DO188))*SIGN(DN188)</f>
        <v>20.824720212765957</v>
      </c>
      <c r="DQ188" s="21">
        <f t="shared" ref="DQ188:DQ191" ca="1" si="629">(ABS(DO188)+0.3*ABS(DN188))*SIGN(DO188)</f>
        <v>-10.348698936170212</v>
      </c>
      <c r="DR188" s="21">
        <f ca="1">IF($C$2&lt;=$C$3,DP188,DQ188)</f>
        <v>20.824720212765957</v>
      </c>
      <c r="DS188" s="21">
        <f ca="1">DH188</f>
        <v>-16.534187500000002</v>
      </c>
      <c r="DT188" s="21">
        <f ca="1">DI188+DR188</f>
        <v>10.692995212765958</v>
      </c>
      <c r="DU188" s="21">
        <f ca="1">DI188-DR188</f>
        <v>-30.956445212765956</v>
      </c>
      <c r="DV188" s="61"/>
    </row>
    <row r="189" spans="1:126" s="18" customFormat="1">
      <c r="C189" s="8" t="s">
        <v>10</v>
      </c>
      <c r="D189" s="21">
        <f ca="1">D181-D183*F177/100-P174*F177^2/20000</f>
        <v>-18.3528375</v>
      </c>
      <c r="E189" s="21">
        <f ca="1">E181-E183*F177/100-P175*F177^2/20000</f>
        <v>-11.246525</v>
      </c>
      <c r="F189" s="21">
        <f ca="1">F181-(F181-F180)/P173*F177/100</f>
        <v>-18.083117021276596</v>
      </c>
      <c r="G189" s="21">
        <f ca="1">G181-(G181-G180)/P173*F177/100</f>
        <v>-2.203148936170213</v>
      </c>
      <c r="H189" s="21">
        <f ca="1">H181-(H181-H180)/P173*F177/100</f>
        <v>-0.26536170212765953</v>
      </c>
      <c r="I189" s="21">
        <f ca="1">I181-(I181-I180)/P173*F177/100</f>
        <v>-0.39055319148936168</v>
      </c>
      <c r="J189" s="21">
        <f t="shared" ref="J189:K191" ca="1" si="630">(ABS(F189)+ABS(H189))*SIGN(F189)</f>
        <v>-18.348478723404256</v>
      </c>
      <c r="K189" s="21">
        <f t="shared" ca="1" si="630"/>
        <v>-2.5937021276595749</v>
      </c>
      <c r="L189" s="21">
        <f t="shared" ref="L189:L191" ca="1" si="631">(ABS(J189)+0.3*ABS(K189))*SIGN(J189)</f>
        <v>-19.126589361702127</v>
      </c>
      <c r="M189" s="21">
        <f t="shared" ca="1" si="623"/>
        <v>-8.0982457446808525</v>
      </c>
      <c r="N189" s="21">
        <f ca="1">IF($C$2&lt;=$C$3,L189,M189)</f>
        <v>-19.126589361702127</v>
      </c>
      <c r="O189" s="21">
        <f t="shared" ref="O189:O191" ca="1" si="632">D189</f>
        <v>-18.3528375</v>
      </c>
      <c r="P189" s="21">
        <f t="shared" ref="P189:P191" ca="1" si="633">E189+N189</f>
        <v>-30.373114361702129</v>
      </c>
      <c r="Q189" s="21">
        <f t="shared" ref="Q189:Q191" ca="1" si="634">E189-N189</f>
        <v>7.8800643617021269</v>
      </c>
      <c r="R189" s="61"/>
      <c r="U189" s="8" t="s">
        <v>10</v>
      </c>
      <c r="V189" s="21">
        <f ca="1">V181-V183*X177/100-AH174*X177^2/20000</f>
        <v>-11.9778375</v>
      </c>
      <c r="W189" s="21">
        <f ca="1">W181-W183*X177/100-AH175*X177^2/20000</f>
        <v>-7.319725</v>
      </c>
      <c r="X189" s="21">
        <f ca="1">X181-(X181-X180)/AH173*X177/100</f>
        <v>-20.501249999999999</v>
      </c>
      <c r="Y189" s="21">
        <f ca="1">Y181-(Y181-Y180)/AH173*X177/100</f>
        <v>-2.4970657894736843</v>
      </c>
      <c r="Z189" s="21">
        <f ca="1">Z181-(Z181-Z180)/AH173*X177/100</f>
        <v>-0.3001447368421053</v>
      </c>
      <c r="AA189" s="21">
        <f ca="1">AA181-(AA181-AA180)/AH173*X177/100</f>
        <v>-0.44194736842105264</v>
      </c>
      <c r="AB189" s="21">
        <f t="shared" ref="AB189:AC191" ca="1" si="635">(ABS(X189)+ABS(Z189))*SIGN(X189)</f>
        <v>-20.801394736842106</v>
      </c>
      <c r="AC189" s="21">
        <f t="shared" ca="1" si="635"/>
        <v>-2.9390131578947369</v>
      </c>
      <c r="AD189" s="21">
        <f t="shared" ref="AD189:AD191" ca="1" si="636">(ABS(AB189)+0.3*ABS(AC189))*SIGN(AB189)</f>
        <v>-21.683098684210528</v>
      </c>
      <c r="AE189" s="21">
        <f t="shared" ca="1" si="624"/>
        <v>-9.1794315789473693</v>
      </c>
      <c r="AF189" s="21">
        <f ca="1">IF($C$2&lt;=$C$3,AD189,AE189)</f>
        <v>-21.683098684210528</v>
      </c>
      <c r="AG189" s="21">
        <f t="shared" ref="AG189:AG191" ca="1" si="637">V189</f>
        <v>-11.9778375</v>
      </c>
      <c r="AH189" s="21">
        <f t="shared" ref="AH189:AH191" ca="1" si="638">W189+AF189</f>
        <v>-29.002823684210526</v>
      </c>
      <c r="AI189" s="21">
        <f t="shared" ref="AI189:AI191" ca="1" si="639">W189-AF189</f>
        <v>14.363373684210528</v>
      </c>
      <c r="AJ189" s="61"/>
      <c r="AM189" s="8" t="s">
        <v>10</v>
      </c>
      <c r="AN189" s="21">
        <f ca="1">AN181-AN183*AP177/100-AZ174*AP177^2/20000</f>
        <v>-20.257075</v>
      </c>
      <c r="AO189" s="21">
        <f ca="1">AO181-AO183*AP177/100-AZ175*AP177^2/20000</f>
        <v>-12.195</v>
      </c>
      <c r="AP189" s="21">
        <f ca="1">AP181-(AP181-AP180)/AZ173*AP177/100</f>
        <v>-14.075750000000001</v>
      </c>
      <c r="AQ189" s="21">
        <f ca="1">AQ181-(AQ181-AQ180)/AZ173*AP177/100</f>
        <v>-1.7080500000000001</v>
      </c>
      <c r="AR189" s="21">
        <f ca="1">AR181-(AR181-AR180)/AZ173*AP177/100</f>
        <v>-0.20480000000000001</v>
      </c>
      <c r="AS189" s="21">
        <f ca="1">AS181-(AS181-AS180)/AZ173*AP177/100</f>
        <v>-0.30055000000000004</v>
      </c>
      <c r="AT189" s="21">
        <f t="shared" ref="AT189:AU191" ca="1" si="640">(ABS(AP189)+ABS(AR189))*SIGN(AP189)</f>
        <v>-14.280550000000002</v>
      </c>
      <c r="AU189" s="21">
        <f t="shared" ca="1" si="640"/>
        <v>-2.0085999999999999</v>
      </c>
      <c r="AV189" s="21">
        <f t="shared" ref="AV189:AV191" ca="1" si="641">(ABS(AT189)+0.3*ABS(AU189))*SIGN(AT189)</f>
        <v>-14.883130000000001</v>
      </c>
      <c r="AW189" s="21">
        <f t="shared" ca="1" si="625"/>
        <v>-6.2927650000000011</v>
      </c>
      <c r="AX189" s="21">
        <f ca="1">IF($C$2&lt;=$C$3,AV189,AW189)</f>
        <v>-14.883130000000001</v>
      </c>
      <c r="AY189" s="21">
        <f t="shared" ref="AY189:AY191" ca="1" si="642">AN189</f>
        <v>-20.257075</v>
      </c>
      <c r="AZ189" s="21">
        <f t="shared" ref="AZ189:AZ191" ca="1" si="643">AO189+AX189</f>
        <v>-27.078130000000002</v>
      </c>
      <c r="BA189" s="21">
        <f t="shared" ref="BA189:BA191" ca="1" si="644">AO189-AX189</f>
        <v>2.688130000000001</v>
      </c>
      <c r="BB189" s="61"/>
      <c r="BE189" s="8" t="s">
        <v>10</v>
      </c>
      <c r="BF189" s="21">
        <f ca="1">BF181-BF183*BH177/100-BR174*BH177^2/20000</f>
        <v>-38.929825000000001</v>
      </c>
      <c r="BG189" s="21">
        <f ca="1">BG181-BG183*BH177/100-BR175*BH177^2/20000</f>
        <v>-23.337262499999998</v>
      </c>
      <c r="BH189" s="21">
        <f ca="1">BH181-(BH181-BH180)/BR173*BH177/100</f>
        <v>-150.67959375000001</v>
      </c>
      <c r="BI189" s="21">
        <f ca="1">BI181-(BI181-BI180)/BR173*BH177/100</f>
        <v>-18.366828125000001</v>
      </c>
      <c r="BJ189" s="21">
        <f ca="1">BJ181-(BJ181-BJ180)/BR173*BH177/100</f>
        <v>-2.2061562499999998</v>
      </c>
      <c r="BK189" s="21">
        <f ca="1">BK181-(BK181-BK180)/BR173*BH177/100</f>
        <v>-3.2456718749999998</v>
      </c>
      <c r="BL189" s="21">
        <f t="shared" ref="BL189:BM191" ca="1" si="645">(ABS(BH189)+ABS(BJ189))*SIGN(BH189)</f>
        <v>-152.88575</v>
      </c>
      <c r="BM189" s="21">
        <f t="shared" ca="1" si="645"/>
        <v>-21.612500000000001</v>
      </c>
      <c r="BN189" s="21">
        <f t="shared" ref="BN189:BN191" ca="1" si="646">(ABS(BL189)+0.3*ABS(BM189))*SIGN(BL189)</f>
        <v>-159.36949999999999</v>
      </c>
      <c r="BO189" s="21">
        <f t="shared" ca="1" si="626"/>
        <v>-67.478224999999995</v>
      </c>
      <c r="BP189" s="21">
        <f ca="1">IF($C$2&lt;=$C$3,BN189,BO189)</f>
        <v>-159.36949999999999</v>
      </c>
      <c r="BQ189" s="21">
        <f t="shared" ref="BQ189:BQ191" ca="1" si="647">BF189</f>
        <v>-38.929825000000001</v>
      </c>
      <c r="BR189" s="21">
        <f t="shared" ref="BR189:BR191" ca="1" si="648">BG189+BP189</f>
        <v>-182.7067625</v>
      </c>
      <c r="BS189" s="21">
        <f t="shared" ref="BS189:BS191" ca="1" si="649">BG189-BP189</f>
        <v>136.03223749999998</v>
      </c>
      <c r="BT189" s="61"/>
      <c r="BW189" s="8" t="s">
        <v>10</v>
      </c>
      <c r="BX189" s="21">
        <f ca="1">BX181-BX183*BZ177/100-CJ174*BZ177^2/20000</f>
        <v>-66.551575</v>
      </c>
      <c r="BY189" s="21">
        <f ca="1">BY181-BY183*BZ177/100-CJ175*BZ177^2/20000</f>
        <v>-39.838562500000002</v>
      </c>
      <c r="BZ189" s="21">
        <f ca="1">BZ181-(BZ181-BZ180)/CJ173*BZ177/100</f>
        <v>-161.29821428571429</v>
      </c>
      <c r="CA189" s="21">
        <f ca="1">CA181-(CA181-CA180)/CJ173*BZ177/100</f>
        <v>-19.640607142857142</v>
      </c>
      <c r="CB189" s="21">
        <f ca="1">CB181-(CB181-CB180)/CJ173*BZ177/100</f>
        <v>-2.359892857142857</v>
      </c>
      <c r="CC189" s="21">
        <f ca="1">CC181-(CC181-CC180)/CJ173*BZ177/100</f>
        <v>-3.4715357142857144</v>
      </c>
      <c r="CD189" s="21">
        <f t="shared" ref="CD189:CE191" ca="1" si="650">(ABS(BZ189)+ABS(CB189))*SIGN(BZ189)</f>
        <v>-163.65810714285715</v>
      </c>
      <c r="CE189" s="21">
        <f t="shared" ca="1" si="650"/>
        <v>-23.112142857142857</v>
      </c>
      <c r="CF189" s="21">
        <f t="shared" ref="CF189:CF191" ca="1" si="651">(ABS(CD189)+0.3*ABS(CE189))*SIGN(CD189)</f>
        <v>-170.59174999999999</v>
      </c>
      <c r="CG189" s="21">
        <f t="shared" ca="1" si="627"/>
        <v>-72.209575000000001</v>
      </c>
      <c r="CH189" s="21">
        <f ca="1">IF($C$2&lt;=$C$3,CF189,CG189)</f>
        <v>-170.59174999999999</v>
      </c>
      <c r="CI189" s="21">
        <f t="shared" ref="CI189:CI191" ca="1" si="652">BX189</f>
        <v>-66.551575</v>
      </c>
      <c r="CJ189" s="21">
        <f t="shared" ref="CJ189:CJ191" ca="1" si="653">BY189+CH189</f>
        <v>-210.43031249999999</v>
      </c>
      <c r="CK189" s="21">
        <f t="shared" ref="CK189:CK191" ca="1" si="654">BY189-CH189</f>
        <v>130.7531875</v>
      </c>
      <c r="CL189" s="61"/>
      <c r="CO189" s="8" t="s">
        <v>10</v>
      </c>
      <c r="CP189" s="21">
        <f ca="1">CP181-CP183*CR177/100-DB174*CR177^2/20000</f>
        <v>-24.114025000000002</v>
      </c>
      <c r="CQ189" s="21">
        <f ca="1">CQ181-CQ183*CR177/100-DB175*CR177^2/20000</f>
        <v>-14.439112500000002</v>
      </c>
      <c r="CR189" s="21">
        <f ca="1">CR181-(CR181-CR180)/DB173*CR177/100</f>
        <v>-106.55479166666666</v>
      </c>
      <c r="CS189" s="21">
        <f ca="1">CS181-(CS181-CS180)/DB173*CR177/100</f>
        <v>-12.978791666666668</v>
      </c>
      <c r="CT189" s="21">
        <f ca="1">CT181-(CT181-CT180)/DB173*CR177/100</f>
        <v>-1.5559166666666668</v>
      </c>
      <c r="CU189" s="21">
        <f ca="1">CU181-(CU181-CU180)/DB173*CR177/100</f>
        <v>-2.288208333333333</v>
      </c>
      <c r="CV189" s="21">
        <f t="shared" ref="CV189:CW191" ca="1" si="655">(ABS(CR189)+ABS(CT189))*SIGN(CR189)</f>
        <v>-108.11070833333332</v>
      </c>
      <c r="CW189" s="21">
        <f t="shared" ca="1" si="655"/>
        <v>-15.267000000000001</v>
      </c>
      <c r="CX189" s="21">
        <f t="shared" ref="CX189:CX191" ca="1" si="656">(ABS(CV189)+0.3*ABS(CW189))*SIGN(CV189)</f>
        <v>-112.69080833333332</v>
      </c>
      <c r="CY189" s="21">
        <f t="shared" ca="1" si="628"/>
        <v>-47.700212499999999</v>
      </c>
      <c r="CZ189" s="21">
        <f ca="1">IF($C$2&lt;=$C$3,CX189,CY189)</f>
        <v>-112.69080833333332</v>
      </c>
      <c r="DA189" s="21">
        <f t="shared" ref="DA189:DA191" ca="1" si="657">CP189</f>
        <v>-24.114025000000002</v>
      </c>
      <c r="DB189" s="21">
        <f t="shared" ref="DB189:DB191" ca="1" si="658">CQ189+CZ189</f>
        <v>-127.12992083333333</v>
      </c>
      <c r="DC189" s="21">
        <f t="shared" ref="DC189:DC191" ca="1" si="659">CQ189-CZ189</f>
        <v>98.251695833333315</v>
      </c>
      <c r="DD189" s="61"/>
      <c r="DG189" s="8" t="s">
        <v>10</v>
      </c>
      <c r="DH189" s="21">
        <f ca="1">DH181-DH183*DJ177/100-DT174*DJ177^2/20000</f>
        <v>-18.3467375</v>
      </c>
      <c r="DI189" s="21">
        <f ca="1">DI181-DI183*DJ177/100-DT175*DJ177^2/20000</f>
        <v>-11.240125000000001</v>
      </c>
      <c r="DJ189" s="21">
        <f ca="1">DJ181-(DJ181-DJ180)/DT173*DJ177/100</f>
        <v>-18.057308510638297</v>
      </c>
      <c r="DK189" s="21">
        <f ca="1">DK181-(DK181-DK180)/DT173*DJ177/100</f>
        <v>3.5659042553191487</v>
      </c>
      <c r="DL189" s="21">
        <f ca="1">DL181-(DL181-DL180)/DT173*DJ177/100</f>
        <v>0.49634042553191493</v>
      </c>
      <c r="DM189" s="21">
        <f ca="1">DM181-(DM181-DM180)/DT173*DJ177/100</f>
        <v>0.73</v>
      </c>
      <c r="DN189" s="21">
        <f t="shared" ref="DN189:DO191" ca="1" si="660">(ABS(DJ189)+ABS(DL189))*SIGN(DJ189)</f>
        <v>-18.553648936170212</v>
      </c>
      <c r="DO189" s="21">
        <f t="shared" ca="1" si="660"/>
        <v>4.2959042553191491</v>
      </c>
      <c r="DP189" s="21">
        <f t="shared" ref="DP189:DP191" ca="1" si="661">(ABS(DN189)+0.3*ABS(DO189))*SIGN(DN189)</f>
        <v>-19.842420212765958</v>
      </c>
      <c r="DQ189" s="21">
        <f t="shared" ca="1" si="629"/>
        <v>9.8619989361702132</v>
      </c>
      <c r="DR189" s="21">
        <f ca="1">IF($C$2&lt;=$C$3,DP189,DQ189)</f>
        <v>-19.842420212765958</v>
      </c>
      <c r="DS189" s="21">
        <f t="shared" ref="DS189:DS191" ca="1" si="662">DH189</f>
        <v>-18.3467375</v>
      </c>
      <c r="DT189" s="21">
        <f t="shared" ref="DT189:DT191" ca="1" si="663">DI189+DR189</f>
        <v>-31.082545212765957</v>
      </c>
      <c r="DU189" s="21">
        <f t="shared" ref="DU189:DU191" ca="1" si="664">DI189-DR189</f>
        <v>8.6022952127659575</v>
      </c>
      <c r="DV189" s="61"/>
    </row>
    <row r="190" spans="1:126" s="18" customFormat="1">
      <c r="C190" s="8" t="s">
        <v>9</v>
      </c>
      <c r="D190" s="21">
        <f ca="1">D182-P174*F176/100</f>
        <v>26.224499999999999</v>
      </c>
      <c r="E190" s="21">
        <f ca="1">E182-P175*F176/100</f>
        <v>16.068000000000001</v>
      </c>
      <c r="F190" s="21">
        <f t="shared" ref="F190:I191" ca="1" si="665">F182</f>
        <v>-8.4730000000000008</v>
      </c>
      <c r="G190" s="21">
        <f t="shared" ca="1" si="665"/>
        <v>-1.032</v>
      </c>
      <c r="H190" s="21">
        <f t="shared" ca="1" si="665"/>
        <v>-0.124</v>
      </c>
      <c r="I190" s="21">
        <f t="shared" ca="1" si="665"/>
        <v>-0.183</v>
      </c>
      <c r="J190" s="21">
        <f t="shared" ca="1" si="630"/>
        <v>-8.5970000000000013</v>
      </c>
      <c r="K190" s="21">
        <f t="shared" ca="1" si="630"/>
        <v>-1.2150000000000001</v>
      </c>
      <c r="L190" s="21">
        <f t="shared" ca="1" si="631"/>
        <v>-8.9615000000000009</v>
      </c>
      <c r="M190" s="21">
        <f t="shared" ca="1" si="623"/>
        <v>-3.7941000000000003</v>
      </c>
      <c r="N190" s="21">
        <f ca="1">IF($C$2&lt;=$C$3,L190,M190)</f>
        <v>-8.9615000000000009</v>
      </c>
      <c r="O190" s="21">
        <f t="shared" ca="1" si="632"/>
        <v>26.224499999999999</v>
      </c>
      <c r="P190" s="21">
        <f t="shared" ca="1" si="633"/>
        <v>7.1065000000000005</v>
      </c>
      <c r="Q190" s="21">
        <f t="shared" ca="1" si="634"/>
        <v>25.029500000000002</v>
      </c>
      <c r="R190" s="61"/>
      <c r="U190" s="8" t="s">
        <v>9</v>
      </c>
      <c r="V190" s="21">
        <f ca="1">V182-AH174*X176/100</f>
        <v>21.105499999999999</v>
      </c>
      <c r="W190" s="21">
        <f ca="1">W182-AH175*X176/100</f>
        <v>12.938000000000001</v>
      </c>
      <c r="X190" s="21">
        <f t="shared" ref="X190:AA191" ca="1" si="666">X182</f>
        <v>-11.765000000000001</v>
      </c>
      <c r="Y190" s="21">
        <f t="shared" ca="1" si="666"/>
        <v>-1.4330000000000001</v>
      </c>
      <c r="Z190" s="21">
        <f t="shared" ca="1" si="666"/>
        <v>-0.17199999999999999</v>
      </c>
      <c r="AA190" s="21">
        <f t="shared" ca="1" si="666"/>
        <v>-0.254</v>
      </c>
      <c r="AB190" s="21">
        <f t="shared" ca="1" si="635"/>
        <v>-11.937000000000001</v>
      </c>
      <c r="AC190" s="21">
        <f t="shared" ca="1" si="635"/>
        <v>-1.6870000000000001</v>
      </c>
      <c r="AD190" s="21">
        <f t="shared" ca="1" si="636"/>
        <v>-12.443100000000001</v>
      </c>
      <c r="AE190" s="21">
        <f t="shared" ca="1" si="624"/>
        <v>-5.2681000000000004</v>
      </c>
      <c r="AF190" s="21">
        <f ca="1">IF($C$2&lt;=$C$3,AD190,AE190)</f>
        <v>-12.443100000000001</v>
      </c>
      <c r="AG190" s="21">
        <f t="shared" ca="1" si="637"/>
        <v>21.105499999999999</v>
      </c>
      <c r="AH190" s="21">
        <f t="shared" ca="1" si="638"/>
        <v>0.49489999999999945</v>
      </c>
      <c r="AI190" s="21">
        <f t="shared" ca="1" si="639"/>
        <v>25.381100000000004</v>
      </c>
      <c r="AJ190" s="61"/>
      <c r="AM190" s="8" t="s">
        <v>9</v>
      </c>
      <c r="AN190" s="21">
        <f ca="1">AN182-AZ174*AP176/100</f>
        <v>47.672000000000004</v>
      </c>
      <c r="AO190" s="21">
        <f ca="1">AO182-AZ175*AP176/100</f>
        <v>28.72</v>
      </c>
      <c r="AP190" s="21">
        <f t="shared" ref="AP190:AS191" ca="1" si="667">AP182</f>
        <v>-12.895</v>
      </c>
      <c r="AQ190" s="21">
        <f t="shared" ca="1" si="667"/>
        <v>-1.5660000000000001</v>
      </c>
      <c r="AR190" s="21">
        <f t="shared" ca="1" si="667"/>
        <v>-0.188</v>
      </c>
      <c r="AS190" s="21">
        <f t="shared" ca="1" si="667"/>
        <v>-0.27600000000000002</v>
      </c>
      <c r="AT190" s="21">
        <f t="shared" ca="1" si="640"/>
        <v>-13.083</v>
      </c>
      <c r="AU190" s="21">
        <f t="shared" ca="1" si="640"/>
        <v>-1.8420000000000001</v>
      </c>
      <c r="AV190" s="21">
        <f t="shared" ca="1" si="641"/>
        <v>-13.6356</v>
      </c>
      <c r="AW190" s="21">
        <f t="shared" ca="1" si="625"/>
        <v>-5.7668999999999997</v>
      </c>
      <c r="AX190" s="21">
        <f ca="1">IF($C$2&lt;=$C$3,AV190,AW190)</f>
        <v>-13.6356</v>
      </c>
      <c r="AY190" s="21">
        <f t="shared" ca="1" si="642"/>
        <v>47.672000000000004</v>
      </c>
      <c r="AZ190" s="21">
        <f t="shared" ca="1" si="643"/>
        <v>15.084399999999999</v>
      </c>
      <c r="BA190" s="21">
        <f t="shared" ca="1" si="644"/>
        <v>42.355599999999995</v>
      </c>
      <c r="BB190" s="61"/>
      <c r="BE190" s="8" t="s">
        <v>9</v>
      </c>
      <c r="BF190" s="21">
        <f ca="1">BF182-BR174*BH176/100</f>
        <v>78.799000000000007</v>
      </c>
      <c r="BG190" s="21">
        <f ca="1">BG182-BR175*BH176/100</f>
        <v>47.118499999999997</v>
      </c>
      <c r="BH190" s="21">
        <f t="shared" ref="BH190:BK191" ca="1" si="668">BH182</f>
        <v>-86.549000000000007</v>
      </c>
      <c r="BI190" s="21">
        <f t="shared" ca="1" si="668"/>
        <v>-10.548</v>
      </c>
      <c r="BJ190" s="21">
        <f t="shared" ca="1" si="668"/>
        <v>-1.266</v>
      </c>
      <c r="BK190" s="21">
        <f t="shared" ca="1" si="668"/>
        <v>-1.8620000000000001</v>
      </c>
      <c r="BL190" s="21">
        <f t="shared" ca="1" si="645"/>
        <v>-87.815000000000012</v>
      </c>
      <c r="BM190" s="21">
        <f t="shared" ca="1" si="645"/>
        <v>-12.41</v>
      </c>
      <c r="BN190" s="21">
        <f t="shared" ca="1" si="646"/>
        <v>-91.538000000000011</v>
      </c>
      <c r="BO190" s="21">
        <f t="shared" ca="1" si="626"/>
        <v>-38.754500000000007</v>
      </c>
      <c r="BP190" s="21">
        <f ca="1">IF($C$2&lt;=$C$3,BN190,BO190)</f>
        <v>-91.538000000000011</v>
      </c>
      <c r="BQ190" s="21">
        <f t="shared" ca="1" si="647"/>
        <v>78.799000000000007</v>
      </c>
      <c r="BR190" s="21">
        <f t="shared" ca="1" si="648"/>
        <v>-44.419500000000014</v>
      </c>
      <c r="BS190" s="21">
        <f t="shared" ca="1" si="649"/>
        <v>138.65649999999999</v>
      </c>
      <c r="BT190" s="61"/>
      <c r="BW190" s="8" t="s">
        <v>9</v>
      </c>
      <c r="BX190" s="21">
        <f ca="1">BX182-CJ174*BZ176/100</f>
        <v>110.084</v>
      </c>
      <c r="BY190" s="21">
        <f ca="1">BY182-CJ175*BZ176/100</f>
        <v>65.830500000000001</v>
      </c>
      <c r="BZ190" s="21">
        <f t="shared" ref="BZ190:CC191" ca="1" si="669">BZ182</f>
        <v>-82.531999999999996</v>
      </c>
      <c r="CA190" s="21">
        <f t="shared" ca="1" si="669"/>
        <v>-10.048999999999999</v>
      </c>
      <c r="CB190" s="21">
        <f t="shared" ca="1" si="669"/>
        <v>-1.2070000000000001</v>
      </c>
      <c r="CC190" s="21">
        <f t="shared" ca="1" si="669"/>
        <v>-1.776</v>
      </c>
      <c r="CD190" s="21">
        <f t="shared" ca="1" si="650"/>
        <v>-83.73899999999999</v>
      </c>
      <c r="CE190" s="21">
        <f t="shared" ca="1" si="650"/>
        <v>-11.824999999999999</v>
      </c>
      <c r="CF190" s="21">
        <f t="shared" ca="1" si="651"/>
        <v>-87.28649999999999</v>
      </c>
      <c r="CG190" s="21">
        <f t="shared" ca="1" si="627"/>
        <v>-36.946699999999993</v>
      </c>
      <c r="CH190" s="21">
        <f ca="1">IF($C$2&lt;=$C$3,CF190,CG190)</f>
        <v>-87.28649999999999</v>
      </c>
      <c r="CI190" s="21">
        <f t="shared" ca="1" si="652"/>
        <v>110.084</v>
      </c>
      <c r="CJ190" s="21">
        <f t="shared" ca="1" si="653"/>
        <v>-21.455999999999989</v>
      </c>
      <c r="CK190" s="21">
        <f t="shared" ca="1" si="654"/>
        <v>153.11699999999999</v>
      </c>
      <c r="CL190" s="61"/>
      <c r="CO190" s="8" t="s">
        <v>9</v>
      </c>
      <c r="CP190" s="21">
        <f ca="1">CP182-DB174*CR176/100</f>
        <v>101.31100000000001</v>
      </c>
      <c r="CQ190" s="21">
        <f ca="1">CQ182-DB175*CR176/100</f>
        <v>60.589500000000001</v>
      </c>
      <c r="CR190" s="21">
        <f t="shared" ref="CR190:CU191" ca="1" si="670">CR182</f>
        <v>-76.174999999999997</v>
      </c>
      <c r="CS190" s="21">
        <f t="shared" ca="1" si="670"/>
        <v>-9.2810000000000006</v>
      </c>
      <c r="CT190" s="21">
        <f t="shared" ca="1" si="670"/>
        <v>-1.1140000000000001</v>
      </c>
      <c r="CU190" s="21">
        <f t="shared" ca="1" si="670"/>
        <v>-1.639</v>
      </c>
      <c r="CV190" s="21">
        <f t="shared" ca="1" si="655"/>
        <v>-77.289000000000001</v>
      </c>
      <c r="CW190" s="21">
        <f t="shared" ca="1" si="655"/>
        <v>-10.92</v>
      </c>
      <c r="CX190" s="21">
        <f t="shared" ca="1" si="656"/>
        <v>-80.564999999999998</v>
      </c>
      <c r="CY190" s="21">
        <f t="shared" ca="1" si="628"/>
        <v>-34.106699999999996</v>
      </c>
      <c r="CZ190" s="21">
        <f ca="1">IF($C$2&lt;=$C$3,CX190,CY190)</f>
        <v>-80.564999999999998</v>
      </c>
      <c r="DA190" s="21">
        <f t="shared" ca="1" si="657"/>
        <v>101.31100000000001</v>
      </c>
      <c r="DB190" s="21">
        <f t="shared" ca="1" si="658"/>
        <v>-19.975499999999997</v>
      </c>
      <c r="DC190" s="21">
        <f t="shared" ca="1" si="659"/>
        <v>141.15449999999998</v>
      </c>
      <c r="DD190" s="61"/>
      <c r="DG190" s="8" t="s">
        <v>9</v>
      </c>
      <c r="DH190" s="21">
        <f ca="1">DH182-DT174*DJ176/100</f>
        <v>26.230499999999999</v>
      </c>
      <c r="DI190" s="21">
        <f ca="1">DI182-DT175*DJ176/100</f>
        <v>16.071999999999999</v>
      </c>
      <c r="DJ190" s="21">
        <f t="shared" ref="DJ190:DM191" ca="1" si="671">DJ182</f>
        <v>-8.4109999999999996</v>
      </c>
      <c r="DK190" s="21">
        <f t="shared" ca="1" si="671"/>
        <v>1.661</v>
      </c>
      <c r="DL190" s="21">
        <f t="shared" ca="1" si="671"/>
        <v>0.23100000000000001</v>
      </c>
      <c r="DM190" s="21">
        <f t="shared" ca="1" si="671"/>
        <v>0.34</v>
      </c>
      <c r="DN190" s="21">
        <f t="shared" ca="1" si="660"/>
        <v>-8.6419999999999995</v>
      </c>
      <c r="DO190" s="21">
        <f t="shared" ca="1" si="660"/>
        <v>2.0009999999999999</v>
      </c>
      <c r="DP190" s="21">
        <f t="shared" ca="1" si="661"/>
        <v>-9.2423000000000002</v>
      </c>
      <c r="DQ190" s="21">
        <f t="shared" ca="1" si="629"/>
        <v>4.5935999999999995</v>
      </c>
      <c r="DR190" s="21">
        <f ca="1">IF($C$2&lt;=$C$3,DP190,DQ190)</f>
        <v>-9.2423000000000002</v>
      </c>
      <c r="DS190" s="21">
        <f t="shared" ca="1" si="662"/>
        <v>26.230499999999999</v>
      </c>
      <c r="DT190" s="21">
        <f t="shared" ca="1" si="663"/>
        <v>6.829699999999999</v>
      </c>
      <c r="DU190" s="21">
        <f t="shared" ca="1" si="664"/>
        <v>25.314299999999999</v>
      </c>
      <c r="DV190" s="61"/>
    </row>
    <row r="191" spans="1:126" s="18" customFormat="1">
      <c r="C191" s="8" t="s">
        <v>8</v>
      </c>
      <c r="D191" s="21">
        <f ca="1">D183+P174*F177/100</f>
        <v>-27.0595</v>
      </c>
      <c r="E191" s="21">
        <f ca="1">E183+P175*F177/100</f>
        <v>-16.580000000000002</v>
      </c>
      <c r="F191" s="21">
        <f t="shared" ca="1" si="665"/>
        <v>-8.4730000000000008</v>
      </c>
      <c r="G191" s="21">
        <f t="shared" ca="1" si="665"/>
        <v>-1.032</v>
      </c>
      <c r="H191" s="21">
        <f t="shared" ca="1" si="665"/>
        <v>-0.124</v>
      </c>
      <c r="I191" s="21">
        <f t="shared" ca="1" si="665"/>
        <v>-0.183</v>
      </c>
      <c r="J191" s="21">
        <f t="shared" ca="1" si="630"/>
        <v>-8.5970000000000013</v>
      </c>
      <c r="K191" s="21">
        <f t="shared" ca="1" si="630"/>
        <v>-1.2150000000000001</v>
      </c>
      <c r="L191" s="21">
        <f t="shared" ca="1" si="631"/>
        <v>-8.9615000000000009</v>
      </c>
      <c r="M191" s="21">
        <f t="shared" ca="1" si="623"/>
        <v>-3.7941000000000003</v>
      </c>
      <c r="N191" s="21">
        <f ca="1">IF($C$2&lt;=$C$3,L191,M191)</f>
        <v>-8.9615000000000009</v>
      </c>
      <c r="O191" s="21">
        <f t="shared" ca="1" si="632"/>
        <v>-27.0595</v>
      </c>
      <c r="P191" s="21">
        <f t="shared" ca="1" si="633"/>
        <v>-25.541500000000003</v>
      </c>
      <c r="Q191" s="21">
        <f t="shared" ca="1" si="634"/>
        <v>-7.6185000000000009</v>
      </c>
      <c r="R191" s="61"/>
      <c r="U191" s="8" t="s">
        <v>8</v>
      </c>
      <c r="V191" s="21">
        <f ca="1">V183+AH174*X177/100</f>
        <v>-21.279499999999999</v>
      </c>
      <c r="W191" s="21">
        <f ca="1">W183+AH175*X177/100</f>
        <v>-13.032</v>
      </c>
      <c r="X191" s="21">
        <f t="shared" ca="1" si="666"/>
        <v>-11.765000000000001</v>
      </c>
      <c r="Y191" s="21">
        <f t="shared" ca="1" si="666"/>
        <v>-1.4330000000000001</v>
      </c>
      <c r="Z191" s="21">
        <f t="shared" ca="1" si="666"/>
        <v>-0.17199999999999999</v>
      </c>
      <c r="AA191" s="21">
        <f t="shared" ca="1" si="666"/>
        <v>-0.254</v>
      </c>
      <c r="AB191" s="21">
        <f t="shared" ca="1" si="635"/>
        <v>-11.937000000000001</v>
      </c>
      <c r="AC191" s="21">
        <f t="shared" ca="1" si="635"/>
        <v>-1.6870000000000001</v>
      </c>
      <c r="AD191" s="21">
        <f t="shared" ca="1" si="636"/>
        <v>-12.443100000000001</v>
      </c>
      <c r="AE191" s="21">
        <f t="shared" ca="1" si="624"/>
        <v>-5.2681000000000004</v>
      </c>
      <c r="AF191" s="21">
        <f ca="1">IF($C$2&lt;=$C$3,AD191,AE191)</f>
        <v>-12.443100000000001</v>
      </c>
      <c r="AG191" s="21">
        <f t="shared" ca="1" si="637"/>
        <v>-21.279499999999999</v>
      </c>
      <c r="AH191" s="21">
        <f t="shared" ca="1" si="638"/>
        <v>-25.475100000000001</v>
      </c>
      <c r="AI191" s="21">
        <f t="shared" ca="1" si="639"/>
        <v>-0.58889999999999887</v>
      </c>
      <c r="AJ191" s="61"/>
      <c r="AM191" s="8" t="s">
        <v>8</v>
      </c>
      <c r="AN191" s="21">
        <f ca="1">AN183+AZ174*AP177/100</f>
        <v>-49.150000000000006</v>
      </c>
      <c r="AO191" s="21">
        <f ca="1">AO183+AZ175*AP177/100</f>
        <v>-29.6</v>
      </c>
      <c r="AP191" s="21">
        <f t="shared" ca="1" si="667"/>
        <v>-12.895</v>
      </c>
      <c r="AQ191" s="21">
        <f t="shared" ca="1" si="667"/>
        <v>-1.5660000000000001</v>
      </c>
      <c r="AR191" s="21">
        <f t="shared" ca="1" si="667"/>
        <v>-0.188</v>
      </c>
      <c r="AS191" s="21">
        <f t="shared" ca="1" si="667"/>
        <v>-0.27600000000000002</v>
      </c>
      <c r="AT191" s="21">
        <f t="shared" ca="1" si="640"/>
        <v>-13.083</v>
      </c>
      <c r="AU191" s="21">
        <f t="shared" ca="1" si="640"/>
        <v>-1.8420000000000001</v>
      </c>
      <c r="AV191" s="21">
        <f t="shared" ca="1" si="641"/>
        <v>-13.6356</v>
      </c>
      <c r="AW191" s="21">
        <f t="shared" ca="1" si="625"/>
        <v>-5.7668999999999997</v>
      </c>
      <c r="AX191" s="21">
        <f ca="1">IF($C$2&lt;=$C$3,AV191,AW191)</f>
        <v>-13.6356</v>
      </c>
      <c r="AY191" s="21">
        <f t="shared" ca="1" si="642"/>
        <v>-49.150000000000006</v>
      </c>
      <c r="AZ191" s="21">
        <f t="shared" ca="1" si="643"/>
        <v>-43.235600000000005</v>
      </c>
      <c r="BA191" s="21">
        <f t="shared" ca="1" si="644"/>
        <v>-15.964400000000001</v>
      </c>
      <c r="BB191" s="61"/>
      <c r="BE191" s="8" t="s">
        <v>8</v>
      </c>
      <c r="BF191" s="21">
        <f ca="1">BF183+BR174*BH177/100</f>
        <v>-86.674999999999997</v>
      </c>
      <c r="BG191" s="21">
        <f ca="1">BG183+BR175*BH177/100</f>
        <v>-51.858499999999999</v>
      </c>
      <c r="BH191" s="21">
        <f t="shared" ca="1" si="668"/>
        <v>-86.549000000000007</v>
      </c>
      <c r="BI191" s="21">
        <f t="shared" ca="1" si="668"/>
        <v>-10.548</v>
      </c>
      <c r="BJ191" s="21">
        <f t="shared" ca="1" si="668"/>
        <v>-1.266</v>
      </c>
      <c r="BK191" s="21">
        <f t="shared" ca="1" si="668"/>
        <v>-1.8620000000000001</v>
      </c>
      <c r="BL191" s="21">
        <f t="shared" ca="1" si="645"/>
        <v>-87.815000000000012</v>
      </c>
      <c r="BM191" s="21">
        <f t="shared" ca="1" si="645"/>
        <v>-12.41</v>
      </c>
      <c r="BN191" s="21">
        <f t="shared" ca="1" si="646"/>
        <v>-91.538000000000011</v>
      </c>
      <c r="BO191" s="21">
        <f t="shared" ca="1" si="626"/>
        <v>-38.754500000000007</v>
      </c>
      <c r="BP191" s="21">
        <f ca="1">IF($C$2&lt;=$C$3,BN191,BO191)</f>
        <v>-91.538000000000011</v>
      </c>
      <c r="BQ191" s="21">
        <f t="shared" ca="1" si="647"/>
        <v>-86.674999999999997</v>
      </c>
      <c r="BR191" s="21">
        <f t="shared" ca="1" si="648"/>
        <v>-143.3965</v>
      </c>
      <c r="BS191" s="21">
        <f t="shared" ca="1" si="649"/>
        <v>39.679500000000012</v>
      </c>
      <c r="BT191" s="61"/>
      <c r="BW191" s="8" t="s">
        <v>8</v>
      </c>
      <c r="BX191" s="21">
        <f ca="1">BX183+CJ174*BZ177/100</f>
        <v>-112.45</v>
      </c>
      <c r="BY191" s="21">
        <f ca="1">BY183+CJ175*BZ177/100</f>
        <v>-67.276499999999999</v>
      </c>
      <c r="BZ191" s="21">
        <f t="shared" ca="1" si="669"/>
        <v>-82.531999999999996</v>
      </c>
      <c r="CA191" s="21">
        <f t="shared" ca="1" si="669"/>
        <v>-10.048999999999999</v>
      </c>
      <c r="CB191" s="21">
        <f t="shared" ca="1" si="669"/>
        <v>-1.2070000000000001</v>
      </c>
      <c r="CC191" s="21">
        <f t="shared" ca="1" si="669"/>
        <v>-1.776</v>
      </c>
      <c r="CD191" s="21">
        <f t="shared" ca="1" si="650"/>
        <v>-83.73899999999999</v>
      </c>
      <c r="CE191" s="21">
        <f t="shared" ca="1" si="650"/>
        <v>-11.824999999999999</v>
      </c>
      <c r="CF191" s="21">
        <f t="shared" ca="1" si="651"/>
        <v>-87.28649999999999</v>
      </c>
      <c r="CG191" s="21">
        <f t="shared" ca="1" si="627"/>
        <v>-36.946699999999993</v>
      </c>
      <c r="CH191" s="21">
        <f ca="1">IF($C$2&lt;=$C$3,CF191,CG191)</f>
        <v>-87.28649999999999</v>
      </c>
      <c r="CI191" s="21">
        <f t="shared" ca="1" si="652"/>
        <v>-112.45</v>
      </c>
      <c r="CJ191" s="21">
        <f t="shared" ca="1" si="653"/>
        <v>-154.56299999999999</v>
      </c>
      <c r="CK191" s="21">
        <f t="shared" ca="1" si="654"/>
        <v>20.009999999999991</v>
      </c>
      <c r="CL191" s="61"/>
      <c r="CO191" s="8" t="s">
        <v>8</v>
      </c>
      <c r="CP191" s="21">
        <f ca="1">CP183+DB174*CR177/100</f>
        <v>-86.987000000000009</v>
      </c>
      <c r="CQ191" s="21">
        <f ca="1">CQ183+DB175*CR177/100</f>
        <v>-52.039499999999997</v>
      </c>
      <c r="CR191" s="21">
        <f t="shared" ca="1" si="670"/>
        <v>-76.174999999999997</v>
      </c>
      <c r="CS191" s="21">
        <f t="shared" ca="1" si="670"/>
        <v>-9.2810000000000006</v>
      </c>
      <c r="CT191" s="21">
        <f t="shared" ca="1" si="670"/>
        <v>-1.1140000000000001</v>
      </c>
      <c r="CU191" s="21">
        <f t="shared" ca="1" si="670"/>
        <v>-1.639</v>
      </c>
      <c r="CV191" s="21">
        <f t="shared" ca="1" si="655"/>
        <v>-77.289000000000001</v>
      </c>
      <c r="CW191" s="21">
        <f t="shared" ca="1" si="655"/>
        <v>-10.92</v>
      </c>
      <c r="CX191" s="21">
        <f t="shared" ca="1" si="656"/>
        <v>-80.564999999999998</v>
      </c>
      <c r="CY191" s="21">
        <f t="shared" ca="1" si="628"/>
        <v>-34.106699999999996</v>
      </c>
      <c r="CZ191" s="21">
        <f ca="1">IF($C$2&lt;=$C$3,CX191,CY191)</f>
        <v>-80.564999999999998</v>
      </c>
      <c r="DA191" s="21">
        <f t="shared" ca="1" si="657"/>
        <v>-86.987000000000009</v>
      </c>
      <c r="DB191" s="21">
        <f t="shared" ca="1" si="658"/>
        <v>-132.6045</v>
      </c>
      <c r="DC191" s="21">
        <f t="shared" ca="1" si="659"/>
        <v>28.525500000000001</v>
      </c>
      <c r="DD191" s="61"/>
      <c r="DG191" s="8" t="s">
        <v>8</v>
      </c>
      <c r="DH191" s="21">
        <f ca="1">DH183+DT174*DJ177/100</f>
        <v>-27.0535</v>
      </c>
      <c r="DI191" s="21">
        <f ca="1">DI183+DT175*DJ177/100</f>
        <v>-16.576000000000001</v>
      </c>
      <c r="DJ191" s="21">
        <f t="shared" ca="1" si="671"/>
        <v>-8.4109999999999996</v>
      </c>
      <c r="DK191" s="21">
        <f t="shared" ca="1" si="671"/>
        <v>1.661</v>
      </c>
      <c r="DL191" s="21">
        <f t="shared" ca="1" si="671"/>
        <v>0.23100000000000001</v>
      </c>
      <c r="DM191" s="21">
        <f t="shared" ca="1" si="671"/>
        <v>0.34</v>
      </c>
      <c r="DN191" s="21">
        <f t="shared" ca="1" si="660"/>
        <v>-8.6419999999999995</v>
      </c>
      <c r="DO191" s="21">
        <f t="shared" ca="1" si="660"/>
        <v>2.0009999999999999</v>
      </c>
      <c r="DP191" s="21">
        <f t="shared" ca="1" si="661"/>
        <v>-9.2423000000000002</v>
      </c>
      <c r="DQ191" s="21">
        <f t="shared" ca="1" si="629"/>
        <v>4.5935999999999995</v>
      </c>
      <c r="DR191" s="21">
        <f ca="1">IF($C$2&lt;=$C$3,DP191,DQ191)</f>
        <v>-9.2423000000000002</v>
      </c>
      <c r="DS191" s="21">
        <f t="shared" ca="1" si="662"/>
        <v>-27.0535</v>
      </c>
      <c r="DT191" s="21">
        <f t="shared" ca="1" si="663"/>
        <v>-25.818300000000001</v>
      </c>
      <c r="DU191" s="21">
        <f t="shared" ca="1" si="664"/>
        <v>-7.3337000000000003</v>
      </c>
      <c r="DV191" s="61"/>
    </row>
    <row r="192" spans="1:126" s="18" customFormat="1">
      <c r="C192" s="8" t="s">
        <v>58</v>
      </c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>
        <f ca="1">MIN(P173-F177/100,MAX(F176/100,O184))</f>
        <v>2.315493613507388</v>
      </c>
      <c r="P192" s="21">
        <f ca="1">MIN(P173-F177/100,MAX(F176/100,P184))</f>
        <v>1.1077106153581466</v>
      </c>
      <c r="Q192" s="21">
        <f ca="1">MIN(P173-F177/100,MAX(F176/100,Q184))</f>
        <v>3.5231834604576475</v>
      </c>
      <c r="R192" s="61"/>
      <c r="U192" s="8" t="s">
        <v>58</v>
      </c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>
        <f ca="1">MIN(AH173-X177/100,MAX(X176/100,AG184))</f>
        <v>1.8927854317875614</v>
      </c>
      <c r="AH192" s="21">
        <f ca="1">MIN(AH173-X177/100,MAX(X176/100,AH184))</f>
        <v>0.2166867640800112</v>
      </c>
      <c r="AI192" s="21">
        <f ca="1">MIN(AH173-X177/100,MAX(X176/100,AI184))</f>
        <v>3.5706873315363881</v>
      </c>
      <c r="AJ192" s="61"/>
      <c r="AM192" s="8" t="s">
        <v>58</v>
      </c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>
        <f ca="1">MIN(AZ173-AP177/100,MAX(AP176/100,AY184))</f>
        <v>1.4793920803123257</v>
      </c>
      <c r="AZ192" s="21">
        <f ca="1">MIN(AZ173-AP177/100,MAX(AP176/100,AZ184))</f>
        <v>0.84832716049382717</v>
      </c>
      <c r="BA192" s="21">
        <f ca="1">MIN(AZ173-AP177/100,MAX(AP176/100,BA184))</f>
        <v>2.1109012345679012</v>
      </c>
      <c r="BB192" s="61"/>
      <c r="BE192" s="8" t="s">
        <v>58</v>
      </c>
      <c r="BF192" s="21"/>
      <c r="BG192" s="21"/>
      <c r="BH192" s="21"/>
      <c r="BI192" s="21"/>
      <c r="BJ192" s="21"/>
      <c r="BK192" s="21"/>
      <c r="BL192" s="21"/>
      <c r="BM192" s="21"/>
      <c r="BN192" s="21"/>
      <c r="BO192" s="21"/>
      <c r="BP192" s="21"/>
      <c r="BQ192" s="21">
        <f ca="1">MIN(BR173-BH177/100,MAX(BH176/100,BQ184))</f>
        <v>1.5309827374693306</v>
      </c>
      <c r="BR192" s="21">
        <f ca="1">MIN(BR173-BH177/100,MAX(BH176/100,BR184))</f>
        <v>0.15</v>
      </c>
      <c r="BS192" s="21">
        <f ca="1">MIN(BR173-BH177/100,MAX(BH176/100,BS184))</f>
        <v>3.0500000000000003</v>
      </c>
      <c r="BT192" s="61"/>
      <c r="BW192" s="8" t="s">
        <v>58</v>
      </c>
      <c r="BX192" s="21"/>
      <c r="BY192" s="21"/>
      <c r="BZ192" s="21"/>
      <c r="CA192" s="21"/>
      <c r="CB192" s="21"/>
      <c r="CC192" s="21"/>
      <c r="CD192" s="21"/>
      <c r="CE192" s="21"/>
      <c r="CF192" s="21"/>
      <c r="CG192" s="21"/>
      <c r="CH192" s="21"/>
      <c r="CI192" s="21">
        <f ca="1">MIN(CJ173-BZ177/100,MAX(BZ176/100,CI184))</f>
        <v>2.0792615959808387</v>
      </c>
      <c r="CJ192" s="21">
        <f ca="1">MIN(CJ173-BZ177/100,MAX(BZ176/100,CJ184))</f>
        <v>0.15</v>
      </c>
      <c r="CK192" s="21">
        <f ca="1">MIN(CJ173-BZ177/100,MAX(BZ176/100,CK184))</f>
        <v>4.05</v>
      </c>
      <c r="CL192" s="61"/>
      <c r="CO192" s="8" t="s">
        <v>58</v>
      </c>
      <c r="CP192" s="21"/>
      <c r="CQ192" s="21"/>
      <c r="CR192" s="21"/>
      <c r="CS192" s="21"/>
      <c r="CT192" s="21"/>
      <c r="CU192" s="21"/>
      <c r="CV192" s="21"/>
      <c r="CW192" s="21"/>
      <c r="CX192" s="21"/>
      <c r="CY192" s="21"/>
      <c r="CZ192" s="21"/>
      <c r="DA192" s="21">
        <f ca="1">MIN(DB173-CR177/100,MAX(CR176/100,DA184))</f>
        <v>1.9255208941854578</v>
      </c>
      <c r="DB192" s="21">
        <f ca="1">MIN(DB173-CR177/100,MAX(CR176/100,DB184))</f>
        <v>0.15</v>
      </c>
      <c r="DC192" s="21">
        <f ca="1">MIN(DB173-CR177/100,MAX(CR176/100,DC184))</f>
        <v>3.45</v>
      </c>
      <c r="DD192" s="61"/>
      <c r="DG192" s="8" t="s">
        <v>58</v>
      </c>
      <c r="DH192" s="21"/>
      <c r="DI192" s="21"/>
      <c r="DJ192" s="21"/>
      <c r="DK192" s="21"/>
      <c r="DL192" s="21"/>
      <c r="DM192" s="21"/>
      <c r="DN192" s="21"/>
      <c r="DO192" s="21"/>
      <c r="DP192" s="21"/>
      <c r="DQ192" s="21"/>
      <c r="DR192" s="21"/>
      <c r="DS192" s="21">
        <f ca="1">MIN(DT173-DJ177/100,MAX(DJ176/100,DS184))</f>
        <v>2.3159855579176698</v>
      </c>
      <c r="DT192" s="21">
        <f ca="1">MIN(DT173-DJ177/100,MAX(DJ176/100,DT184))</f>
        <v>1.0704249584217471</v>
      </c>
      <c r="DU192" s="21">
        <f ca="1">MIN(DT173-DJ177/100,MAX(DJ176/100,DU184))</f>
        <v>3.5616734530022365</v>
      </c>
      <c r="DV192" s="61"/>
    </row>
    <row r="193" spans="1:126" s="18" customFormat="1">
      <c r="C193" s="8" t="s">
        <v>59</v>
      </c>
      <c r="O193" s="21">
        <f ca="1">O180+(P174*P173/2-(O180-O181)/P173)*O192-P174*O192^2/2</f>
        <v>11.879947132241647</v>
      </c>
      <c r="P193" s="21">
        <f ca="1">P180+(P175*P173/2-(P180-P181)/P173)*P192-P175*P192^2/2</f>
        <v>13.588054615369131</v>
      </c>
      <c r="Q193" s="21">
        <f ca="1">Q180+(P175*P173/2-(Q180-Q181)/P173)*Q192-P175*Q192^2/2</f>
        <v>11.791768492317033</v>
      </c>
      <c r="R193" s="61"/>
      <c r="U193" s="8" t="s">
        <v>59</v>
      </c>
      <c r="AG193" s="21">
        <f ca="1">AG180+(AH174*AH173/2-(AG180-AG181)/AH173)*AG192-AH174*AG192^2/2</f>
        <v>6.7188651627166465</v>
      </c>
      <c r="AH193" s="21">
        <f ca="1">AH180+(AH175*AH173/2-(AH180-AH181)/AH173)*AH192-AH175*AH192^2/2</f>
        <v>14.7292962003289</v>
      </c>
      <c r="AI193" s="21">
        <f ca="1">AI180+(AH175*AH173/2-(AI180-AI181)/AH173)*AI192-AH175*AI192^2/2</f>
        <v>14.386687752695408</v>
      </c>
      <c r="AJ193" s="61"/>
      <c r="AM193" s="8" t="s">
        <v>59</v>
      </c>
      <c r="AY193" s="21">
        <f ca="1">AY180+(AZ174*AZ173/2-(AY180-AY181)/AZ173)*AY192-AZ174*AY192^2/2</f>
        <v>13.425614626324595</v>
      </c>
      <c r="AZ193" s="21">
        <f ca="1">AZ180+(AZ175*AZ173/2-(AZ180-AZ181)/AZ173)*AZ192-AZ175*AZ192^2/2</f>
        <v>16.194216889300414</v>
      </c>
      <c r="BA193" s="21">
        <f ca="1">BA180+(AZ175*AZ173/2-(BA180-BA181)/AZ173)*BA192-AZ175*BA192^2/2</f>
        <v>8.5878634386831365</v>
      </c>
      <c r="BB193" s="61"/>
      <c r="BE193" s="8" t="s">
        <v>59</v>
      </c>
      <c r="BQ193" s="21">
        <f ca="1">BQ180+(BR174*BR173/2-(BQ180-BQ181)/BR173)*BQ192-BR174*BQ192^2/2</f>
        <v>26.900699303501796</v>
      </c>
      <c r="BR193" s="21">
        <f ca="1">BR180+(BR175*BR173/2-(BR180-BR181)/BR173)*BR192-BR175*BR192^2/2</f>
        <v>89.625484374999999</v>
      </c>
      <c r="BS193" s="21">
        <f ca="1">BS180+(BR175*BR173/2-(BS180-BS181)/BR173)*BS192-BR175*BS192^2/2</f>
        <v>136.032190625</v>
      </c>
      <c r="BT193" s="61"/>
      <c r="BW193" s="8" t="s">
        <v>59</v>
      </c>
      <c r="CI193" s="21">
        <f ca="1">CI180+(CJ174*CJ173/2-(CI180-CI181)/CJ173)*CI192-CJ174*CI192^2/2</f>
        <v>44.253570222378002</v>
      </c>
      <c r="CJ193" s="21">
        <f ca="1">CJ180+(CJ175*CJ173/2-(CJ180-CJ181)/CJ173)*CJ192-CJ175*CJ192^2/2</f>
        <v>132.80907321428572</v>
      </c>
      <c r="CK193" s="21">
        <f ca="1">CK180+(CJ175*CJ173/2-(CK180-CK181)/CJ173)*CK192-CJ175*CK192^2/2</f>
        <v>130.75320178571428</v>
      </c>
      <c r="CL193" s="61"/>
      <c r="CO193" s="8" t="s">
        <v>59</v>
      </c>
      <c r="DA193" s="21">
        <f ca="1">DA180+(DB174*DB173/2-(DA180-DA181)/DB173)*DA192-DB174*DA192^2/2</f>
        <v>42.190704268844186</v>
      </c>
      <c r="DB193" s="21">
        <f ca="1">DB180+(DB175*DB173/2-(DB180-DB181)/DB173)*DB192-DB175*DB192^2/2</f>
        <v>124.62675416666669</v>
      </c>
      <c r="DC193" s="21">
        <f ca="1">DC180+(DB175*DB173/2-(DC180-DC181)/DB173)*DC192-DB175*DC192^2/2</f>
        <v>98.25173749999999</v>
      </c>
      <c r="DD193" s="61"/>
      <c r="DG193" s="8" t="s">
        <v>59</v>
      </c>
      <c r="DS193" s="21">
        <f ca="1">DS180+(DT174*DT173/2-(DS180-DS181)/DT173)*DS192-DT174*DS192^2/2</f>
        <v>11.872743027645903</v>
      </c>
      <c r="DT193" s="21">
        <f ca="1">DT180+(DT175*DT173/2-(DT180-DT181)/DT173)*DT192-DT175*DT192^2/2</f>
        <v>13.836053584881256</v>
      </c>
      <c r="DU193" s="21">
        <f ca="1">DU180+(DT175*DT173/2-(DU180-DU181)/DT173)*DU192-DT175*DU192^2/2</f>
        <v>12.226170985395456</v>
      </c>
      <c r="DV193" s="61"/>
    </row>
    <row r="194" spans="1:126" s="18" customFormat="1">
      <c r="A194" s="19" t="s">
        <v>38</v>
      </c>
      <c r="I194" s="41" t="s">
        <v>84</v>
      </c>
      <c r="J194" s="41"/>
      <c r="K194" s="41" t="s">
        <v>85</v>
      </c>
      <c r="L194" s="41"/>
      <c r="M194" s="41" t="s">
        <v>86</v>
      </c>
      <c r="N194" s="41"/>
      <c r="R194" s="61"/>
      <c r="S194" s="19" t="s">
        <v>38</v>
      </c>
      <c r="AA194" s="41" t="s">
        <v>84</v>
      </c>
      <c r="AB194" s="41"/>
      <c r="AC194" s="41" t="s">
        <v>85</v>
      </c>
      <c r="AD194" s="41"/>
      <c r="AE194" s="41" t="s">
        <v>86</v>
      </c>
      <c r="AF194" s="41"/>
      <c r="AJ194" s="61"/>
      <c r="AK194" s="19" t="s">
        <v>38</v>
      </c>
      <c r="AS194" s="41" t="s">
        <v>84</v>
      </c>
      <c r="AT194" s="41"/>
      <c r="AU194" s="41" t="s">
        <v>85</v>
      </c>
      <c r="AV194" s="41"/>
      <c r="AW194" s="41" t="s">
        <v>86</v>
      </c>
      <c r="AX194" s="41"/>
      <c r="BB194" s="61"/>
      <c r="BC194" s="19" t="s">
        <v>38</v>
      </c>
      <c r="BK194" s="41" t="s">
        <v>84</v>
      </c>
      <c r="BL194" s="41"/>
      <c r="BM194" s="41" t="s">
        <v>85</v>
      </c>
      <c r="BN194" s="41"/>
      <c r="BO194" s="41" t="s">
        <v>86</v>
      </c>
      <c r="BP194" s="41"/>
      <c r="BT194" s="61"/>
      <c r="BU194" s="19" t="s">
        <v>38</v>
      </c>
      <c r="CC194" s="41" t="s">
        <v>84</v>
      </c>
      <c r="CD194" s="41"/>
      <c r="CE194" s="41" t="s">
        <v>85</v>
      </c>
      <c r="CF194" s="41"/>
      <c r="CG194" s="41" t="s">
        <v>86</v>
      </c>
      <c r="CH194" s="41"/>
      <c r="CL194" s="61"/>
      <c r="CM194" s="19" t="s">
        <v>38</v>
      </c>
      <c r="CU194" s="41" t="s">
        <v>84</v>
      </c>
      <c r="CV194" s="41"/>
      <c r="CW194" s="41" t="s">
        <v>85</v>
      </c>
      <c r="CX194" s="41"/>
      <c r="CY194" s="41" t="s">
        <v>86</v>
      </c>
      <c r="CZ194" s="41"/>
      <c r="DD194" s="61"/>
      <c r="DE194" s="19" t="s">
        <v>38</v>
      </c>
      <c r="DM194" s="41" t="s">
        <v>84</v>
      </c>
      <c r="DN194" s="41"/>
      <c r="DO194" s="41" t="s">
        <v>85</v>
      </c>
      <c r="DP194" s="41"/>
      <c r="DQ194" s="41" t="s">
        <v>86</v>
      </c>
      <c r="DR194" s="41"/>
      <c r="DV194" s="61"/>
    </row>
    <row r="195" spans="1:126" s="18" customFormat="1">
      <c r="A195" s="8" t="s">
        <v>44</v>
      </c>
      <c r="D195" s="20" t="s">
        <v>32</v>
      </c>
      <c r="E195" s="20" t="s">
        <v>51</v>
      </c>
      <c r="F195" s="20" t="s">
        <v>52</v>
      </c>
      <c r="G195" s="20" t="s">
        <v>60</v>
      </c>
      <c r="H195" s="20" t="s">
        <v>61</v>
      </c>
      <c r="I195" s="20" t="s">
        <v>62</v>
      </c>
      <c r="J195" s="20" t="s">
        <v>63</v>
      </c>
      <c r="K195" s="20" t="s">
        <v>62</v>
      </c>
      <c r="L195" s="20" t="s">
        <v>63</v>
      </c>
      <c r="M195" s="20" t="s">
        <v>87</v>
      </c>
      <c r="N195" s="20" t="s">
        <v>88</v>
      </c>
      <c r="O195" s="20"/>
      <c r="P195" s="65" t="s">
        <v>93</v>
      </c>
      <c r="Q195" s="65" t="s">
        <v>93</v>
      </c>
      <c r="R195" s="62"/>
      <c r="S195" s="8" t="s">
        <v>44</v>
      </c>
      <c r="V195" s="20" t="s">
        <v>32</v>
      </c>
      <c r="W195" s="20" t="s">
        <v>51</v>
      </c>
      <c r="X195" s="20" t="s">
        <v>52</v>
      </c>
      <c r="Y195" s="20" t="s">
        <v>60</v>
      </c>
      <c r="Z195" s="20" t="s">
        <v>61</v>
      </c>
      <c r="AA195" s="20" t="s">
        <v>62</v>
      </c>
      <c r="AB195" s="20" t="s">
        <v>63</v>
      </c>
      <c r="AC195" s="20" t="s">
        <v>62</v>
      </c>
      <c r="AD195" s="20" t="s">
        <v>63</v>
      </c>
      <c r="AE195" s="20" t="s">
        <v>87</v>
      </c>
      <c r="AF195" s="20" t="s">
        <v>88</v>
      </c>
      <c r="AG195" s="20"/>
      <c r="AI195" s="65" t="s">
        <v>93</v>
      </c>
      <c r="AJ195" s="62"/>
      <c r="AK195" s="8" t="s">
        <v>44</v>
      </c>
      <c r="AN195" s="20" t="s">
        <v>32</v>
      </c>
      <c r="AO195" s="20" t="s">
        <v>51</v>
      </c>
      <c r="AP195" s="20" t="s">
        <v>52</v>
      </c>
      <c r="AQ195" s="20" t="s">
        <v>60</v>
      </c>
      <c r="AR195" s="20" t="s">
        <v>61</v>
      </c>
      <c r="AS195" s="20" t="s">
        <v>62</v>
      </c>
      <c r="AT195" s="20" t="s">
        <v>63</v>
      </c>
      <c r="AU195" s="20" t="s">
        <v>62</v>
      </c>
      <c r="AV195" s="20" t="s">
        <v>63</v>
      </c>
      <c r="AW195" s="20" t="s">
        <v>87</v>
      </c>
      <c r="AX195" s="20" t="s">
        <v>88</v>
      </c>
      <c r="AY195" s="20"/>
      <c r="BA195" s="65" t="s">
        <v>93</v>
      </c>
      <c r="BB195" s="62"/>
      <c r="BC195" s="8" t="s">
        <v>44</v>
      </c>
      <c r="BF195" s="20" t="s">
        <v>32</v>
      </c>
      <c r="BG195" s="20" t="s">
        <v>51</v>
      </c>
      <c r="BH195" s="20" t="s">
        <v>52</v>
      </c>
      <c r="BI195" s="20" t="s">
        <v>60</v>
      </c>
      <c r="BJ195" s="20" t="s">
        <v>61</v>
      </c>
      <c r="BK195" s="20" t="s">
        <v>62</v>
      </c>
      <c r="BL195" s="20" t="s">
        <v>63</v>
      </c>
      <c r="BM195" s="20" t="s">
        <v>62</v>
      </c>
      <c r="BN195" s="20" t="s">
        <v>63</v>
      </c>
      <c r="BO195" s="20" t="s">
        <v>87</v>
      </c>
      <c r="BP195" s="20" t="s">
        <v>88</v>
      </c>
      <c r="BQ195" s="20"/>
      <c r="BS195" s="65" t="s">
        <v>93</v>
      </c>
      <c r="BT195" s="62"/>
      <c r="BU195" s="8" t="s">
        <v>44</v>
      </c>
      <c r="BX195" s="20" t="s">
        <v>32</v>
      </c>
      <c r="BY195" s="20" t="s">
        <v>51</v>
      </c>
      <c r="BZ195" s="20" t="s">
        <v>52</v>
      </c>
      <c r="CA195" s="20" t="s">
        <v>60</v>
      </c>
      <c r="CB195" s="20" t="s">
        <v>61</v>
      </c>
      <c r="CC195" s="20" t="s">
        <v>62</v>
      </c>
      <c r="CD195" s="20" t="s">
        <v>63</v>
      </c>
      <c r="CE195" s="20" t="s">
        <v>62</v>
      </c>
      <c r="CF195" s="20" t="s">
        <v>63</v>
      </c>
      <c r="CG195" s="20" t="s">
        <v>87</v>
      </c>
      <c r="CH195" s="20" t="s">
        <v>88</v>
      </c>
      <c r="CI195" s="20"/>
      <c r="CK195" s="65" t="s">
        <v>93</v>
      </c>
      <c r="CL195" s="62"/>
      <c r="CM195" s="8" t="s">
        <v>44</v>
      </c>
      <c r="CP195" s="20" t="s">
        <v>32</v>
      </c>
      <c r="CQ195" s="20" t="s">
        <v>51</v>
      </c>
      <c r="CR195" s="20" t="s">
        <v>52</v>
      </c>
      <c r="CS195" s="20" t="s">
        <v>60</v>
      </c>
      <c r="CT195" s="20" t="s">
        <v>61</v>
      </c>
      <c r="CU195" s="20" t="s">
        <v>62</v>
      </c>
      <c r="CV195" s="20" t="s">
        <v>63</v>
      </c>
      <c r="CW195" s="20" t="s">
        <v>62</v>
      </c>
      <c r="CX195" s="20" t="s">
        <v>63</v>
      </c>
      <c r="CY195" s="20" t="s">
        <v>87</v>
      </c>
      <c r="CZ195" s="20" t="s">
        <v>88</v>
      </c>
      <c r="DA195" s="20"/>
      <c r="DC195" s="65" t="s">
        <v>93</v>
      </c>
      <c r="DD195" s="62"/>
      <c r="DE195" s="8" t="s">
        <v>44</v>
      </c>
      <c r="DH195" s="20" t="s">
        <v>32</v>
      </c>
      <c r="DI195" s="20" t="s">
        <v>51</v>
      </c>
      <c r="DJ195" s="20" t="s">
        <v>52</v>
      </c>
      <c r="DK195" s="20" t="s">
        <v>60</v>
      </c>
      <c r="DL195" s="20" t="s">
        <v>61</v>
      </c>
      <c r="DM195" s="20" t="s">
        <v>62</v>
      </c>
      <c r="DN195" s="20" t="s">
        <v>63</v>
      </c>
      <c r="DO195" s="20" t="s">
        <v>62</v>
      </c>
      <c r="DP195" s="20" t="s">
        <v>63</v>
      </c>
      <c r="DQ195" s="20" t="s">
        <v>87</v>
      </c>
      <c r="DR195" s="20" t="s">
        <v>88</v>
      </c>
      <c r="DS195" s="20"/>
      <c r="DU195" s="65" t="s">
        <v>93</v>
      </c>
      <c r="DV195" s="62"/>
    </row>
    <row r="196" spans="1:126">
      <c r="A196" s="8" t="str">
        <f ca="1">B173</f>
        <v>14-15</v>
      </c>
      <c r="C196" s="8" t="s">
        <v>11</v>
      </c>
      <c r="D196" s="26">
        <f ca="1">O188</f>
        <v>-16.514087499999999</v>
      </c>
      <c r="E196" s="26">
        <f t="shared" ref="E196:F197" ca="1" si="672">P188</f>
        <v>10.185264361702128</v>
      </c>
      <c r="F196" s="26">
        <f t="shared" ca="1" si="672"/>
        <v>-30.421914361702125</v>
      </c>
      <c r="G196" s="26">
        <f ca="1">MIN(D196:F196)</f>
        <v>-30.421914361702125</v>
      </c>
      <c r="H196" s="26">
        <f ca="1">MAX(D196:F196,0)</f>
        <v>10.185264361702128</v>
      </c>
      <c r="I196" s="28">
        <f ca="1">MAX(0,-G196/0.9/(F174-F175)/$N$3*1000)</f>
        <v>4.7990674233137778</v>
      </c>
      <c r="J196" s="28">
        <f ca="1">MAX(0,H196/0.9/(F174-F175)/$N$3*1000)</f>
        <v>1.6067289459475234</v>
      </c>
      <c r="K196" s="42">
        <v>4.62</v>
      </c>
      <c r="L196" s="42">
        <v>4.62</v>
      </c>
      <c r="M196" s="43">
        <f ca="1">IF(B173="-","",K196*0.9*(F174-$N$4)*$N$3/1000)</f>
        <v>29.28678260869566</v>
      </c>
      <c r="N196" s="43">
        <f ca="1">IF(B173="-","",L196*0.9*(F174-$N$4)*$N$3/1000)</f>
        <v>29.28678260869566</v>
      </c>
      <c r="O196" s="26"/>
      <c r="P196" s="26" t="str">
        <f ca="1">CONCATENATE("nodo ",B$5)</f>
        <v>nodo 14</v>
      </c>
      <c r="Q196" s="26" t="str">
        <f ca="1">CONCATENATE("nodo ",C$5)</f>
        <v>nodo 15</v>
      </c>
      <c r="R196" s="63"/>
      <c r="S196" s="8" t="str">
        <f ca="1">T173</f>
        <v>15-16</v>
      </c>
      <c r="U196" s="8" t="s">
        <v>11</v>
      </c>
      <c r="V196" s="26">
        <f ca="1">AG188</f>
        <v>-11.6719375</v>
      </c>
      <c r="W196" s="26">
        <f t="shared" ref="W196:X197" ca="1" si="673">AH188</f>
        <v>14.712773684210529</v>
      </c>
      <c r="X196" s="26">
        <f t="shared" ca="1" si="673"/>
        <v>-29.024423684210529</v>
      </c>
      <c r="Y196" s="26">
        <f ca="1">MIN(V196:X196)</f>
        <v>-29.024423684210529</v>
      </c>
      <c r="Z196" s="26">
        <f ca="1">MAX(V196:X196,0)</f>
        <v>14.712773684210529</v>
      </c>
      <c r="AA196" s="28">
        <f ca="1">MAX(0,-Y196/0.9/(X174-X175)/$N$3*1000)</f>
        <v>4.5786127896902755</v>
      </c>
      <c r="AB196" s="28">
        <f ca="1">MAX(0,Z196/0.9/(X174-X175)/$N$3*1000)</f>
        <v>2.3209450942170244</v>
      </c>
      <c r="AC196" s="42">
        <v>4.62</v>
      </c>
      <c r="AD196" s="42">
        <v>4.62</v>
      </c>
      <c r="AE196" s="43">
        <f ca="1">IF(T173="-",0,AC196*0.9*(X174-$N$4)*$N$3/1000)</f>
        <v>29.28678260869566</v>
      </c>
      <c r="AF196" s="43">
        <f ca="1">IF(T173="-",0,AD196*0.9*(X174-$N$4)*$N$3/1000)</f>
        <v>29.28678260869566</v>
      </c>
      <c r="AG196" s="26"/>
      <c r="AH196" s="18"/>
      <c r="AI196" s="26" t="str">
        <f ca="1">CONCATENATE("nodo ",U$5)</f>
        <v>nodo 16</v>
      </c>
      <c r="AJ196" s="63"/>
      <c r="AK196" s="8" t="str">
        <f ca="1">AL173</f>
        <v>16-17</v>
      </c>
      <c r="AM196" s="8" t="s">
        <v>11</v>
      </c>
      <c r="AN196" s="26">
        <f ca="1">AY188</f>
        <v>-18.261774999999997</v>
      </c>
      <c r="AO196" s="26">
        <f t="shared" ref="AO196:AP197" ca="1" si="674">AZ188</f>
        <v>10.927530000000004</v>
      </c>
      <c r="AP196" s="26">
        <f t="shared" ca="1" si="674"/>
        <v>-32.939530000000005</v>
      </c>
      <c r="AQ196" s="26">
        <f ca="1">MIN(AN196:AP196)</f>
        <v>-32.939530000000005</v>
      </c>
      <c r="AR196" s="26">
        <f ca="1">MAX(AN196:AP196,0)</f>
        <v>10.927530000000004</v>
      </c>
      <c r="AS196" s="28">
        <f ca="1">MAX(0,-AQ196/0.9/(AP174-AP175)/$N$3*1000)</f>
        <v>5.1962221536351167</v>
      </c>
      <c r="AT196" s="28">
        <f ca="1">MAX(0,AR196/0.9/(AP174-AP175)/$N$3*1000)</f>
        <v>1.723821604938272</v>
      </c>
      <c r="AU196" s="42">
        <v>4.62</v>
      </c>
      <c r="AV196" s="42">
        <v>4.62</v>
      </c>
      <c r="AW196" s="43">
        <f ca="1">IF(AL173="-",0,AU196*0.9*(AP174-$N$4)*$N$3/1000)</f>
        <v>29.28678260869566</v>
      </c>
      <c r="AX196" s="43">
        <f ca="1">IF(AL173="-",0,AV196*0.9*(AP174-$N$4)*$N$3/1000)</f>
        <v>29.28678260869566</v>
      </c>
      <c r="AY196" s="26"/>
      <c r="AZ196" s="18"/>
      <c r="BA196" s="26" t="str">
        <f ca="1">CONCATENATE("nodo ",AM$5)</f>
        <v>nodo 17</v>
      </c>
      <c r="BB196" s="63"/>
      <c r="BC196" s="8" t="str">
        <f ca="1">BD173</f>
        <v>17-18</v>
      </c>
      <c r="BE196" s="8" t="s">
        <v>11</v>
      </c>
      <c r="BF196" s="26">
        <f ca="1">BQ188</f>
        <v>-27.509224999999994</v>
      </c>
      <c r="BG196" s="26">
        <f t="shared" ref="BG196:BH197" ca="1" si="675">BR188</f>
        <v>89.625437500000004</v>
      </c>
      <c r="BH196" s="26">
        <f t="shared" ca="1" si="675"/>
        <v>-122.55596250000002</v>
      </c>
      <c r="BI196" s="26">
        <f ca="1">MIN(BF196:BH196)</f>
        <v>-122.55596250000002</v>
      </c>
      <c r="BJ196" s="26">
        <f ca="1">MAX(BF196:BH196,0)</f>
        <v>89.625437500000004</v>
      </c>
      <c r="BK196" s="28">
        <f ca="1">MAX(0,-BI196/0.9/(BH174-BH175)/$N$3*1000)</f>
        <v>19.333245113168726</v>
      </c>
      <c r="BL196" s="28">
        <f ca="1">MAX(0,BJ196/0.9/(BH174-BH175)/$N$3*1000)</f>
        <v>14.138443501371739</v>
      </c>
      <c r="BM196" s="42">
        <v>4.62</v>
      </c>
      <c r="BN196" s="42">
        <v>4.62</v>
      </c>
      <c r="BO196" s="43">
        <f ca="1">IF(BD173="-",0,BM196*0.9*(BH174-$N$4)*$N$3/1000)</f>
        <v>29.28678260869566</v>
      </c>
      <c r="BP196" s="43">
        <f ca="1">IF(BD173="-",0,BN196*0.9*(BH174-$N$4)*$N$3/1000)</f>
        <v>29.28678260869566</v>
      </c>
      <c r="BQ196" s="26"/>
      <c r="BR196" s="18"/>
      <c r="BS196" s="26" t="str">
        <f ca="1">CONCATENATE("nodo ",BE$5)</f>
        <v>nodo 18</v>
      </c>
      <c r="BT196" s="63"/>
      <c r="BU196" s="8" t="str">
        <f ca="1">BV173</f>
        <v>18-19</v>
      </c>
      <c r="BW196" s="8" t="s">
        <v>11</v>
      </c>
      <c r="BX196" s="26">
        <f ca="1">CI188</f>
        <v>-61.936474999999994</v>
      </c>
      <c r="BY196" s="26">
        <f t="shared" ref="BY196:BZ197" ca="1" si="676">CJ188</f>
        <v>132.8090875</v>
      </c>
      <c r="BZ196" s="26">
        <f t="shared" ca="1" si="676"/>
        <v>-206.8460125</v>
      </c>
      <c r="CA196" s="26">
        <f ca="1">MIN(BX196:BZ196)</f>
        <v>-206.8460125</v>
      </c>
      <c r="CB196" s="26">
        <f ca="1">MAX(BX196:BZ196,0)</f>
        <v>132.8090875</v>
      </c>
      <c r="CC196" s="28">
        <f ca="1">MAX(0,-CA196/0.9/(BZ174-BZ175)/$N$3*1000)</f>
        <v>32.630029406721533</v>
      </c>
      <c r="CD196" s="28">
        <f ca="1">MAX(0,CB196/0.9/(BZ174-BZ175)/$N$3*1000)</f>
        <v>20.950679098079558</v>
      </c>
      <c r="CE196" s="42">
        <v>4.62</v>
      </c>
      <c r="CF196" s="42">
        <v>4.62</v>
      </c>
      <c r="CG196" s="43">
        <f ca="1">IF(BV173="-",0,CE196*0.9*(BZ174-$N$4)*$N$3/1000)</f>
        <v>29.28678260869566</v>
      </c>
      <c r="CH196" s="43">
        <f ca="1">IF(BV173="-",0,CF196*0.9*(BZ174-$N$4)*$N$3/1000)</f>
        <v>29.28678260869566</v>
      </c>
      <c r="CI196" s="26"/>
      <c r="CJ196" s="18"/>
      <c r="CK196" s="26" t="str">
        <f ca="1">CONCATENATE("nodo ",BW$5)</f>
        <v>nodo 19</v>
      </c>
      <c r="CL196" s="63"/>
      <c r="CM196" s="8" t="str">
        <f ca="1">CN173</f>
        <v>19-20</v>
      </c>
      <c r="CO196" s="8" t="s">
        <v>11</v>
      </c>
      <c r="CP196" s="26">
        <f ca="1">DA188</f>
        <v>-47.749425000000002</v>
      </c>
      <c r="CQ196" s="26">
        <f t="shared" ref="CQ196:CR197" ca="1" si="677">DB188</f>
        <v>124.62679583333332</v>
      </c>
      <c r="CR196" s="26">
        <f t="shared" ca="1" si="677"/>
        <v>-181.71802083333333</v>
      </c>
      <c r="CS196" s="26">
        <f ca="1">MIN(CP196:CR196)</f>
        <v>-181.71802083333333</v>
      </c>
      <c r="CT196" s="26">
        <f ca="1">MAX(CP196:CR196,0)</f>
        <v>124.62679583333332</v>
      </c>
      <c r="CU196" s="28">
        <f ca="1">MAX(0,-CS196/0.9/(CR174-CR175)/$N$3*1000)</f>
        <v>28.666080104023774</v>
      </c>
      <c r="CV196" s="28">
        <f ca="1">MAX(0,CT196/0.9/(CR174-CR175)/$N$3*1000)</f>
        <v>19.659919781664374</v>
      </c>
      <c r="CW196" s="42">
        <v>4.62</v>
      </c>
      <c r="CX196" s="42">
        <v>4.62</v>
      </c>
      <c r="CY196" s="43">
        <f ca="1">IF(CN173="-",0,CW196*0.9*(CR174-$N$4)*$N$3/1000)</f>
        <v>29.28678260869566</v>
      </c>
      <c r="CZ196" s="43">
        <f ca="1">IF(CN173="-",0,CX196*0.9*(CR174-$N$4)*$N$3/1000)</f>
        <v>29.28678260869566</v>
      </c>
      <c r="DA196" s="26"/>
      <c r="DB196" s="18"/>
      <c r="DC196" s="26" t="str">
        <f ca="1">CONCATENATE("nodo ",CO$5)</f>
        <v>nodo 20</v>
      </c>
      <c r="DD196" s="63"/>
      <c r="DE196" s="8" t="str">
        <f ca="1">DF173</f>
        <v>-</v>
      </c>
      <c r="DG196" s="8" t="s">
        <v>11</v>
      </c>
      <c r="DH196" s="26">
        <f ca="1">DS188</f>
        <v>-16.534187500000002</v>
      </c>
      <c r="DI196" s="26">
        <f t="shared" ref="DI196:DJ197" ca="1" si="678">DT188</f>
        <v>10.692995212765958</v>
      </c>
      <c r="DJ196" s="26">
        <f t="shared" ca="1" si="678"/>
        <v>-30.956445212765956</v>
      </c>
      <c r="DK196" s="26">
        <f ca="1">MIN(DH196:DJ196)</f>
        <v>-30.956445212765956</v>
      </c>
      <c r="DL196" s="26">
        <f ca="1">MAX(DH196:DJ196,0)</f>
        <v>10.692995212765958</v>
      </c>
      <c r="DM196" s="28">
        <f ca="1">MAX(0,-DK196/0.9/(DJ174-DJ175)/$N$3*1000)</f>
        <v>4.8833898483787159</v>
      </c>
      <c r="DN196" s="28">
        <f ca="1">MAX(0,DL196/0.9/(DJ174-DJ175)/$N$3*1000)</f>
        <v>1.6868236618217902</v>
      </c>
      <c r="DO196" s="42">
        <v>4.62</v>
      </c>
      <c r="DP196" s="42">
        <v>4.62</v>
      </c>
      <c r="DQ196" s="43">
        <f ca="1">IF(DF173="-",0,DO196*0.9*(DJ174-$N$4)*$N$3/1000)</f>
        <v>0</v>
      </c>
      <c r="DR196" s="43">
        <f ca="1">IF(DF173="-",0,DP196*0.9*(DJ174-$N$4)*$N$3/1000)</f>
        <v>0</v>
      </c>
      <c r="DS196" s="26"/>
      <c r="DT196" s="18"/>
      <c r="DU196" s="26" t="str">
        <f ca="1">CONCATENATE("nodo ",DG$5)</f>
        <v xml:space="preserve">nodo </v>
      </c>
      <c r="DV196" s="63"/>
    </row>
    <row r="197" spans="1:126">
      <c r="A197" s="19" t="s">
        <v>23</v>
      </c>
      <c r="C197" s="8" t="s">
        <v>10</v>
      </c>
      <c r="D197" s="26">
        <f ca="1">O189</f>
        <v>-18.3528375</v>
      </c>
      <c r="E197" s="26">
        <f t="shared" ca="1" si="672"/>
        <v>-30.373114361702129</v>
      </c>
      <c r="F197" s="26">
        <f ca="1">Q189</f>
        <v>7.8800643617021269</v>
      </c>
      <c r="G197" s="26">
        <f ca="1">MIN(D197:F197)</f>
        <v>-30.373114361702129</v>
      </c>
      <c r="H197" s="26">
        <f ca="1">MAX(D197:F197,0)</f>
        <v>7.8800643617021269</v>
      </c>
      <c r="I197" s="28">
        <f ca="1">MAX(0,-G197/0.9/(F174-F175)/$N$3*1000)</f>
        <v>4.7913692065785245</v>
      </c>
      <c r="J197" s="28">
        <f ca="1">MAX(0,H197/0.9/(F174-F175)/$N$3*1000)</f>
        <v>1.2430828554125439</v>
      </c>
      <c r="K197" s="42">
        <v>4.62</v>
      </c>
      <c r="L197" s="42">
        <v>4.62</v>
      </c>
      <c r="M197" s="43">
        <f ca="1">IF(B173="-","",K197*0.9*(F174-$N$4)*$N$3/1000)</f>
        <v>29.28678260869566</v>
      </c>
      <c r="N197" s="43">
        <f ca="1">IF(B173="-","",L197*0.9*(F174-$N$4)*$N$3/1000)</f>
        <v>29.28678260869566</v>
      </c>
      <c r="O197" s="26"/>
      <c r="P197" s="43">
        <f ca="1">MAX(M196,N196)</f>
        <v>29.28678260869566</v>
      </c>
      <c r="Q197" s="43">
        <f ca="1">MAX(M197+AF196,AE196+N197)</f>
        <v>58.573565217391319</v>
      </c>
      <c r="R197" s="63"/>
      <c r="S197" s="19" t="s">
        <v>23</v>
      </c>
      <c r="U197" s="8" t="s">
        <v>10</v>
      </c>
      <c r="V197" s="26">
        <f ca="1">AG189</f>
        <v>-11.9778375</v>
      </c>
      <c r="W197" s="26">
        <f t="shared" ca="1" si="673"/>
        <v>-29.002823684210526</v>
      </c>
      <c r="X197" s="26">
        <f ca="1">AI189</f>
        <v>14.363373684210528</v>
      </c>
      <c r="Y197" s="26">
        <f ca="1">MIN(V197:X197)</f>
        <v>-29.002823684210526</v>
      </c>
      <c r="Z197" s="26">
        <f ca="1">MAX(V197:X197,0)</f>
        <v>14.363373684210528</v>
      </c>
      <c r="AA197" s="28">
        <f ca="1">MAX(0,-Y197/0.9/(X174-X175)/$N$3*1000)</f>
        <v>4.5752053822828671</v>
      </c>
      <c r="AB197" s="28">
        <f ca="1">MAX(0,Z197/0.9/(X174-X175)/$N$3*1000)</f>
        <v>2.2658271243953507</v>
      </c>
      <c r="AC197" s="42">
        <v>4.62</v>
      </c>
      <c r="AD197" s="42">
        <v>4.62</v>
      </c>
      <c r="AE197" s="43">
        <f ca="1">IF(T173="-",0,AC197*0.9*(X174-$N$4)*$N$3/1000)</f>
        <v>29.28678260869566</v>
      </c>
      <c r="AF197" s="43">
        <f ca="1">IF(T173="-",0,AD197*0.9*(X174-$N$4)*$N$3/1000)</f>
        <v>29.28678260869566</v>
      </c>
      <c r="AG197" s="26"/>
      <c r="AH197" s="18"/>
      <c r="AI197" s="43">
        <f ca="1">MAX(AE197+AX196,AW196+AF197)</f>
        <v>58.573565217391319</v>
      </c>
      <c r="AJ197" s="63"/>
      <c r="AK197" s="19" t="s">
        <v>23</v>
      </c>
      <c r="AM197" s="8" t="s">
        <v>10</v>
      </c>
      <c r="AN197" s="26">
        <f ca="1">AY189</f>
        <v>-20.257075</v>
      </c>
      <c r="AO197" s="26">
        <f t="shared" ca="1" si="674"/>
        <v>-27.078130000000002</v>
      </c>
      <c r="AP197" s="26">
        <f ca="1">BA189</f>
        <v>2.688130000000001</v>
      </c>
      <c r="AQ197" s="26">
        <f ca="1">MIN(AN197:AP197)</f>
        <v>-27.078130000000002</v>
      </c>
      <c r="AR197" s="26">
        <f ca="1">MAX(AN197:AP197,0)</f>
        <v>2.688130000000001</v>
      </c>
      <c r="AS197" s="28">
        <f ca="1">MAX(0,-AQ197/0.9/(AP174-AP175)/$N$3*1000)</f>
        <v>4.2715842935528112</v>
      </c>
      <c r="AT197" s="28">
        <f ca="1">MAX(0,AR197/0.9/(AP174-AP175)/$N$3*1000)</f>
        <v>0.42405342935528129</v>
      </c>
      <c r="AU197" s="42">
        <v>4.62</v>
      </c>
      <c r="AV197" s="42">
        <v>4.62</v>
      </c>
      <c r="AW197" s="43">
        <f ca="1">IF(AL173="-",0,AU197*0.9*(AP174-$N$4)*$N$3/1000)</f>
        <v>29.28678260869566</v>
      </c>
      <c r="AX197" s="43">
        <f ca="1">IF(AL173="-",0,AV197*0.9*(AP174-$N$4)*$N$3/1000)</f>
        <v>29.28678260869566</v>
      </c>
      <c r="AY197" s="26"/>
      <c r="AZ197" s="18"/>
      <c r="BA197" s="43">
        <f ca="1">MAX(AW197+BP196,BO196+AX197)</f>
        <v>58.573565217391319</v>
      </c>
      <c r="BB197" s="63"/>
      <c r="BC197" s="19" t="s">
        <v>23</v>
      </c>
      <c r="BE197" s="8" t="s">
        <v>10</v>
      </c>
      <c r="BF197" s="26">
        <f ca="1">BQ189</f>
        <v>-38.929825000000001</v>
      </c>
      <c r="BG197" s="26">
        <f t="shared" ca="1" si="675"/>
        <v>-182.7067625</v>
      </c>
      <c r="BH197" s="26">
        <f ca="1">BS189</f>
        <v>136.03223749999998</v>
      </c>
      <c r="BI197" s="26">
        <f ca="1">MIN(BF197:BH197)</f>
        <v>-182.7067625</v>
      </c>
      <c r="BJ197" s="26">
        <f ca="1">MAX(BF197:BH197,0)</f>
        <v>136.03223749999998</v>
      </c>
      <c r="BK197" s="28">
        <f ca="1">MAX(0,-BI197/0.9/(BH174-BH175)/$N$3*1000)</f>
        <v>28.82205444101508</v>
      </c>
      <c r="BL197" s="28">
        <f ca="1">MAX(0,BJ197/0.9/(BH174-BH175)/$N$3*1000)</f>
        <v>21.459132115912201</v>
      </c>
      <c r="BM197" s="42">
        <v>4.62</v>
      </c>
      <c r="BN197" s="42">
        <v>4.62</v>
      </c>
      <c r="BO197" s="43">
        <f ca="1">IF(BD173="-",0,BM197*0.9*(BH174-$N$4)*$N$3/1000)</f>
        <v>29.28678260869566</v>
      </c>
      <c r="BP197" s="43">
        <f ca="1">IF(BD173="-",0,BN197*0.9*(BH174-$N$4)*$N$3/1000)</f>
        <v>29.28678260869566</v>
      </c>
      <c r="BQ197" s="26"/>
      <c r="BR197" s="18"/>
      <c r="BS197" s="43">
        <f ca="1">MAX(BO197+CH196,CG196+BP197)</f>
        <v>58.573565217391319</v>
      </c>
      <c r="BT197" s="63"/>
      <c r="BU197" s="19" t="s">
        <v>23</v>
      </c>
      <c r="BW197" s="8" t="s">
        <v>10</v>
      </c>
      <c r="BX197" s="26">
        <f ca="1">CI189</f>
        <v>-66.551575</v>
      </c>
      <c r="BY197" s="26">
        <f t="shared" ca="1" si="676"/>
        <v>-210.43031249999999</v>
      </c>
      <c r="BZ197" s="26">
        <f ca="1">CK189</f>
        <v>130.7531875</v>
      </c>
      <c r="CA197" s="26">
        <f ca="1">MIN(BX197:BZ197)</f>
        <v>-210.43031249999999</v>
      </c>
      <c r="CB197" s="26">
        <f ca="1">MAX(BX197:BZ197,0)</f>
        <v>130.7531875</v>
      </c>
      <c r="CC197" s="28">
        <f ca="1">MAX(0,-CA197/0.9/(BZ174-BZ175)/$N$3*1000)</f>
        <v>33.195453960905347</v>
      </c>
      <c r="CD197" s="28">
        <f ca="1">MAX(0,CB197/0.9/(BZ174-BZ175)/$N$3*1000)</f>
        <v>20.62636016803841</v>
      </c>
      <c r="CE197" s="42">
        <v>4.62</v>
      </c>
      <c r="CF197" s="42">
        <v>4.62</v>
      </c>
      <c r="CG197" s="43">
        <f ca="1">IF(BV173="-",0,CE197*0.9*(BZ174-$N$4)*$N$3/1000)</f>
        <v>29.28678260869566</v>
      </c>
      <c r="CH197" s="43">
        <f ca="1">IF(BV173="-",0,CF197*0.9*(BZ174-$N$4)*$N$3/1000)</f>
        <v>29.28678260869566</v>
      </c>
      <c r="CI197" s="26"/>
      <c r="CJ197" s="18"/>
      <c r="CK197" s="43">
        <f ca="1">MAX(CG197+CZ196,CY196+CH197)</f>
        <v>58.573565217391319</v>
      </c>
      <c r="CL197" s="63"/>
      <c r="CM197" s="19" t="s">
        <v>23</v>
      </c>
      <c r="CO197" s="8" t="s">
        <v>10</v>
      </c>
      <c r="CP197" s="26">
        <f ca="1">DA189</f>
        <v>-24.114025000000002</v>
      </c>
      <c r="CQ197" s="26">
        <f t="shared" ca="1" si="677"/>
        <v>-127.12992083333333</v>
      </c>
      <c r="CR197" s="26">
        <f ca="1">DC189</f>
        <v>98.251695833333315</v>
      </c>
      <c r="CS197" s="26">
        <f ca="1">MIN(CP197:CR197)</f>
        <v>-127.12992083333333</v>
      </c>
      <c r="CT197" s="26">
        <f ca="1">MAX(CP197:CR197,0)</f>
        <v>98.251695833333315</v>
      </c>
      <c r="CU197" s="28">
        <f ca="1">MAX(0,-CS197/0.9/(CR174-CR175)/$N$3*1000)</f>
        <v>20.054788608824872</v>
      </c>
      <c r="CV197" s="28">
        <f ca="1">MAX(0,CT197/0.9/(CR174-CR175)/$N$3*1000)</f>
        <v>15.499238711705527</v>
      </c>
      <c r="CW197" s="42">
        <v>4.62</v>
      </c>
      <c r="CX197" s="42">
        <v>4.62</v>
      </c>
      <c r="CY197" s="43">
        <f ca="1">IF(CN173="-",0,CW197*0.9*(CR174-$N$4)*$N$3/1000)</f>
        <v>29.28678260869566</v>
      </c>
      <c r="CZ197" s="43">
        <f ca="1">IF(CN173="-",0,CX197*0.9*(CR174-$N$4)*$N$3/1000)</f>
        <v>29.28678260869566</v>
      </c>
      <c r="DA197" s="26"/>
      <c r="DB197" s="18"/>
      <c r="DC197" s="43">
        <f ca="1">MAX(CY197+DR196,DQ196+CZ197)</f>
        <v>29.28678260869566</v>
      </c>
      <c r="DD197" s="63"/>
      <c r="DE197" s="19" t="s">
        <v>23</v>
      </c>
      <c r="DG197" s="8" t="s">
        <v>10</v>
      </c>
      <c r="DH197" s="26">
        <f ca="1">DS189</f>
        <v>-18.3467375</v>
      </c>
      <c r="DI197" s="26">
        <f t="shared" ca="1" si="678"/>
        <v>-31.082545212765957</v>
      </c>
      <c r="DJ197" s="26">
        <f ca="1">DU189</f>
        <v>8.6022952127659575</v>
      </c>
      <c r="DK197" s="26">
        <f ca="1">MIN(DH197:DJ197)</f>
        <v>-31.082545212765957</v>
      </c>
      <c r="DL197" s="26">
        <f ca="1">MAX(DH197:DJ197,0)</f>
        <v>8.6022952127659575</v>
      </c>
      <c r="DM197" s="28">
        <f ca="1">MAX(0,-DK197/0.9/(DJ174-DJ175)/$N$3*1000)</f>
        <v>4.903282166622887</v>
      </c>
      <c r="DN197" s="28">
        <f ca="1">MAX(0,DL197/0.9/(DJ174-DJ175)/$N$3*1000)</f>
        <v>1.3570150198464814</v>
      </c>
      <c r="DO197" s="42">
        <v>4.62</v>
      </c>
      <c r="DP197" s="42">
        <v>4.62</v>
      </c>
      <c r="DQ197" s="43">
        <f ca="1">IF(DF173="-",0,DO197*0.9*(DJ174-$N$4)*$N$3/1000)</f>
        <v>0</v>
      </c>
      <c r="DR197" s="43">
        <f ca="1">IF(DF173="-",0,DP197*0.9*(DJ174-$N$4)*$N$3/1000)</f>
        <v>0</v>
      </c>
      <c r="DS197" s="26"/>
      <c r="DT197" s="18"/>
      <c r="DU197" s="43">
        <f ca="1">MAX(DQ197+EJ196,EI196+DR197)</f>
        <v>0</v>
      </c>
      <c r="DV197" s="63"/>
    </row>
    <row r="198" spans="1:126">
      <c r="A198" s="8">
        <f>B174</f>
        <v>1</v>
      </c>
      <c r="C198" s="8" t="s">
        <v>64</v>
      </c>
      <c r="D198" s="26">
        <f ca="1">O193</f>
        <v>11.879947132241647</v>
      </c>
      <c r="E198" s="26">
        <f t="shared" ref="E198:F198" ca="1" si="679">P193</f>
        <v>13.588054615369131</v>
      </c>
      <c r="F198" s="26">
        <f t="shared" ca="1" si="679"/>
        <v>11.791768492317033</v>
      </c>
      <c r="G198" s="53" t="str">
        <f ca="1">IF(H198=MAX(H196:H197),"estremo","campata")</f>
        <v>campata</v>
      </c>
      <c r="H198" s="26">
        <f ca="1">MAX(D198:F198)</f>
        <v>13.588054615369131</v>
      </c>
      <c r="I198" s="27"/>
      <c r="J198" s="28">
        <f ca="1">MAX(0,H198/0.9/(F174-F175)/$N$3*1000)</f>
        <v>2.1435202754011655</v>
      </c>
      <c r="K198" s="26"/>
      <c r="L198" s="18"/>
      <c r="M198" s="26"/>
      <c r="N198" s="26"/>
      <c r="O198" s="26"/>
      <c r="P198" s="26"/>
      <c r="Q198" s="26"/>
      <c r="R198" s="63"/>
      <c r="S198" s="8">
        <f>T174</f>
        <v>1</v>
      </c>
      <c r="U198" s="8" t="s">
        <v>64</v>
      </c>
      <c r="V198" s="26">
        <f ca="1">AG193</f>
        <v>6.7188651627166465</v>
      </c>
      <c r="W198" s="26">
        <f t="shared" ref="W198:X198" ca="1" si="680">AH193</f>
        <v>14.7292962003289</v>
      </c>
      <c r="X198" s="26">
        <f t="shared" ca="1" si="680"/>
        <v>14.386687752695408</v>
      </c>
      <c r="Y198" s="53" t="str">
        <f ca="1">IF(Z198=MAX(Z196:Z197),"estremo","campata")</f>
        <v>campata</v>
      </c>
      <c r="Z198" s="26">
        <f ca="1">MAX(V198:X198)</f>
        <v>14.7292962003289</v>
      </c>
      <c r="AA198" s="27"/>
      <c r="AB198" s="28">
        <f ca="1">MAX(0,Z198/0.9/(X174-X175)/$N$3*1000)</f>
        <v>2.3235515268008546</v>
      </c>
      <c r="AC198" s="26"/>
      <c r="AD198" s="18"/>
      <c r="AE198" s="26"/>
      <c r="AF198" s="26"/>
      <c r="AG198" s="26"/>
      <c r="AH198" s="18"/>
      <c r="AI198" s="26"/>
      <c r="AJ198" s="63"/>
      <c r="AK198" s="8">
        <f>AL174</f>
        <v>1</v>
      </c>
      <c r="AM198" s="8" t="s">
        <v>64</v>
      </c>
      <c r="AN198" s="26">
        <f ca="1">AY193</f>
        <v>13.425614626324595</v>
      </c>
      <c r="AO198" s="26">
        <f t="shared" ref="AO198:AP198" ca="1" si="681">AZ193</f>
        <v>16.194216889300414</v>
      </c>
      <c r="AP198" s="26">
        <f t="shared" ca="1" si="681"/>
        <v>8.5878634386831365</v>
      </c>
      <c r="AQ198" s="53" t="str">
        <f ca="1">IF(AR198=MAX(AR196:AR197),"estremo","campata")</f>
        <v>campata</v>
      </c>
      <c r="AR198" s="26">
        <f ca="1">MAX(AN198:AP198)</f>
        <v>16.194216889300414</v>
      </c>
      <c r="AS198" s="27"/>
      <c r="AT198" s="28">
        <f ca="1">MAX(0,AR198/0.9/(AP174-AP175)/$N$3*1000)</f>
        <v>2.5546432678594613</v>
      </c>
      <c r="AU198" s="26"/>
      <c r="AV198" s="18"/>
      <c r="AW198" s="26"/>
      <c r="AX198" s="26"/>
      <c r="AY198" s="26"/>
      <c r="AZ198" s="18"/>
      <c r="BA198" s="26"/>
      <c r="BB198" s="63"/>
      <c r="BC198" s="8">
        <f>BD174</f>
        <v>1</v>
      </c>
      <c r="BE198" s="8" t="s">
        <v>64</v>
      </c>
      <c r="BF198" s="26">
        <f ca="1">BQ193</f>
        <v>26.900699303501796</v>
      </c>
      <c r="BG198" s="26">
        <f t="shared" ref="BG198:BH198" ca="1" si="682">BR193</f>
        <v>89.625484374999999</v>
      </c>
      <c r="BH198" s="26">
        <f t="shared" ca="1" si="682"/>
        <v>136.032190625</v>
      </c>
      <c r="BI198" s="53" t="str">
        <f ca="1">IF(BJ198=MAX(BJ196:BJ197),"estremo","campata")</f>
        <v>campata</v>
      </c>
      <c r="BJ198" s="26">
        <f ca="1">MAX(BF198:BH198)</f>
        <v>136.032190625</v>
      </c>
      <c r="BK198" s="27"/>
      <c r="BL198" s="28">
        <f ca="1">MAX(0,BJ198/0.9/(BH174-BH175)/$N$3*1000)</f>
        <v>21.459124721364883</v>
      </c>
      <c r="BM198" s="26"/>
      <c r="BN198" s="18"/>
      <c r="BO198" s="26"/>
      <c r="BP198" s="26"/>
      <c r="BQ198" s="26"/>
      <c r="BR198" s="18"/>
      <c r="BS198" s="26"/>
      <c r="BT198" s="63"/>
      <c r="BU198" s="8">
        <f>BV174</f>
        <v>1</v>
      </c>
      <c r="BW198" s="8" t="s">
        <v>64</v>
      </c>
      <c r="BX198" s="26">
        <f ca="1">CI193</f>
        <v>44.253570222378002</v>
      </c>
      <c r="BY198" s="26">
        <f t="shared" ref="BY198:BZ198" ca="1" si="683">CJ193</f>
        <v>132.80907321428572</v>
      </c>
      <c r="BZ198" s="26">
        <f t="shared" ca="1" si="683"/>
        <v>130.75320178571428</v>
      </c>
      <c r="CA198" s="53" t="str">
        <f ca="1">IF(CB198=MAX(CB196:CB197),"estremo","campata")</f>
        <v>campata</v>
      </c>
      <c r="CB198" s="26">
        <f ca="1">MAX(BX198:BZ198)</f>
        <v>132.80907321428572</v>
      </c>
      <c r="CC198" s="27"/>
      <c r="CD198" s="28">
        <f ca="1">MAX(0,CB198/0.9/(BZ174-BZ175)/$N$3*1000)</f>
        <v>20.950676844503228</v>
      </c>
      <c r="CE198" s="26"/>
      <c r="CF198" s="18"/>
      <c r="CG198" s="26"/>
      <c r="CH198" s="26"/>
      <c r="CI198" s="26"/>
      <c r="CJ198" s="18"/>
      <c r="CK198" s="26"/>
      <c r="CL198" s="63"/>
      <c r="CM198" s="8">
        <f>CN174</f>
        <v>1</v>
      </c>
      <c r="CO198" s="8" t="s">
        <v>64</v>
      </c>
      <c r="CP198" s="26">
        <f ca="1">DA193</f>
        <v>42.190704268844186</v>
      </c>
      <c r="CQ198" s="26">
        <f t="shared" ref="CQ198:CR198" ca="1" si="684">DB193</f>
        <v>124.62675416666669</v>
      </c>
      <c r="CR198" s="26">
        <f t="shared" ca="1" si="684"/>
        <v>98.25173749999999</v>
      </c>
      <c r="CS198" s="53" t="str">
        <f ca="1">IF(CT198=MAX(CT196:CT197),"estremo","campata")</f>
        <v>campata</v>
      </c>
      <c r="CT198" s="26">
        <f ca="1">MAX(CP198:CR198)</f>
        <v>124.62675416666669</v>
      </c>
      <c r="CU198" s="27"/>
      <c r="CV198" s="28">
        <f ca="1">MAX(0,CT198/0.9/(CR174-CR175)/$N$3*1000)</f>
        <v>19.659913208733425</v>
      </c>
      <c r="CW198" s="26"/>
      <c r="CX198" s="18"/>
      <c r="CY198" s="26"/>
      <c r="CZ198" s="26"/>
      <c r="DA198" s="26"/>
      <c r="DB198" s="18"/>
      <c r="DC198" s="26"/>
      <c r="DD198" s="63"/>
      <c r="DE198" s="8">
        <f>DF174</f>
        <v>1</v>
      </c>
      <c r="DG198" s="8" t="s">
        <v>64</v>
      </c>
      <c r="DH198" s="26">
        <f ca="1">DS193</f>
        <v>11.872743027645903</v>
      </c>
      <c r="DI198" s="26">
        <f t="shared" ref="DI198:DJ198" ca="1" si="685">DT193</f>
        <v>13.836053584881256</v>
      </c>
      <c r="DJ198" s="26">
        <f t="shared" ca="1" si="685"/>
        <v>12.226170985395456</v>
      </c>
      <c r="DK198" s="53" t="str">
        <f ca="1">IF(DL198=MAX(DL196:DL197),"estremo","campata")</f>
        <v>campata</v>
      </c>
      <c r="DL198" s="26">
        <f ca="1">MAX(DH198:DJ198)</f>
        <v>13.836053584881256</v>
      </c>
      <c r="DM198" s="27"/>
      <c r="DN198" s="28">
        <f ca="1">MAX(0,DL198/0.9/(DJ174-DJ175)/$N$3*1000)</f>
        <v>2.1826421978893609</v>
      </c>
      <c r="DO198" s="26"/>
      <c r="DP198" s="18"/>
      <c r="DQ198" s="26"/>
      <c r="DR198" s="26"/>
      <c r="DS198" s="26"/>
      <c r="DT198" s="18"/>
      <c r="DU198" s="26"/>
      <c r="DV198" s="63"/>
    </row>
    <row r="199" spans="1:126">
      <c r="A199" s="15"/>
      <c r="B199" s="15"/>
      <c r="C199" s="15"/>
      <c r="D199" s="15"/>
      <c r="E199" s="15"/>
      <c r="F199" s="15"/>
      <c r="G199" s="15"/>
      <c r="H199" s="15"/>
      <c r="I199" s="15" t="s">
        <v>83</v>
      </c>
      <c r="J199" s="15"/>
      <c r="K199" s="15"/>
      <c r="L199" s="15"/>
      <c r="M199" s="15"/>
      <c r="N199" s="15"/>
      <c r="O199" s="15"/>
      <c r="P199" s="15"/>
      <c r="Q199" s="15"/>
      <c r="R199" s="64"/>
      <c r="S199" s="15"/>
      <c r="T199" s="15"/>
      <c r="U199" s="15"/>
      <c r="V199" s="15"/>
      <c r="W199" s="15"/>
      <c r="X199" s="15"/>
      <c r="Y199" s="15"/>
      <c r="Z199" s="15"/>
      <c r="AA199" s="15" t="s">
        <v>83</v>
      </c>
      <c r="AB199" s="15"/>
      <c r="AC199" s="15"/>
      <c r="AD199" s="15"/>
      <c r="AE199" s="15"/>
      <c r="AF199" s="15"/>
      <c r="AG199" s="15"/>
      <c r="AH199" s="15"/>
      <c r="AI199" s="15"/>
      <c r="AJ199" s="64"/>
      <c r="AK199" s="15"/>
      <c r="AL199" s="15"/>
      <c r="AM199" s="15"/>
      <c r="AN199" s="15"/>
      <c r="AO199" s="15"/>
      <c r="AP199" s="15"/>
      <c r="AQ199" s="15"/>
      <c r="AR199" s="15"/>
      <c r="AS199" s="15" t="s">
        <v>83</v>
      </c>
      <c r="AT199" s="15"/>
      <c r="AU199" s="15"/>
      <c r="AV199" s="15"/>
      <c r="AW199" s="15"/>
      <c r="AX199" s="15"/>
      <c r="AY199" s="15"/>
      <c r="AZ199" s="15"/>
      <c r="BA199" s="15"/>
      <c r="BB199" s="64"/>
      <c r="BC199" s="15"/>
      <c r="BD199" s="15"/>
      <c r="BE199" s="15"/>
      <c r="BF199" s="15"/>
      <c r="BG199" s="15"/>
      <c r="BH199" s="15"/>
      <c r="BI199" s="15"/>
      <c r="BJ199" s="15"/>
      <c r="BK199" s="15" t="s">
        <v>83</v>
      </c>
      <c r="BL199" s="15"/>
      <c r="BM199" s="15"/>
      <c r="BN199" s="15"/>
      <c r="BO199" s="15"/>
      <c r="BP199" s="15"/>
      <c r="BQ199" s="15"/>
      <c r="BR199" s="15"/>
      <c r="BS199" s="15"/>
      <c r="BT199" s="64"/>
      <c r="BU199" s="15"/>
      <c r="BV199" s="15"/>
      <c r="BW199" s="15"/>
      <c r="BX199" s="15"/>
      <c r="BY199" s="15"/>
      <c r="BZ199" s="15"/>
      <c r="CA199" s="15"/>
      <c r="CB199" s="15"/>
      <c r="CC199" s="15" t="s">
        <v>83</v>
      </c>
      <c r="CD199" s="15"/>
      <c r="CE199" s="15"/>
      <c r="CF199" s="15"/>
      <c r="CG199" s="15"/>
      <c r="CH199" s="15"/>
      <c r="CI199" s="15"/>
      <c r="CJ199" s="15"/>
      <c r="CK199" s="15"/>
      <c r="CL199" s="64"/>
      <c r="CM199" s="15"/>
      <c r="CN199" s="15"/>
      <c r="CO199" s="15"/>
      <c r="CP199" s="15"/>
      <c r="CQ199" s="15"/>
      <c r="CR199" s="15"/>
      <c r="CS199" s="15"/>
      <c r="CT199" s="15"/>
      <c r="CU199" s="15" t="s">
        <v>83</v>
      </c>
      <c r="CV199" s="15"/>
      <c r="CW199" s="15"/>
      <c r="CX199" s="15"/>
      <c r="CY199" s="15"/>
      <c r="CZ199" s="15"/>
      <c r="DA199" s="15"/>
      <c r="DB199" s="15"/>
      <c r="DC199" s="15"/>
      <c r="DD199" s="64"/>
      <c r="DE199" s="15"/>
      <c r="DF199" s="15"/>
      <c r="DG199" s="15"/>
      <c r="DH199" s="15"/>
      <c r="DI199" s="15"/>
      <c r="DJ199" s="15"/>
      <c r="DK199" s="15"/>
      <c r="DL199" s="15"/>
      <c r="DM199" s="15" t="s">
        <v>83</v>
      </c>
      <c r="DN199" s="15"/>
      <c r="DO199" s="15"/>
      <c r="DP199" s="15"/>
      <c r="DQ199" s="15"/>
      <c r="DR199" s="15"/>
      <c r="DS199" s="15"/>
      <c r="DT199" s="15"/>
      <c r="DU199" s="15"/>
      <c r="DV199" s="64"/>
    </row>
    <row r="200" spans="1:126">
      <c r="R200" s="60"/>
      <c r="AJ200" s="60"/>
      <c r="BB200" s="60"/>
      <c r="BT200" s="60"/>
      <c r="CL200" s="60"/>
      <c r="DD200" s="60"/>
      <c r="DV200" s="60"/>
    </row>
    <row r="201" spans="1:126">
      <c r="A201" s="2" t="s">
        <v>44</v>
      </c>
      <c r="B201" s="16" t="str">
        <f ca="1">A$8</f>
        <v>14-15</v>
      </c>
      <c r="D201" s="2" t="s">
        <v>24</v>
      </c>
      <c r="E201" s="8" t="s">
        <v>56</v>
      </c>
      <c r="F201" s="9">
        <v>60</v>
      </c>
      <c r="G201" s="2" t="s">
        <v>25</v>
      </c>
      <c r="H201" s="2" t="s">
        <v>26</v>
      </c>
      <c r="N201" s="2" t="s">
        <v>54</v>
      </c>
      <c r="O201" s="8"/>
      <c r="P201" s="37">
        <f ca="1">ROUND(ABS(IF($C$2&lt;=$C$3,(F208-F209)/F210,(G208-G209)/G210)),2)</f>
        <v>4.7</v>
      </c>
      <c r="Q201" s="2" t="s">
        <v>25</v>
      </c>
      <c r="R201" s="60"/>
      <c r="S201" s="2" t="s">
        <v>44</v>
      </c>
      <c r="T201" s="16" t="str">
        <f ca="1">S$8</f>
        <v>15-16</v>
      </c>
      <c r="V201" s="2" t="s">
        <v>24</v>
      </c>
      <c r="W201" s="8" t="s">
        <v>56</v>
      </c>
      <c r="X201" s="9">
        <v>60</v>
      </c>
      <c r="Y201" s="2" t="s">
        <v>25</v>
      </c>
      <c r="Z201" s="2" t="s">
        <v>26</v>
      </c>
      <c r="AF201" s="2" t="s">
        <v>54</v>
      </c>
      <c r="AG201" s="8"/>
      <c r="AH201" s="37">
        <f ca="1">ROUND(ABS(IF($C$2&lt;=$C$3,(X208-X209)/X210,(Y208-Y209)/Y210)),2)</f>
        <v>3.8</v>
      </c>
      <c r="AI201" s="2" t="s">
        <v>25</v>
      </c>
      <c r="AJ201" s="60"/>
      <c r="AK201" s="2" t="s">
        <v>44</v>
      </c>
      <c r="AL201" s="16" t="str">
        <f ca="1">AK$8</f>
        <v>16-17</v>
      </c>
      <c r="AN201" s="2" t="s">
        <v>24</v>
      </c>
      <c r="AO201" s="8" t="s">
        <v>56</v>
      </c>
      <c r="AP201" s="9">
        <v>60</v>
      </c>
      <c r="AQ201" s="2" t="s">
        <v>25</v>
      </c>
      <c r="AR201" s="2" t="s">
        <v>26</v>
      </c>
      <c r="AX201" s="2" t="s">
        <v>54</v>
      </c>
      <c r="AY201" s="8"/>
      <c r="AZ201" s="37">
        <f ca="1">ROUND(ABS(IF($C$2&lt;=$C$3,(AP208-AP209)/AP210,(AQ208-AQ209)/AQ210)),2)</f>
        <v>3</v>
      </c>
      <c r="BA201" s="2" t="s">
        <v>25</v>
      </c>
      <c r="BB201" s="60"/>
      <c r="BC201" s="2" t="s">
        <v>44</v>
      </c>
      <c r="BD201" s="16" t="str">
        <f ca="1">BC$8</f>
        <v>17-18</v>
      </c>
      <c r="BF201" s="2" t="s">
        <v>24</v>
      </c>
      <c r="BG201" s="8" t="s">
        <v>56</v>
      </c>
      <c r="BH201" s="9">
        <v>60</v>
      </c>
      <c r="BI201" s="2" t="s">
        <v>25</v>
      </c>
      <c r="BJ201" s="2" t="s">
        <v>26</v>
      </c>
      <c r="BP201" s="2" t="s">
        <v>54</v>
      </c>
      <c r="BQ201" s="8"/>
      <c r="BR201" s="37">
        <f ca="1">ROUND(ABS(IF($C$2&lt;=$C$3,(BH208-BH209)/BH210,(BI208-BI209)/BI210)),2)</f>
        <v>3.2</v>
      </c>
      <c r="BS201" s="2" t="s">
        <v>25</v>
      </c>
      <c r="BT201" s="60"/>
      <c r="BU201" s="2" t="s">
        <v>44</v>
      </c>
      <c r="BV201" s="16" t="str">
        <f ca="1">BU$8</f>
        <v>18-19</v>
      </c>
      <c r="BX201" s="2" t="s">
        <v>24</v>
      </c>
      <c r="BY201" s="8" t="s">
        <v>56</v>
      </c>
      <c r="BZ201" s="9">
        <v>60</v>
      </c>
      <c r="CA201" s="2" t="s">
        <v>25</v>
      </c>
      <c r="CB201" s="2" t="s">
        <v>26</v>
      </c>
      <c r="CH201" s="2" t="s">
        <v>54</v>
      </c>
      <c r="CI201" s="8"/>
      <c r="CJ201" s="37">
        <f ca="1">ROUND(ABS(IF($C$2&lt;=$C$3,(BZ208-BZ209)/BZ210,(CA208-CA209)/CA210)),2)</f>
        <v>4.2</v>
      </c>
      <c r="CK201" s="2" t="s">
        <v>25</v>
      </c>
      <c r="CL201" s="60"/>
      <c r="CM201" s="2" t="s">
        <v>44</v>
      </c>
      <c r="CN201" s="16" t="str">
        <f ca="1">CM$8</f>
        <v>19-20</v>
      </c>
      <c r="CP201" s="2" t="s">
        <v>24</v>
      </c>
      <c r="CQ201" s="8" t="s">
        <v>56</v>
      </c>
      <c r="CR201" s="9">
        <v>60</v>
      </c>
      <c r="CS201" s="2" t="s">
        <v>25</v>
      </c>
      <c r="CT201" s="2" t="s">
        <v>26</v>
      </c>
      <c r="CZ201" s="2" t="s">
        <v>54</v>
      </c>
      <c r="DA201" s="8"/>
      <c r="DB201" s="37">
        <f ca="1">ROUND(ABS(IF($C$2&lt;=$C$3,(CR208-CR209)/CR210,(CS208-CS209)/CS210)),2)</f>
        <v>3.6</v>
      </c>
      <c r="DC201" s="2" t="s">
        <v>25</v>
      </c>
      <c r="DD201" s="60"/>
      <c r="DE201" s="2" t="s">
        <v>44</v>
      </c>
      <c r="DF201" s="16" t="str">
        <f ca="1">DE$8</f>
        <v>-</v>
      </c>
      <c r="DH201" s="2" t="s">
        <v>24</v>
      </c>
      <c r="DI201" s="8" t="s">
        <v>56</v>
      </c>
      <c r="DJ201" s="9">
        <v>60</v>
      </c>
      <c r="DK201" s="2" t="s">
        <v>25</v>
      </c>
      <c r="DL201" s="2" t="s">
        <v>26</v>
      </c>
      <c r="DR201" s="2" t="s">
        <v>54</v>
      </c>
      <c r="DS201" s="8"/>
      <c r="DT201" s="37">
        <f ca="1">ROUND(ABS(IF($C$2&lt;=$C$3,(DJ208-DJ209)/DJ210,(DK208-DK209)/DK210)),2)</f>
        <v>4.7</v>
      </c>
      <c r="DU201" s="2" t="s">
        <v>25</v>
      </c>
      <c r="DV201" s="60"/>
    </row>
    <row r="202" spans="1:126">
      <c r="A202" s="2" t="s">
        <v>66</v>
      </c>
      <c r="B202" s="16">
        <f>MAX(1,B174-1)</f>
        <v>1</v>
      </c>
      <c r="E202" s="8" t="s">
        <v>57</v>
      </c>
      <c r="F202" s="9">
        <v>22</v>
      </c>
      <c r="G202" s="2" t="s">
        <v>25</v>
      </c>
      <c r="H202" s="2" t="s">
        <v>27</v>
      </c>
      <c r="O202" s="8" t="s">
        <v>32</v>
      </c>
      <c r="P202" s="16">
        <f ca="1">ROUND(ABS((D210-D211)/P201),2)</f>
        <v>12.11</v>
      </c>
      <c r="Q202" s="14" t="s">
        <v>55</v>
      </c>
      <c r="R202" s="60"/>
      <c r="S202" s="2" t="s">
        <v>66</v>
      </c>
      <c r="T202" s="16">
        <f>MAX(1,T174-1)</f>
        <v>1</v>
      </c>
      <c r="W202" s="8" t="s">
        <v>57</v>
      </c>
      <c r="X202" s="9">
        <v>22</v>
      </c>
      <c r="Y202" s="2" t="s">
        <v>25</v>
      </c>
      <c r="Z202" s="2" t="s">
        <v>27</v>
      </c>
      <c r="AG202" s="8" t="s">
        <v>32</v>
      </c>
      <c r="AH202" s="16">
        <f ca="1">ROUND(ABS((V210-V211)/AH201),2)</f>
        <v>12.11</v>
      </c>
      <c r="AI202" s="14" t="s">
        <v>55</v>
      </c>
      <c r="AJ202" s="60"/>
      <c r="AK202" s="2" t="s">
        <v>66</v>
      </c>
      <c r="AL202" s="16">
        <f>MAX(1,AL174-1)</f>
        <v>1</v>
      </c>
      <c r="AO202" s="8" t="s">
        <v>57</v>
      </c>
      <c r="AP202" s="9">
        <v>22</v>
      </c>
      <c r="AQ202" s="2" t="s">
        <v>25</v>
      </c>
      <c r="AR202" s="2" t="s">
        <v>27</v>
      </c>
      <c r="AY202" s="8" t="s">
        <v>32</v>
      </c>
      <c r="AZ202" s="16">
        <f ca="1">ROUND(ABS((AN210-AN211)/AZ201),2)</f>
        <v>35.86</v>
      </c>
      <c r="BA202" s="14" t="s">
        <v>55</v>
      </c>
      <c r="BB202" s="60"/>
      <c r="BC202" s="2" t="s">
        <v>66</v>
      </c>
      <c r="BD202" s="16">
        <f>MAX(1,BD174-1)</f>
        <v>1</v>
      </c>
      <c r="BG202" s="8" t="s">
        <v>57</v>
      </c>
      <c r="BH202" s="9">
        <v>22</v>
      </c>
      <c r="BI202" s="2" t="s">
        <v>25</v>
      </c>
      <c r="BJ202" s="2" t="s">
        <v>27</v>
      </c>
      <c r="BQ202" s="8" t="s">
        <v>32</v>
      </c>
      <c r="BR202" s="16">
        <f ca="1">ROUND(ABS((BF210-BF211)/BR201),2)</f>
        <v>57.06</v>
      </c>
      <c r="BS202" s="14" t="s">
        <v>55</v>
      </c>
      <c r="BT202" s="60"/>
      <c r="BU202" s="2" t="s">
        <v>66</v>
      </c>
      <c r="BV202" s="16">
        <f>MAX(1,BV174-1)</f>
        <v>1</v>
      </c>
      <c r="BY202" s="8" t="s">
        <v>57</v>
      </c>
      <c r="BZ202" s="9">
        <v>22</v>
      </c>
      <c r="CA202" s="2" t="s">
        <v>25</v>
      </c>
      <c r="CB202" s="2" t="s">
        <v>27</v>
      </c>
      <c r="CI202" s="8" t="s">
        <v>32</v>
      </c>
      <c r="CJ202" s="16">
        <f ca="1">ROUND(ABS((BX210-BX211)/CJ201),2)</f>
        <v>57.06</v>
      </c>
      <c r="CK202" s="14" t="s">
        <v>55</v>
      </c>
      <c r="CL202" s="60"/>
      <c r="CM202" s="2" t="s">
        <v>66</v>
      </c>
      <c r="CN202" s="16">
        <f>MAX(1,CN174-1)</f>
        <v>1</v>
      </c>
      <c r="CQ202" s="8" t="s">
        <v>57</v>
      </c>
      <c r="CR202" s="9">
        <v>22</v>
      </c>
      <c r="CS202" s="2" t="s">
        <v>25</v>
      </c>
      <c r="CT202" s="2" t="s">
        <v>27</v>
      </c>
      <c r="DA202" s="8" t="s">
        <v>32</v>
      </c>
      <c r="DB202" s="16">
        <f ca="1">ROUND(ABS((CP210-CP211)/DB201),2)</f>
        <v>57.06</v>
      </c>
      <c r="DC202" s="14" t="s">
        <v>55</v>
      </c>
      <c r="DD202" s="60"/>
      <c r="DE202" s="2" t="s">
        <v>66</v>
      </c>
      <c r="DF202" s="16">
        <f>MAX(1,DF174-1)</f>
        <v>1</v>
      </c>
      <c r="DI202" s="8" t="s">
        <v>57</v>
      </c>
      <c r="DJ202" s="9">
        <v>22</v>
      </c>
      <c r="DK202" s="2" t="s">
        <v>25</v>
      </c>
      <c r="DL202" s="2" t="s">
        <v>27</v>
      </c>
      <c r="DS202" s="8" t="s">
        <v>32</v>
      </c>
      <c r="DT202" s="16">
        <f ca="1">ROUND(ABS((DH210-DH211)/DT201),2)</f>
        <v>12.11</v>
      </c>
      <c r="DU202" s="14" t="s">
        <v>55</v>
      </c>
      <c r="DV202" s="60"/>
    </row>
    <row r="203" spans="1:126">
      <c r="B203" s="22" t="str">
        <f>IF(B202=B174,"duplicato","")</f>
        <v>duplicato</v>
      </c>
      <c r="E203" s="8" t="s">
        <v>28</v>
      </c>
      <c r="F203" s="32">
        <f>$N$4</f>
        <v>4</v>
      </c>
      <c r="G203" s="2" t="s">
        <v>25</v>
      </c>
      <c r="H203" s="2" t="s">
        <v>29</v>
      </c>
      <c r="O203" s="8" t="s">
        <v>33</v>
      </c>
      <c r="P203" s="16">
        <f ca="1">ROUND(ABS((E210-E211)/P201),2)</f>
        <v>7.42</v>
      </c>
      <c r="Q203" s="14" t="s">
        <v>55</v>
      </c>
      <c r="R203" s="60"/>
      <c r="T203" s="22" t="str">
        <f>IF(T202=T174,"duplicato","")</f>
        <v>duplicato</v>
      </c>
      <c r="W203" s="8" t="s">
        <v>28</v>
      </c>
      <c r="X203" s="32">
        <f>$N$4</f>
        <v>4</v>
      </c>
      <c r="Y203" s="2" t="s">
        <v>25</v>
      </c>
      <c r="Z203" s="2" t="s">
        <v>29</v>
      </c>
      <c r="AG203" s="8" t="s">
        <v>33</v>
      </c>
      <c r="AH203" s="16">
        <f ca="1">ROUND(ABS((W210-W211)/AH201),2)</f>
        <v>7.42</v>
      </c>
      <c r="AI203" s="14" t="s">
        <v>55</v>
      </c>
      <c r="AJ203" s="60"/>
      <c r="AL203" s="22" t="str">
        <f>IF(AL202=AL174,"duplicato","")</f>
        <v>duplicato</v>
      </c>
      <c r="AO203" s="8" t="s">
        <v>28</v>
      </c>
      <c r="AP203" s="32">
        <f>$N$4</f>
        <v>4</v>
      </c>
      <c r="AQ203" s="2" t="s">
        <v>25</v>
      </c>
      <c r="AR203" s="2" t="s">
        <v>29</v>
      </c>
      <c r="AY203" s="8" t="s">
        <v>33</v>
      </c>
      <c r="AZ203" s="16">
        <f ca="1">ROUND(ABS((AO210-AO211)/AZ201),2)</f>
        <v>21.6</v>
      </c>
      <c r="BA203" s="14" t="s">
        <v>55</v>
      </c>
      <c r="BB203" s="60"/>
      <c r="BD203" s="22" t="str">
        <f>IF(BD202=BD174,"duplicato","")</f>
        <v>duplicato</v>
      </c>
      <c r="BG203" s="8" t="s">
        <v>28</v>
      </c>
      <c r="BH203" s="32">
        <f>$N$4</f>
        <v>4</v>
      </c>
      <c r="BI203" s="2" t="s">
        <v>25</v>
      </c>
      <c r="BJ203" s="2" t="s">
        <v>29</v>
      </c>
      <c r="BQ203" s="8" t="s">
        <v>33</v>
      </c>
      <c r="BR203" s="16">
        <f ca="1">ROUND(ABS((BG210-BG211)/BR201),2)</f>
        <v>34.130000000000003</v>
      </c>
      <c r="BS203" s="14" t="s">
        <v>55</v>
      </c>
      <c r="BT203" s="60"/>
      <c r="BV203" s="22" t="str">
        <f>IF(BV202=BV174,"duplicato","")</f>
        <v>duplicato</v>
      </c>
      <c r="BY203" s="8" t="s">
        <v>28</v>
      </c>
      <c r="BZ203" s="32">
        <f>$N$4</f>
        <v>4</v>
      </c>
      <c r="CA203" s="2" t="s">
        <v>25</v>
      </c>
      <c r="CB203" s="2" t="s">
        <v>29</v>
      </c>
      <c r="CI203" s="8" t="s">
        <v>33</v>
      </c>
      <c r="CJ203" s="16">
        <f ca="1">ROUND(ABS((BY210-BY211)/CJ201),2)</f>
        <v>34.130000000000003</v>
      </c>
      <c r="CK203" s="14" t="s">
        <v>55</v>
      </c>
      <c r="CL203" s="60"/>
      <c r="CN203" s="22" t="str">
        <f>IF(CN202=CN174,"duplicato","")</f>
        <v>duplicato</v>
      </c>
      <c r="CQ203" s="8" t="s">
        <v>28</v>
      </c>
      <c r="CR203" s="32">
        <f>$N$4</f>
        <v>4</v>
      </c>
      <c r="CS203" s="2" t="s">
        <v>25</v>
      </c>
      <c r="CT203" s="2" t="s">
        <v>29</v>
      </c>
      <c r="DA203" s="8" t="s">
        <v>33</v>
      </c>
      <c r="DB203" s="16">
        <f ca="1">ROUND(ABS((CQ210-CQ211)/DB201),2)</f>
        <v>34.130000000000003</v>
      </c>
      <c r="DC203" s="14" t="s">
        <v>55</v>
      </c>
      <c r="DD203" s="60"/>
      <c r="DF203" s="22" t="str">
        <f>IF(DF202=DF174,"duplicato","")</f>
        <v>duplicato</v>
      </c>
      <c r="DI203" s="8" t="s">
        <v>28</v>
      </c>
      <c r="DJ203" s="32">
        <f>$N$4</f>
        <v>4</v>
      </c>
      <c r="DK203" s="2" t="s">
        <v>25</v>
      </c>
      <c r="DL203" s="2" t="s">
        <v>29</v>
      </c>
      <c r="DS203" s="8" t="s">
        <v>33</v>
      </c>
      <c r="DT203" s="16">
        <f ca="1">ROUND(ABS((DI210-DI211)/DT201),2)</f>
        <v>7.42</v>
      </c>
      <c r="DU203" s="14" t="s">
        <v>55</v>
      </c>
      <c r="DV203" s="60"/>
    </row>
    <row r="204" spans="1:126">
      <c r="E204" s="8" t="s">
        <v>47</v>
      </c>
      <c r="F204" s="9">
        <v>15</v>
      </c>
      <c r="G204" s="2" t="s">
        <v>25</v>
      </c>
      <c r="H204" s="2" t="s">
        <v>49</v>
      </c>
      <c r="R204" s="60"/>
      <c r="W204" s="8" t="s">
        <v>47</v>
      </c>
      <c r="X204" s="9">
        <v>15</v>
      </c>
      <c r="Y204" s="2" t="s">
        <v>25</v>
      </c>
      <c r="Z204" s="2" t="s">
        <v>49</v>
      </c>
      <c r="AJ204" s="60"/>
      <c r="AO204" s="8" t="s">
        <v>47</v>
      </c>
      <c r="AP204" s="9">
        <v>15</v>
      </c>
      <c r="AQ204" s="2" t="s">
        <v>25</v>
      </c>
      <c r="AR204" s="2" t="s">
        <v>49</v>
      </c>
      <c r="BB204" s="60"/>
      <c r="BG204" s="8" t="s">
        <v>47</v>
      </c>
      <c r="BH204" s="9">
        <v>15</v>
      </c>
      <c r="BI204" s="2" t="s">
        <v>25</v>
      </c>
      <c r="BJ204" s="2" t="s">
        <v>49</v>
      </c>
      <c r="BT204" s="60"/>
      <c r="BY204" s="8" t="s">
        <v>47</v>
      </c>
      <c r="BZ204" s="9">
        <v>15</v>
      </c>
      <c r="CA204" s="2" t="s">
        <v>25</v>
      </c>
      <c r="CB204" s="2" t="s">
        <v>49</v>
      </c>
      <c r="CL204" s="60"/>
      <c r="CQ204" s="8" t="s">
        <v>47</v>
      </c>
      <c r="CR204" s="9">
        <v>15</v>
      </c>
      <c r="CS204" s="2" t="s">
        <v>25</v>
      </c>
      <c r="CT204" s="2" t="s">
        <v>49</v>
      </c>
      <c r="DD204" s="60"/>
      <c r="DI204" s="8" t="s">
        <v>47</v>
      </c>
      <c r="DJ204" s="9">
        <v>15</v>
      </c>
      <c r="DK204" s="2" t="s">
        <v>25</v>
      </c>
      <c r="DL204" s="2" t="s">
        <v>49</v>
      </c>
      <c r="DV204" s="60"/>
    </row>
    <row r="205" spans="1:126">
      <c r="E205" s="8" t="s">
        <v>48</v>
      </c>
      <c r="F205" s="9">
        <v>15</v>
      </c>
      <c r="G205" s="2" t="s">
        <v>25</v>
      </c>
      <c r="H205" s="2" t="s">
        <v>50</v>
      </c>
      <c r="R205" s="60"/>
      <c r="W205" s="8" t="s">
        <v>48</v>
      </c>
      <c r="X205" s="9">
        <v>15</v>
      </c>
      <c r="Y205" s="2" t="s">
        <v>25</v>
      </c>
      <c r="Z205" s="2" t="s">
        <v>50</v>
      </c>
      <c r="AJ205" s="60"/>
      <c r="AO205" s="8" t="s">
        <v>48</v>
      </c>
      <c r="AP205" s="9">
        <v>15</v>
      </c>
      <c r="AQ205" s="2" t="s">
        <v>25</v>
      </c>
      <c r="AR205" s="2" t="s">
        <v>50</v>
      </c>
      <c r="BB205" s="60"/>
      <c r="BG205" s="8" t="s">
        <v>48</v>
      </c>
      <c r="BH205" s="9">
        <v>15</v>
      </c>
      <c r="BI205" s="2" t="s">
        <v>25</v>
      </c>
      <c r="BJ205" s="2" t="s">
        <v>50</v>
      </c>
      <c r="BT205" s="60"/>
      <c r="BY205" s="8" t="s">
        <v>48</v>
      </c>
      <c r="BZ205" s="9">
        <v>15</v>
      </c>
      <c r="CA205" s="2" t="s">
        <v>25</v>
      </c>
      <c r="CB205" s="2" t="s">
        <v>50</v>
      </c>
      <c r="CL205" s="60"/>
      <c r="CQ205" s="8" t="s">
        <v>48</v>
      </c>
      <c r="CR205" s="9">
        <v>15</v>
      </c>
      <c r="CS205" s="2" t="s">
        <v>25</v>
      </c>
      <c r="CT205" s="2" t="s">
        <v>50</v>
      </c>
      <c r="DD205" s="60"/>
      <c r="DI205" s="8" t="s">
        <v>48</v>
      </c>
      <c r="DJ205" s="9">
        <v>15</v>
      </c>
      <c r="DK205" s="2" t="s">
        <v>25</v>
      </c>
      <c r="DL205" s="2" t="s">
        <v>50</v>
      </c>
      <c r="DV205" s="60"/>
    </row>
    <row r="206" spans="1:126">
      <c r="R206" s="60"/>
      <c r="AJ206" s="60"/>
      <c r="BB206" s="60"/>
      <c r="BT206" s="60"/>
      <c r="CL206" s="60"/>
      <c r="DD206" s="60"/>
      <c r="DV206" s="60"/>
    </row>
    <row r="207" spans="1:126">
      <c r="A207" s="2" t="s">
        <v>30</v>
      </c>
      <c r="D207" s="17" t="s">
        <v>32</v>
      </c>
      <c r="E207" s="17" t="s">
        <v>33</v>
      </c>
      <c r="F207" s="17" t="s">
        <v>34</v>
      </c>
      <c r="G207" s="17" t="s">
        <v>35</v>
      </c>
      <c r="H207" s="17" t="s">
        <v>36</v>
      </c>
      <c r="I207" s="17" t="s">
        <v>37</v>
      </c>
      <c r="J207" s="20" t="s">
        <v>39</v>
      </c>
      <c r="K207" s="20" t="s">
        <v>40</v>
      </c>
      <c r="L207" s="20" t="s">
        <v>41</v>
      </c>
      <c r="M207" s="20" t="s">
        <v>42</v>
      </c>
      <c r="N207" s="20" t="s">
        <v>53</v>
      </c>
      <c r="O207" s="17" t="s">
        <v>32</v>
      </c>
      <c r="P207" s="20" t="s">
        <v>51</v>
      </c>
      <c r="Q207" s="20" t="s">
        <v>52</v>
      </c>
      <c r="R207" s="60"/>
      <c r="S207" s="2" t="s">
        <v>30</v>
      </c>
      <c r="V207" s="17" t="s">
        <v>32</v>
      </c>
      <c r="W207" s="17" t="s">
        <v>33</v>
      </c>
      <c r="X207" s="17" t="s">
        <v>34</v>
      </c>
      <c r="Y207" s="17" t="s">
        <v>35</v>
      </c>
      <c r="Z207" s="17" t="s">
        <v>36</v>
      </c>
      <c r="AA207" s="17" t="s">
        <v>37</v>
      </c>
      <c r="AB207" s="20" t="s">
        <v>39</v>
      </c>
      <c r="AC207" s="20" t="s">
        <v>40</v>
      </c>
      <c r="AD207" s="20" t="s">
        <v>41</v>
      </c>
      <c r="AE207" s="20" t="s">
        <v>42</v>
      </c>
      <c r="AF207" s="20" t="s">
        <v>53</v>
      </c>
      <c r="AG207" s="17" t="s">
        <v>32</v>
      </c>
      <c r="AH207" s="20" t="s">
        <v>51</v>
      </c>
      <c r="AI207" s="20" t="s">
        <v>52</v>
      </c>
      <c r="AJ207" s="60"/>
      <c r="AK207" s="2" t="s">
        <v>30</v>
      </c>
      <c r="AN207" s="17" t="s">
        <v>32</v>
      </c>
      <c r="AO207" s="17" t="s">
        <v>33</v>
      </c>
      <c r="AP207" s="17" t="s">
        <v>34</v>
      </c>
      <c r="AQ207" s="17" t="s">
        <v>35</v>
      </c>
      <c r="AR207" s="17" t="s">
        <v>36</v>
      </c>
      <c r="AS207" s="17" t="s">
        <v>37</v>
      </c>
      <c r="AT207" s="20" t="s">
        <v>39</v>
      </c>
      <c r="AU207" s="20" t="s">
        <v>40</v>
      </c>
      <c r="AV207" s="20" t="s">
        <v>41</v>
      </c>
      <c r="AW207" s="20" t="s">
        <v>42</v>
      </c>
      <c r="AX207" s="20" t="s">
        <v>53</v>
      </c>
      <c r="AY207" s="17" t="s">
        <v>32</v>
      </c>
      <c r="AZ207" s="20" t="s">
        <v>51</v>
      </c>
      <c r="BA207" s="20" t="s">
        <v>52</v>
      </c>
      <c r="BB207" s="60"/>
      <c r="BC207" s="2" t="s">
        <v>30</v>
      </c>
      <c r="BF207" s="17" t="s">
        <v>32</v>
      </c>
      <c r="BG207" s="17" t="s">
        <v>33</v>
      </c>
      <c r="BH207" s="17" t="s">
        <v>34</v>
      </c>
      <c r="BI207" s="17" t="s">
        <v>35</v>
      </c>
      <c r="BJ207" s="17" t="s">
        <v>36</v>
      </c>
      <c r="BK207" s="17" t="s">
        <v>37</v>
      </c>
      <c r="BL207" s="20" t="s">
        <v>39</v>
      </c>
      <c r="BM207" s="20" t="s">
        <v>40</v>
      </c>
      <c r="BN207" s="20" t="s">
        <v>41</v>
      </c>
      <c r="BO207" s="20" t="s">
        <v>42</v>
      </c>
      <c r="BP207" s="20" t="s">
        <v>53</v>
      </c>
      <c r="BQ207" s="17" t="s">
        <v>32</v>
      </c>
      <c r="BR207" s="20" t="s">
        <v>51</v>
      </c>
      <c r="BS207" s="20" t="s">
        <v>52</v>
      </c>
      <c r="BT207" s="60"/>
      <c r="BU207" s="2" t="s">
        <v>30</v>
      </c>
      <c r="BX207" s="17" t="s">
        <v>32</v>
      </c>
      <c r="BY207" s="17" t="s">
        <v>33</v>
      </c>
      <c r="BZ207" s="17" t="s">
        <v>34</v>
      </c>
      <c r="CA207" s="17" t="s">
        <v>35</v>
      </c>
      <c r="CB207" s="17" t="s">
        <v>36</v>
      </c>
      <c r="CC207" s="17" t="s">
        <v>37</v>
      </c>
      <c r="CD207" s="20" t="s">
        <v>39</v>
      </c>
      <c r="CE207" s="20" t="s">
        <v>40</v>
      </c>
      <c r="CF207" s="20" t="s">
        <v>41</v>
      </c>
      <c r="CG207" s="20" t="s">
        <v>42</v>
      </c>
      <c r="CH207" s="20" t="s">
        <v>53</v>
      </c>
      <c r="CI207" s="17" t="s">
        <v>32</v>
      </c>
      <c r="CJ207" s="20" t="s">
        <v>51</v>
      </c>
      <c r="CK207" s="20" t="s">
        <v>52</v>
      </c>
      <c r="CL207" s="60"/>
      <c r="CM207" s="2" t="s">
        <v>30</v>
      </c>
      <c r="CP207" s="17" t="s">
        <v>32</v>
      </c>
      <c r="CQ207" s="17" t="s">
        <v>33</v>
      </c>
      <c r="CR207" s="17" t="s">
        <v>34</v>
      </c>
      <c r="CS207" s="17" t="s">
        <v>35</v>
      </c>
      <c r="CT207" s="17" t="s">
        <v>36</v>
      </c>
      <c r="CU207" s="17" t="s">
        <v>37</v>
      </c>
      <c r="CV207" s="20" t="s">
        <v>39</v>
      </c>
      <c r="CW207" s="20" t="s">
        <v>40</v>
      </c>
      <c r="CX207" s="20" t="s">
        <v>41</v>
      </c>
      <c r="CY207" s="20" t="s">
        <v>42</v>
      </c>
      <c r="CZ207" s="20" t="s">
        <v>53</v>
      </c>
      <c r="DA207" s="17" t="s">
        <v>32</v>
      </c>
      <c r="DB207" s="20" t="s">
        <v>51</v>
      </c>
      <c r="DC207" s="20" t="s">
        <v>52</v>
      </c>
      <c r="DD207" s="60"/>
      <c r="DE207" s="2" t="s">
        <v>30</v>
      </c>
      <c r="DH207" s="17" t="s">
        <v>32</v>
      </c>
      <c r="DI207" s="17" t="s">
        <v>33</v>
      </c>
      <c r="DJ207" s="17" t="s">
        <v>34</v>
      </c>
      <c r="DK207" s="17" t="s">
        <v>35</v>
      </c>
      <c r="DL207" s="17" t="s">
        <v>36</v>
      </c>
      <c r="DM207" s="17" t="s">
        <v>37</v>
      </c>
      <c r="DN207" s="20" t="s">
        <v>39</v>
      </c>
      <c r="DO207" s="20" t="s">
        <v>40</v>
      </c>
      <c r="DP207" s="20" t="s">
        <v>41</v>
      </c>
      <c r="DQ207" s="20" t="s">
        <v>42</v>
      </c>
      <c r="DR207" s="20" t="s">
        <v>53</v>
      </c>
      <c r="DS207" s="17" t="s">
        <v>32</v>
      </c>
      <c r="DT207" s="20" t="s">
        <v>51</v>
      </c>
      <c r="DU207" s="20" t="s">
        <v>52</v>
      </c>
      <c r="DV207" s="60"/>
    </row>
    <row r="208" spans="1:126">
      <c r="A208" s="8" t="s">
        <v>31</v>
      </c>
      <c r="B208" s="45">
        <f>($H$2-B202)*4+1</f>
        <v>17</v>
      </c>
      <c r="C208" s="8" t="s">
        <v>11</v>
      </c>
      <c r="D208" s="6">
        <f ca="1">INDEX(E$8:E$31,B208,1)</f>
        <v>-20.584</v>
      </c>
      <c r="E208" s="6">
        <f ca="1">INDEX(F$8:F$31,B208,1)</f>
        <v>-12.612</v>
      </c>
      <c r="F208" s="6">
        <f ca="1">INDEX(G$8:G$31,B208,1)</f>
        <v>20.466999999999999</v>
      </c>
      <c r="G208" s="6">
        <f ca="1">INDEX(H$8:H$31,B208,1)</f>
        <v>2.4940000000000002</v>
      </c>
      <c r="H208" s="6">
        <f ca="1">INDEX(I$8:I$31,B208,1)</f>
        <v>0.3</v>
      </c>
      <c r="I208" s="6">
        <f ca="1">INDEX(J$8:J$31,B208,1)</f>
        <v>0.442</v>
      </c>
      <c r="J208" s="21">
        <f ca="1">(ABS(F208)+ABS(H208))*SIGN(F208)</f>
        <v>20.766999999999999</v>
      </c>
      <c r="K208" s="21">
        <f ca="1">(ABS(G208)+ABS(I208))*SIGN(G208)</f>
        <v>2.9360000000000004</v>
      </c>
      <c r="L208" s="21">
        <f ca="1">(ABS(J208)+0.3*ABS(K208))*SIGN(J208)</f>
        <v>21.6478</v>
      </c>
      <c r="M208" s="21">
        <f t="shared" ref="M208:M211" ca="1" si="686">(ABS(K208)+0.3*ABS(J208))*SIGN(K208)</f>
        <v>9.1661000000000001</v>
      </c>
      <c r="N208" s="21">
        <f ca="1">IF($C$2&lt;=$C$3,L208,M208)</f>
        <v>21.6478</v>
      </c>
      <c r="O208" s="37">
        <f ca="1">D208</f>
        <v>-20.584</v>
      </c>
      <c r="P208" s="37">
        <f ca="1">E208+N208</f>
        <v>9.0358000000000001</v>
      </c>
      <c r="Q208" s="37">
        <f ca="1">E208-N208</f>
        <v>-34.259799999999998</v>
      </c>
      <c r="R208" s="60"/>
      <c r="S208" s="8" t="s">
        <v>31</v>
      </c>
      <c r="T208" s="45">
        <f>($H$2-T202)*4+1</f>
        <v>17</v>
      </c>
      <c r="U208" s="8" t="s">
        <v>11</v>
      </c>
      <c r="V208" s="6">
        <f ca="1">INDEX(W$8:W$31,T208,1)</f>
        <v>-14.974</v>
      </c>
      <c r="W208" s="6">
        <f ca="1">INDEX(X$8:X$31,T208,1)</f>
        <v>-9.18</v>
      </c>
      <c r="X208" s="6">
        <f ca="1">INDEX(Y$8:Y$31,T208,1)</f>
        <v>22.440999999999999</v>
      </c>
      <c r="Y208" s="6">
        <f ca="1">INDEX(Z$8:Z$31,T208,1)</f>
        <v>2.7330000000000001</v>
      </c>
      <c r="Z208" s="6">
        <f ca="1">INDEX(AA$8:AA$31,T208,1)</f>
        <v>0.32900000000000001</v>
      </c>
      <c r="AA208" s="6">
        <f ca="1">INDEX(AB$8:AB$31,T208,1)</f>
        <v>0.48399999999999999</v>
      </c>
      <c r="AB208" s="21">
        <f ca="1">(ABS(X208)+ABS(Z208))*SIGN(X208)</f>
        <v>22.77</v>
      </c>
      <c r="AC208" s="21">
        <f ca="1">(ABS(Y208)+ABS(AA208))*SIGN(Y208)</f>
        <v>3.2170000000000001</v>
      </c>
      <c r="AD208" s="21">
        <f ca="1">(ABS(AB208)+0.3*ABS(AC208))*SIGN(AB208)</f>
        <v>23.735099999999999</v>
      </c>
      <c r="AE208" s="21">
        <f t="shared" ref="AE208:AE211" ca="1" si="687">(ABS(AC208)+0.3*ABS(AB208))*SIGN(AC208)</f>
        <v>10.048</v>
      </c>
      <c r="AF208" s="21">
        <f ca="1">IF($C$2&lt;=$C$3,AD208,AE208)</f>
        <v>23.735099999999999</v>
      </c>
      <c r="AG208" s="37">
        <f ca="1">V208</f>
        <v>-14.974</v>
      </c>
      <c r="AH208" s="37">
        <f ca="1">W208+AF208</f>
        <v>14.555099999999999</v>
      </c>
      <c r="AI208" s="37">
        <f ca="1">W208-AF208</f>
        <v>-32.915099999999995</v>
      </c>
      <c r="AJ208" s="60"/>
      <c r="AK208" s="8" t="s">
        <v>31</v>
      </c>
      <c r="AL208" s="45">
        <f>($H$2-AL202)*4+1</f>
        <v>17</v>
      </c>
      <c r="AM208" s="8" t="s">
        <v>11</v>
      </c>
      <c r="AN208" s="6">
        <f ca="1">INDEX(AO$8:AO$31,AL208,1)</f>
        <v>-25.815999999999999</v>
      </c>
      <c r="AO208" s="6">
        <f ca="1">INDEX(AP$8:AP$31,AL208,1)</f>
        <v>-15.557</v>
      </c>
      <c r="AP208" s="6">
        <f ca="1">INDEX(AQ$8:AQ$31,AL208,1)</f>
        <v>22.675000000000001</v>
      </c>
      <c r="AQ208" s="6">
        <f ca="1">INDEX(AR$8:AR$31,AL208,1)</f>
        <v>2.7559999999999998</v>
      </c>
      <c r="AR208" s="6">
        <f ca="1">INDEX(AS$8:AS$31,AL208,1)</f>
        <v>0.33100000000000002</v>
      </c>
      <c r="AS208" s="6">
        <f ca="1">INDEX(AT$8:AT$31,AL208,1)</f>
        <v>0.48699999999999999</v>
      </c>
      <c r="AT208" s="21">
        <f ca="1">(ABS(AP208)+ABS(AR208))*SIGN(AP208)</f>
        <v>23.006</v>
      </c>
      <c r="AU208" s="21">
        <f ca="1">(ABS(AQ208)+ABS(AS208))*SIGN(AQ208)</f>
        <v>3.2429999999999999</v>
      </c>
      <c r="AV208" s="21">
        <f ca="1">(ABS(AT208)+0.3*ABS(AU208))*SIGN(AT208)</f>
        <v>23.978899999999999</v>
      </c>
      <c r="AW208" s="21">
        <f t="shared" ref="AW208:AW211" ca="1" si="688">(ABS(AU208)+0.3*ABS(AT208))*SIGN(AU208)</f>
        <v>10.1448</v>
      </c>
      <c r="AX208" s="21">
        <f ca="1">IF($C$2&lt;=$C$3,AV208,AW208)</f>
        <v>23.978899999999999</v>
      </c>
      <c r="AY208" s="37">
        <f ca="1">AN208</f>
        <v>-25.815999999999999</v>
      </c>
      <c r="AZ208" s="37">
        <f ca="1">AO208+AX208</f>
        <v>8.4218999999999991</v>
      </c>
      <c r="BA208" s="37">
        <f ca="1">AO208-AX208</f>
        <v>-39.535899999999998</v>
      </c>
      <c r="BB208" s="60"/>
      <c r="BC208" s="8" t="s">
        <v>31</v>
      </c>
      <c r="BD208" s="45">
        <f>($H$2-BD202)*4+1</f>
        <v>17</v>
      </c>
      <c r="BE208" s="8" t="s">
        <v>11</v>
      </c>
      <c r="BF208" s="6">
        <f ca="1">INDEX(BG$8:BG$31,BD208,1)</f>
        <v>-39.970999999999997</v>
      </c>
      <c r="BG208" s="6">
        <f ca="1">INDEX(BH$8:BH$31,BD208,1)</f>
        <v>-23.917000000000002</v>
      </c>
      <c r="BH208" s="6">
        <f ca="1">INDEX(BI$8:BI$31,BD208,1)</f>
        <v>113.29600000000001</v>
      </c>
      <c r="BI208" s="6">
        <f ca="1">INDEX(BJ$8:BJ$31,BD208,1)</f>
        <v>13.804</v>
      </c>
      <c r="BJ208" s="6">
        <f ca="1">INDEX(BK$8:BK$31,BD208,1)</f>
        <v>1.6539999999999999</v>
      </c>
      <c r="BK208" s="6">
        <f ca="1">INDEX(BL$8:BL$31,BD208,1)</f>
        <v>2.4340000000000002</v>
      </c>
      <c r="BL208" s="21">
        <f ca="1">(ABS(BH208)+ABS(BJ208))*SIGN(BH208)</f>
        <v>114.95</v>
      </c>
      <c r="BM208" s="21">
        <f ca="1">(ABS(BI208)+ABS(BK208))*SIGN(BI208)</f>
        <v>16.238</v>
      </c>
      <c r="BN208" s="21">
        <f ca="1">(ABS(BL208)+0.3*ABS(BM208))*SIGN(BL208)</f>
        <v>119.8214</v>
      </c>
      <c r="BO208" s="21">
        <f t="shared" ref="BO208:BO211" ca="1" si="689">(ABS(BM208)+0.3*ABS(BL208))*SIGN(BM208)</f>
        <v>50.722999999999999</v>
      </c>
      <c r="BP208" s="21">
        <f ca="1">IF($C$2&lt;=$C$3,BN208,BO208)</f>
        <v>119.8214</v>
      </c>
      <c r="BQ208" s="37">
        <f ca="1">BF208</f>
        <v>-39.970999999999997</v>
      </c>
      <c r="BR208" s="37">
        <f ca="1">BG208+BP208</f>
        <v>95.904399999999995</v>
      </c>
      <c r="BS208" s="37">
        <f ca="1">BG208-BP208</f>
        <v>-143.73840000000001</v>
      </c>
      <c r="BT208" s="60"/>
      <c r="BU208" s="8" t="s">
        <v>31</v>
      </c>
      <c r="BV208" s="45">
        <f>($H$2-BV202)*4+1</f>
        <v>17</v>
      </c>
      <c r="BW208" s="8" t="s">
        <v>11</v>
      </c>
      <c r="BX208" s="6">
        <f ca="1">INDEX(BY$8:BY$31,BV208,1)</f>
        <v>-79.090999999999994</v>
      </c>
      <c r="BY208" s="6">
        <f ca="1">INDEX(BZ$8:BZ$31,BV208,1)</f>
        <v>-47.277000000000001</v>
      </c>
      <c r="BZ208" s="6">
        <f ca="1">INDEX(CA$8:CA$31,BV208,1)</f>
        <v>172.95599999999999</v>
      </c>
      <c r="CA208" s="6">
        <f ca="1">INDEX(CB$8:CB$31,BV208,1)</f>
        <v>21.059000000000001</v>
      </c>
      <c r="CB208" s="6">
        <f ca="1">INDEX(CC$8:CC$31,BV208,1)</f>
        <v>2.5299999999999998</v>
      </c>
      <c r="CC208" s="6">
        <f ca="1">INDEX(CD$8:CD$31,BV208,1)</f>
        <v>3.7229999999999999</v>
      </c>
      <c r="CD208" s="21">
        <f ca="1">(ABS(BZ208)+ABS(CB208))*SIGN(BZ208)</f>
        <v>175.48599999999999</v>
      </c>
      <c r="CE208" s="21">
        <f ca="1">(ABS(CA208)+ABS(CC208))*SIGN(CA208)</f>
        <v>24.782</v>
      </c>
      <c r="CF208" s="21">
        <f ca="1">(ABS(CD208)+0.3*ABS(CE208))*SIGN(CD208)</f>
        <v>182.92059999999998</v>
      </c>
      <c r="CG208" s="21">
        <f t="shared" ref="CG208:CG211" ca="1" si="690">(ABS(CE208)+0.3*ABS(CD208))*SIGN(CE208)</f>
        <v>77.427799999999991</v>
      </c>
      <c r="CH208" s="21">
        <f ca="1">IF($C$2&lt;=$C$3,CF208,CG208)</f>
        <v>182.92059999999998</v>
      </c>
      <c r="CI208" s="37">
        <f ca="1">BX208</f>
        <v>-79.090999999999994</v>
      </c>
      <c r="CJ208" s="37">
        <f ca="1">BY208+CH208</f>
        <v>135.64359999999999</v>
      </c>
      <c r="CK208" s="37">
        <f ca="1">BY208-CH208</f>
        <v>-230.19759999999997</v>
      </c>
      <c r="CL208" s="60"/>
      <c r="CM208" s="8" t="s">
        <v>31</v>
      </c>
      <c r="CN208" s="45">
        <f>($H$2-CN202)*4+1</f>
        <v>17</v>
      </c>
      <c r="CO208" s="8" t="s">
        <v>11</v>
      </c>
      <c r="CP208" s="6">
        <f ca="1">INDEX(CQ$8:CQ$31,CN208,1)</f>
        <v>-63.588000000000001</v>
      </c>
      <c r="CQ208" s="6">
        <f ca="1">INDEX(CR$8:CR$31,CN208,1)</f>
        <v>-38.018000000000001</v>
      </c>
      <c r="CR208" s="6">
        <f ca="1">INDEX(CS$8:CS$31,CN208,1)</f>
        <v>156.24799999999999</v>
      </c>
      <c r="CS208" s="6">
        <f ca="1">INDEX(CT$8:CT$31,CN208,1)</f>
        <v>19.042000000000002</v>
      </c>
      <c r="CT208" s="6">
        <f ca="1">INDEX(CU$8:CU$31,CN208,1)</f>
        <v>2.2869999999999999</v>
      </c>
      <c r="CU208" s="6">
        <f ca="1">INDEX(CV$8:CV$31,CN208,1)</f>
        <v>3.3650000000000002</v>
      </c>
      <c r="CV208" s="21">
        <f ca="1">(ABS(CR208)+ABS(CT208))*SIGN(CR208)</f>
        <v>158.535</v>
      </c>
      <c r="CW208" s="21">
        <f ca="1">(ABS(CS208)+ABS(CU208))*SIGN(CS208)</f>
        <v>22.407000000000004</v>
      </c>
      <c r="CX208" s="21">
        <f ca="1">(ABS(CV208)+0.3*ABS(CW208))*SIGN(CV208)</f>
        <v>165.25710000000001</v>
      </c>
      <c r="CY208" s="21">
        <f t="shared" ref="CY208:CY211" ca="1" si="691">(ABS(CW208)+0.3*ABS(CV208))*SIGN(CW208)</f>
        <v>69.967500000000001</v>
      </c>
      <c r="CZ208" s="21">
        <f ca="1">IF($C$2&lt;=$C$3,CX208,CY208)</f>
        <v>165.25710000000001</v>
      </c>
      <c r="DA208" s="37">
        <f ca="1">CP208</f>
        <v>-63.588000000000001</v>
      </c>
      <c r="DB208" s="37">
        <f ca="1">CQ208+CZ208</f>
        <v>127.23910000000001</v>
      </c>
      <c r="DC208" s="37">
        <f ca="1">CQ208-CZ208</f>
        <v>-203.27510000000001</v>
      </c>
      <c r="DD208" s="60"/>
      <c r="DE208" s="8" t="s">
        <v>31</v>
      </c>
      <c r="DF208" s="45">
        <f>($H$2-DF202)*4+1</f>
        <v>17</v>
      </c>
      <c r="DG208" s="8" t="s">
        <v>11</v>
      </c>
      <c r="DH208" s="6">
        <f ca="1">INDEX(DI$8:DI$31,DF208,1)</f>
        <v>-20.605</v>
      </c>
      <c r="DI208" s="6">
        <f ca="1">INDEX(DJ$8:DJ$31,DF208,1)</f>
        <v>-12.625999999999999</v>
      </c>
      <c r="DJ208" s="6">
        <f ca="1">INDEX(DK$8:DK$31,DF208,1)</f>
        <v>20.213999999999999</v>
      </c>
      <c r="DK208" s="6">
        <f ca="1">INDEX(DL$8:DL$31,DF208,1)</f>
        <v>-3.99</v>
      </c>
      <c r="DL208" s="6">
        <f ca="1">INDEX(DM$8:DM$31,DF208,1)</f>
        <v>-0.55500000000000005</v>
      </c>
      <c r="DM208" s="6">
        <f ca="1">INDEX(DN$8:DN$31,DF208,1)</f>
        <v>-0.81699999999999995</v>
      </c>
      <c r="DN208" s="21">
        <f ca="1">(ABS(DJ208)+ABS(DL208))*SIGN(DJ208)</f>
        <v>20.768999999999998</v>
      </c>
      <c r="DO208" s="21">
        <f ca="1">(ABS(DK208)+ABS(DM208))*SIGN(DK208)</f>
        <v>-4.8070000000000004</v>
      </c>
      <c r="DP208" s="21">
        <f ca="1">(ABS(DN208)+0.3*ABS(DO208))*SIGN(DN208)</f>
        <v>22.211099999999998</v>
      </c>
      <c r="DQ208" s="21">
        <f t="shared" ref="DQ208:DQ211" ca="1" si="692">(ABS(DO208)+0.3*ABS(DN208))*SIGN(DO208)</f>
        <v>-11.037700000000001</v>
      </c>
      <c r="DR208" s="21">
        <f ca="1">IF($C$2&lt;=$C$3,DP208,DQ208)</f>
        <v>22.211099999999998</v>
      </c>
      <c r="DS208" s="37">
        <f ca="1">DH208</f>
        <v>-20.605</v>
      </c>
      <c r="DT208" s="37">
        <f ca="1">DI208+DR208</f>
        <v>9.5850999999999988</v>
      </c>
      <c r="DU208" s="37">
        <f ca="1">DI208-DR208</f>
        <v>-34.8371</v>
      </c>
      <c r="DV208" s="60"/>
    </row>
    <row r="209" spans="1:126">
      <c r="B209" s="45">
        <f>B208+1</f>
        <v>18</v>
      </c>
      <c r="C209" s="8" t="s">
        <v>10</v>
      </c>
      <c r="D209" s="6">
        <f ca="1">INDEX(E$8:E$31,B209,1)</f>
        <v>-22.547999999999998</v>
      </c>
      <c r="E209" s="6">
        <f ca="1">INDEX(F$8:F$31,B209,1)</f>
        <v>-13.817</v>
      </c>
      <c r="F209" s="6">
        <f ca="1">INDEX(G$8:G$31,B209,1)</f>
        <v>-19.353999999999999</v>
      </c>
      <c r="G209" s="6">
        <f ca="1">INDEX(H$8:H$31,B209,1)</f>
        <v>-2.3580000000000001</v>
      </c>
      <c r="H209" s="6">
        <f ca="1">INDEX(I$8:I$31,B209,1)</f>
        <v>-0.28399999999999997</v>
      </c>
      <c r="I209" s="6">
        <f ca="1">INDEX(J$8:J$31,B209,1)</f>
        <v>-0.41799999999999998</v>
      </c>
      <c r="J209" s="21">
        <f t="shared" ref="J209:K211" ca="1" si="693">(ABS(F209)+ABS(H209))*SIGN(F209)</f>
        <v>-19.637999999999998</v>
      </c>
      <c r="K209" s="21">
        <f t="shared" ca="1" si="693"/>
        <v>-2.7760000000000002</v>
      </c>
      <c r="L209" s="21">
        <f t="shared" ref="L209:L211" ca="1" si="694">(ABS(J209)+0.3*ABS(K209))*SIGN(J209)</f>
        <v>-20.470799999999997</v>
      </c>
      <c r="M209" s="21">
        <f t="shared" ca="1" si="686"/>
        <v>-8.6673999999999989</v>
      </c>
      <c r="N209" s="21">
        <f ca="1">IF($C$2&lt;=$C$3,L209,M209)</f>
        <v>-20.470799999999997</v>
      </c>
      <c r="O209" s="37">
        <f t="shared" ref="O209:O211" ca="1" si="695">D209</f>
        <v>-22.547999999999998</v>
      </c>
      <c r="P209" s="37">
        <f t="shared" ref="P209:P211" ca="1" si="696">E209+N209</f>
        <v>-34.287799999999997</v>
      </c>
      <c r="Q209" s="37">
        <f t="shared" ref="Q209:Q211" ca="1" si="697">E209-N209</f>
        <v>6.6537999999999968</v>
      </c>
      <c r="R209" s="60"/>
      <c r="T209" s="45">
        <f>T208+1</f>
        <v>18</v>
      </c>
      <c r="U209" s="8" t="s">
        <v>10</v>
      </c>
      <c r="V209" s="6">
        <f ca="1">INDEX(W$8:W$31,T209,1)</f>
        <v>-15.305999999999999</v>
      </c>
      <c r="W209" s="6">
        <f ca="1">INDEX(X$8:X$31,T209,1)</f>
        <v>-9.3580000000000005</v>
      </c>
      <c r="X209" s="6">
        <f ca="1">INDEX(Y$8:Y$31,T209,1)</f>
        <v>-22.265999999999998</v>
      </c>
      <c r="Y209" s="6">
        <f ca="1">INDEX(Z$8:Z$31,T209,1)</f>
        <v>-2.7120000000000002</v>
      </c>
      <c r="Z209" s="6">
        <f ca="1">INDEX(AA$8:AA$31,T209,1)</f>
        <v>-0.32600000000000001</v>
      </c>
      <c r="AA209" s="6">
        <f ca="1">INDEX(AB$8:AB$31,T209,1)</f>
        <v>-0.48</v>
      </c>
      <c r="AB209" s="21">
        <f t="shared" ref="AB209:AC211" ca="1" si="698">(ABS(X209)+ABS(Z209))*SIGN(X209)</f>
        <v>-22.591999999999999</v>
      </c>
      <c r="AC209" s="21">
        <f t="shared" ca="1" si="698"/>
        <v>-3.1920000000000002</v>
      </c>
      <c r="AD209" s="21">
        <f t="shared" ref="AD209:AD211" ca="1" si="699">(ABS(AB209)+0.3*ABS(AC209))*SIGN(AB209)</f>
        <v>-23.549599999999998</v>
      </c>
      <c r="AE209" s="21">
        <f t="shared" ca="1" si="687"/>
        <v>-9.9695999999999998</v>
      </c>
      <c r="AF209" s="21">
        <f ca="1">IF($C$2&lt;=$C$3,AD209,AE209)</f>
        <v>-23.549599999999998</v>
      </c>
      <c r="AG209" s="37">
        <f t="shared" ref="AG209:AG211" ca="1" si="700">V209</f>
        <v>-15.305999999999999</v>
      </c>
      <c r="AH209" s="37">
        <f t="shared" ref="AH209:AH211" ca="1" si="701">W209+AF209</f>
        <v>-32.907600000000002</v>
      </c>
      <c r="AI209" s="37">
        <f t="shared" ref="AI209:AI211" ca="1" si="702">W209-AF209</f>
        <v>14.191599999999998</v>
      </c>
      <c r="AJ209" s="60"/>
      <c r="AL209" s="45">
        <f>AL208+1</f>
        <v>18</v>
      </c>
      <c r="AM209" s="8" t="s">
        <v>10</v>
      </c>
      <c r="AN209" s="6">
        <f ca="1">INDEX(AO$8:AO$31,AL209,1)</f>
        <v>-28.033000000000001</v>
      </c>
      <c r="AO209" s="6">
        <f ca="1">INDEX(AP$8:AP$31,AL209,1)</f>
        <v>-16.878</v>
      </c>
      <c r="AP209" s="6">
        <f ca="1">INDEX(AQ$8:AQ$31,AL209,1)</f>
        <v>-16.010000000000002</v>
      </c>
      <c r="AQ209" s="6">
        <f ca="1">INDEX(AR$8:AR$31,AL209,1)</f>
        <v>-1.9430000000000001</v>
      </c>
      <c r="AR209" s="6">
        <f ca="1">INDEX(AS$8:AS$31,AL209,1)</f>
        <v>-0.23300000000000001</v>
      </c>
      <c r="AS209" s="6">
        <f ca="1">INDEX(AT$8:AT$31,AL209,1)</f>
        <v>-0.34200000000000003</v>
      </c>
      <c r="AT209" s="21">
        <f t="shared" ref="AT209:AU211" ca="1" si="703">(ABS(AP209)+ABS(AR209))*SIGN(AP209)</f>
        <v>-16.243000000000002</v>
      </c>
      <c r="AU209" s="21">
        <f t="shared" ca="1" si="703"/>
        <v>-2.2850000000000001</v>
      </c>
      <c r="AV209" s="21">
        <f t="shared" ref="AV209:AV211" ca="1" si="704">(ABS(AT209)+0.3*ABS(AU209))*SIGN(AT209)</f>
        <v>-16.928500000000003</v>
      </c>
      <c r="AW209" s="21">
        <f t="shared" ca="1" si="688"/>
        <v>-7.1579000000000006</v>
      </c>
      <c r="AX209" s="21">
        <f ca="1">IF($C$2&lt;=$C$3,AV209,AW209)</f>
        <v>-16.928500000000003</v>
      </c>
      <c r="AY209" s="37">
        <f t="shared" ref="AY209:AY211" ca="1" si="705">AN209</f>
        <v>-28.033000000000001</v>
      </c>
      <c r="AZ209" s="37">
        <f t="shared" ref="AZ209:AZ211" ca="1" si="706">AO209+AX209</f>
        <v>-33.8065</v>
      </c>
      <c r="BA209" s="37">
        <f t="shared" ref="BA209:BA211" ca="1" si="707">AO209-AX209</f>
        <v>5.0500000000003098E-2</v>
      </c>
      <c r="BB209" s="60"/>
      <c r="BD209" s="45">
        <f>BD208+1</f>
        <v>18</v>
      </c>
      <c r="BE209" s="8" t="s">
        <v>10</v>
      </c>
      <c r="BF209" s="6">
        <f ca="1">INDEX(BG$8:BG$31,BD209,1)</f>
        <v>-52.573</v>
      </c>
      <c r="BG209" s="6">
        <f ca="1">INDEX(BH$8:BH$31,BD209,1)</f>
        <v>-31.5</v>
      </c>
      <c r="BH209" s="6">
        <f ca="1">INDEX(BI$8:BI$31,BD209,1)</f>
        <v>-163.66200000000001</v>
      </c>
      <c r="BI209" s="6">
        <f ca="1">INDEX(BJ$8:BJ$31,BD209,1)</f>
        <v>-19.949000000000002</v>
      </c>
      <c r="BJ209" s="6">
        <f ca="1">INDEX(BK$8:BK$31,BD209,1)</f>
        <v>-2.3959999999999999</v>
      </c>
      <c r="BK209" s="6">
        <f ca="1">INDEX(BL$8:BL$31,BD209,1)</f>
        <v>-3.5249999999999999</v>
      </c>
      <c r="BL209" s="21">
        <f t="shared" ref="BL209:BM211" ca="1" si="708">(ABS(BH209)+ABS(BJ209))*SIGN(BH209)</f>
        <v>-166.05799999999999</v>
      </c>
      <c r="BM209" s="21">
        <f t="shared" ca="1" si="708"/>
        <v>-23.474</v>
      </c>
      <c r="BN209" s="21">
        <f t="shared" ref="BN209:BN211" ca="1" si="709">(ABS(BL209)+0.3*ABS(BM209))*SIGN(BL209)</f>
        <v>-173.1002</v>
      </c>
      <c r="BO209" s="21">
        <f t="shared" ca="1" si="689"/>
        <v>-73.291399999999996</v>
      </c>
      <c r="BP209" s="21">
        <f ca="1">IF($C$2&lt;=$C$3,BN209,BO209)</f>
        <v>-173.1002</v>
      </c>
      <c r="BQ209" s="37">
        <f t="shared" ref="BQ209:BQ211" ca="1" si="710">BF209</f>
        <v>-52.573</v>
      </c>
      <c r="BR209" s="37">
        <f t="shared" ref="BR209:BR211" ca="1" si="711">BG209+BP209</f>
        <v>-204.6002</v>
      </c>
      <c r="BS209" s="37">
        <f t="shared" ref="BS209:BS211" ca="1" si="712">BG209-BP209</f>
        <v>141.6002</v>
      </c>
      <c r="BT209" s="60"/>
      <c r="BV209" s="45">
        <f>BV208+1</f>
        <v>18</v>
      </c>
      <c r="BW209" s="8" t="s">
        <v>10</v>
      </c>
      <c r="BX209" s="6">
        <f ca="1">INDEX(BY$8:BY$31,BV209,1)</f>
        <v>-84.061000000000007</v>
      </c>
      <c r="BY209" s="6">
        <f ca="1">INDEX(BZ$8:BZ$31,BV209,1)</f>
        <v>-50.314</v>
      </c>
      <c r="BZ209" s="6">
        <f ca="1">INDEX(CA$8:CA$31,BV209,1)</f>
        <v>-173.678</v>
      </c>
      <c r="CA209" s="6">
        <f ca="1">INDEX(CB$8:CB$31,BV209,1)</f>
        <v>-21.148</v>
      </c>
      <c r="CB209" s="6">
        <f ca="1">INDEX(CC$8:CC$31,BV209,1)</f>
        <v>-2.5409999999999999</v>
      </c>
      <c r="CC209" s="6">
        <f ca="1">INDEX(CD$8:CD$31,BV209,1)</f>
        <v>-3.738</v>
      </c>
      <c r="CD209" s="21">
        <f t="shared" ref="CD209:CE211" ca="1" si="713">(ABS(BZ209)+ABS(CB209))*SIGN(BZ209)</f>
        <v>-176.21899999999999</v>
      </c>
      <c r="CE209" s="21">
        <f t="shared" ca="1" si="713"/>
        <v>-24.885999999999999</v>
      </c>
      <c r="CF209" s="21">
        <f t="shared" ref="CF209:CF211" ca="1" si="714">(ABS(CD209)+0.3*ABS(CE209))*SIGN(CD209)</f>
        <v>-183.6848</v>
      </c>
      <c r="CG209" s="21">
        <f t="shared" ca="1" si="690"/>
        <v>-77.7517</v>
      </c>
      <c r="CH209" s="21">
        <f ca="1">IF($C$2&lt;=$C$3,CF209,CG209)</f>
        <v>-183.6848</v>
      </c>
      <c r="CI209" s="37">
        <f t="shared" ref="CI209:CI211" ca="1" si="715">BX209</f>
        <v>-84.061000000000007</v>
      </c>
      <c r="CJ209" s="37">
        <f t="shared" ref="CJ209:CJ211" ca="1" si="716">BY209+CH209</f>
        <v>-233.99879999999999</v>
      </c>
      <c r="CK209" s="37">
        <f t="shared" ref="CK209:CK211" ca="1" si="717">BY209-CH209</f>
        <v>133.3708</v>
      </c>
      <c r="CL209" s="60"/>
      <c r="CN209" s="45">
        <f>CN208+1</f>
        <v>18</v>
      </c>
      <c r="CO209" s="8" t="s">
        <v>10</v>
      </c>
      <c r="CP209" s="6">
        <f ca="1">INDEX(CQ$8:CQ$31,CN209,1)</f>
        <v>-37.804000000000002</v>
      </c>
      <c r="CQ209" s="6">
        <f ca="1">INDEX(CR$8:CR$31,CN209,1)</f>
        <v>-22.629000000000001</v>
      </c>
      <c r="CR209" s="6">
        <f ca="1">INDEX(CS$8:CS$31,CN209,1)</f>
        <v>-117.98099999999999</v>
      </c>
      <c r="CS209" s="6">
        <f ca="1">INDEX(CT$8:CT$31,CN209,1)</f>
        <v>-14.371</v>
      </c>
      <c r="CT209" s="6">
        <f ca="1">INDEX(CU$8:CU$31,CN209,1)</f>
        <v>-1.7230000000000001</v>
      </c>
      <c r="CU209" s="6">
        <f ca="1">INDEX(CV$8:CV$31,CN209,1)</f>
        <v>-2.5339999999999998</v>
      </c>
      <c r="CV209" s="21">
        <f t="shared" ref="CV209:CW211" ca="1" si="718">(ABS(CR209)+ABS(CT209))*SIGN(CR209)</f>
        <v>-119.70399999999999</v>
      </c>
      <c r="CW209" s="21">
        <f t="shared" ca="1" si="718"/>
        <v>-16.905000000000001</v>
      </c>
      <c r="CX209" s="21">
        <f t="shared" ref="CX209:CX211" ca="1" si="719">(ABS(CV209)+0.3*ABS(CW209))*SIGN(CV209)</f>
        <v>-124.77549999999999</v>
      </c>
      <c r="CY209" s="21">
        <f t="shared" ca="1" si="691"/>
        <v>-52.816199999999995</v>
      </c>
      <c r="CZ209" s="21">
        <f ca="1">IF($C$2&lt;=$C$3,CX209,CY209)</f>
        <v>-124.77549999999999</v>
      </c>
      <c r="DA209" s="37">
        <f t="shared" ref="DA209:DA211" ca="1" si="720">CP209</f>
        <v>-37.804000000000002</v>
      </c>
      <c r="DB209" s="37">
        <f t="shared" ref="DB209:DB211" ca="1" si="721">CQ209+CZ209</f>
        <v>-147.40449999999998</v>
      </c>
      <c r="DC209" s="37">
        <f t="shared" ref="DC209:DC211" ca="1" si="722">CQ209-CZ209</f>
        <v>102.14649999999999</v>
      </c>
      <c r="DD209" s="60"/>
      <c r="DF209" s="45">
        <f>DF208+1</f>
        <v>18</v>
      </c>
      <c r="DG209" s="8" t="s">
        <v>10</v>
      </c>
      <c r="DH209" s="6">
        <f ca="1">INDEX(DI$8:DI$31,DF209,1)</f>
        <v>-22.541</v>
      </c>
      <c r="DI209" s="6">
        <f ca="1">INDEX(DJ$8:DJ$31,DF209,1)</f>
        <v>-13.81</v>
      </c>
      <c r="DJ209" s="6">
        <f ca="1">INDEX(DK$8:DK$31,DF209,1)</f>
        <v>-19.318999999999999</v>
      </c>
      <c r="DK209" s="6">
        <f ca="1">INDEX(DL$8:DL$31,DF209,1)</f>
        <v>3.8149999999999999</v>
      </c>
      <c r="DL209" s="6">
        <f ca="1">INDEX(DM$8:DM$31,DF209,1)</f>
        <v>0.53100000000000003</v>
      </c>
      <c r="DM209" s="6">
        <f ca="1">INDEX(DN$8:DN$31,DF209,1)</f>
        <v>0.78100000000000003</v>
      </c>
      <c r="DN209" s="21">
        <f t="shared" ref="DN209:DO211" ca="1" si="723">(ABS(DJ209)+ABS(DL209))*SIGN(DJ209)</f>
        <v>-19.849999999999998</v>
      </c>
      <c r="DO209" s="21">
        <f t="shared" ca="1" si="723"/>
        <v>4.5960000000000001</v>
      </c>
      <c r="DP209" s="21">
        <f t="shared" ref="DP209:DP211" ca="1" si="724">(ABS(DN209)+0.3*ABS(DO209))*SIGN(DN209)</f>
        <v>-21.2288</v>
      </c>
      <c r="DQ209" s="21">
        <f t="shared" ca="1" si="692"/>
        <v>10.550999999999998</v>
      </c>
      <c r="DR209" s="21">
        <f ca="1">IF($C$2&lt;=$C$3,DP209,DQ209)</f>
        <v>-21.2288</v>
      </c>
      <c r="DS209" s="37">
        <f t="shared" ref="DS209:DS211" ca="1" si="725">DH209</f>
        <v>-22.541</v>
      </c>
      <c r="DT209" s="37">
        <f t="shared" ref="DT209:DT211" ca="1" si="726">DI209+DR209</f>
        <v>-35.038800000000002</v>
      </c>
      <c r="DU209" s="37">
        <f t="shared" ref="DU209:DU211" ca="1" si="727">DI209-DR209</f>
        <v>7.4187999999999992</v>
      </c>
      <c r="DV209" s="60"/>
    </row>
    <row r="210" spans="1:126">
      <c r="B210" s="45">
        <f t="shared" ref="B210:B211" si="728">B209+1</f>
        <v>19</v>
      </c>
      <c r="C210" s="8" t="s">
        <v>9</v>
      </c>
      <c r="D210" s="6">
        <f ca="1">INDEX(E$8:E$31,B210,1)</f>
        <v>28.041</v>
      </c>
      <c r="E210" s="6">
        <f ca="1">INDEX(F$8:F$31,B210,1)</f>
        <v>17.181000000000001</v>
      </c>
      <c r="F210" s="6">
        <f ca="1">INDEX(G$8:G$31,B210,1)</f>
        <v>-8.4730000000000008</v>
      </c>
      <c r="G210" s="6">
        <f ca="1">INDEX(H$8:H$31,B210,1)</f>
        <v>-1.032</v>
      </c>
      <c r="H210" s="6">
        <f ca="1">INDEX(I$8:I$31,B210,1)</f>
        <v>-0.124</v>
      </c>
      <c r="I210" s="6">
        <f ca="1">INDEX(J$8:J$31,B210,1)</f>
        <v>-0.183</v>
      </c>
      <c r="J210" s="21">
        <f t="shared" ca="1" si="693"/>
        <v>-8.5970000000000013</v>
      </c>
      <c r="K210" s="21">
        <f t="shared" ca="1" si="693"/>
        <v>-1.2150000000000001</v>
      </c>
      <c r="L210" s="21">
        <f t="shared" ca="1" si="694"/>
        <v>-8.9615000000000009</v>
      </c>
      <c r="M210" s="21">
        <f t="shared" ca="1" si="686"/>
        <v>-3.7941000000000003</v>
      </c>
      <c r="N210" s="21">
        <f ca="1">IF($C$2&lt;=$C$3,L210,M210)</f>
        <v>-8.9615000000000009</v>
      </c>
      <c r="O210" s="21">
        <f t="shared" ca="1" si="695"/>
        <v>28.041</v>
      </c>
      <c r="P210" s="21">
        <f t="shared" ca="1" si="696"/>
        <v>8.2195</v>
      </c>
      <c r="Q210" s="21">
        <f t="shared" ca="1" si="697"/>
        <v>26.142500000000002</v>
      </c>
      <c r="R210" s="60"/>
      <c r="T210" s="45">
        <f t="shared" ref="T210:T211" si="729">T209+1</f>
        <v>19</v>
      </c>
      <c r="U210" s="8" t="s">
        <v>9</v>
      </c>
      <c r="V210" s="6">
        <f ca="1">INDEX(W$8:W$31,T210,1)</f>
        <v>22.922000000000001</v>
      </c>
      <c r="W210" s="6">
        <f ca="1">INDEX(X$8:X$31,T210,1)</f>
        <v>14.051</v>
      </c>
      <c r="X210" s="6">
        <f ca="1">INDEX(Y$8:Y$31,T210,1)</f>
        <v>-11.765000000000001</v>
      </c>
      <c r="Y210" s="6">
        <f ca="1">INDEX(Z$8:Z$31,T210,1)</f>
        <v>-1.4330000000000001</v>
      </c>
      <c r="Z210" s="6">
        <f ca="1">INDEX(AA$8:AA$31,T210,1)</f>
        <v>-0.17199999999999999</v>
      </c>
      <c r="AA210" s="6">
        <f ca="1">INDEX(AB$8:AB$31,T210,1)</f>
        <v>-0.254</v>
      </c>
      <c r="AB210" s="21">
        <f t="shared" ca="1" si="698"/>
        <v>-11.937000000000001</v>
      </c>
      <c r="AC210" s="21">
        <f t="shared" ca="1" si="698"/>
        <v>-1.6870000000000001</v>
      </c>
      <c r="AD210" s="21">
        <f t="shared" ca="1" si="699"/>
        <v>-12.443100000000001</v>
      </c>
      <c r="AE210" s="21">
        <f t="shared" ca="1" si="687"/>
        <v>-5.2681000000000004</v>
      </c>
      <c r="AF210" s="21">
        <f ca="1">IF($C$2&lt;=$C$3,AD210,AE210)</f>
        <v>-12.443100000000001</v>
      </c>
      <c r="AG210" s="21">
        <f t="shared" ca="1" si="700"/>
        <v>22.922000000000001</v>
      </c>
      <c r="AH210" s="21">
        <f t="shared" ca="1" si="701"/>
        <v>1.607899999999999</v>
      </c>
      <c r="AI210" s="21">
        <f t="shared" ca="1" si="702"/>
        <v>26.494100000000003</v>
      </c>
      <c r="AJ210" s="60"/>
      <c r="AL210" s="45">
        <f t="shared" ref="AL210:AL211" si="730">AL209+1</f>
        <v>19</v>
      </c>
      <c r="AM210" s="8" t="s">
        <v>9</v>
      </c>
      <c r="AN210" s="6">
        <f ca="1">INDEX(AO$8:AO$31,AL210,1)</f>
        <v>53.051000000000002</v>
      </c>
      <c r="AO210" s="6">
        <f ca="1">INDEX(AP$8:AP$31,AL210,1)</f>
        <v>31.96</v>
      </c>
      <c r="AP210" s="6">
        <f ca="1">INDEX(AQ$8:AQ$31,AL210,1)</f>
        <v>-12.895</v>
      </c>
      <c r="AQ210" s="6">
        <f ca="1">INDEX(AR$8:AR$31,AL210,1)</f>
        <v>-1.5660000000000001</v>
      </c>
      <c r="AR210" s="6">
        <f ca="1">INDEX(AS$8:AS$31,AL210,1)</f>
        <v>-0.188</v>
      </c>
      <c r="AS210" s="6">
        <f ca="1">INDEX(AT$8:AT$31,AL210,1)</f>
        <v>-0.27600000000000002</v>
      </c>
      <c r="AT210" s="21">
        <f t="shared" ca="1" si="703"/>
        <v>-13.083</v>
      </c>
      <c r="AU210" s="21">
        <f t="shared" ca="1" si="703"/>
        <v>-1.8420000000000001</v>
      </c>
      <c r="AV210" s="21">
        <f t="shared" ca="1" si="704"/>
        <v>-13.6356</v>
      </c>
      <c r="AW210" s="21">
        <f t="shared" ca="1" si="688"/>
        <v>-5.7668999999999997</v>
      </c>
      <c r="AX210" s="21">
        <f ca="1">IF($C$2&lt;=$C$3,AV210,AW210)</f>
        <v>-13.6356</v>
      </c>
      <c r="AY210" s="21">
        <f t="shared" ca="1" si="705"/>
        <v>53.051000000000002</v>
      </c>
      <c r="AZ210" s="21">
        <f t="shared" ca="1" si="706"/>
        <v>18.324400000000001</v>
      </c>
      <c r="BA210" s="21">
        <f t="shared" ca="1" si="707"/>
        <v>45.595600000000005</v>
      </c>
      <c r="BB210" s="60"/>
      <c r="BD210" s="45">
        <f t="shared" ref="BD210:BD211" si="731">BD209+1</f>
        <v>19</v>
      </c>
      <c r="BE210" s="8" t="s">
        <v>9</v>
      </c>
      <c r="BF210" s="6">
        <f ca="1">INDEX(BG$8:BG$31,BD210,1)</f>
        <v>87.358000000000004</v>
      </c>
      <c r="BG210" s="6">
        <f ca="1">INDEX(BH$8:BH$31,BD210,1)</f>
        <v>52.238</v>
      </c>
      <c r="BH210" s="6">
        <f ca="1">INDEX(BI$8:BI$31,BD210,1)</f>
        <v>-86.549000000000007</v>
      </c>
      <c r="BI210" s="6">
        <f ca="1">INDEX(BJ$8:BJ$31,BD210,1)</f>
        <v>-10.548</v>
      </c>
      <c r="BJ210" s="6">
        <f ca="1">INDEX(BK$8:BK$31,BD210,1)</f>
        <v>-1.266</v>
      </c>
      <c r="BK210" s="6">
        <f ca="1">INDEX(BL$8:BL$31,BD210,1)</f>
        <v>-1.8620000000000001</v>
      </c>
      <c r="BL210" s="21">
        <f t="shared" ca="1" si="708"/>
        <v>-87.815000000000012</v>
      </c>
      <c r="BM210" s="21">
        <f t="shared" ca="1" si="708"/>
        <v>-12.41</v>
      </c>
      <c r="BN210" s="21">
        <f t="shared" ca="1" si="709"/>
        <v>-91.538000000000011</v>
      </c>
      <c r="BO210" s="21">
        <f t="shared" ca="1" si="689"/>
        <v>-38.754500000000007</v>
      </c>
      <c r="BP210" s="21">
        <f ca="1">IF($C$2&lt;=$C$3,BN210,BO210)</f>
        <v>-91.538000000000011</v>
      </c>
      <c r="BQ210" s="21">
        <f t="shared" ca="1" si="710"/>
        <v>87.358000000000004</v>
      </c>
      <c r="BR210" s="21">
        <f t="shared" ca="1" si="711"/>
        <v>-39.300000000000011</v>
      </c>
      <c r="BS210" s="21">
        <f t="shared" ca="1" si="712"/>
        <v>143.77600000000001</v>
      </c>
      <c r="BT210" s="60"/>
      <c r="BV210" s="45">
        <f t="shared" ref="BV210:BV211" si="732">BV209+1</f>
        <v>19</v>
      </c>
      <c r="BW210" s="8" t="s">
        <v>9</v>
      </c>
      <c r="BX210" s="6">
        <f ca="1">INDEX(BY$8:BY$31,BV210,1)</f>
        <v>118.643</v>
      </c>
      <c r="BY210" s="6">
        <f ca="1">INDEX(BZ$8:BZ$31,BV210,1)</f>
        <v>70.95</v>
      </c>
      <c r="BZ210" s="6">
        <f ca="1">INDEX(CA$8:CA$31,BV210,1)</f>
        <v>-82.531999999999996</v>
      </c>
      <c r="CA210" s="6">
        <f ca="1">INDEX(CB$8:CB$31,BV210,1)</f>
        <v>-10.048999999999999</v>
      </c>
      <c r="CB210" s="6">
        <f ca="1">INDEX(CC$8:CC$31,BV210,1)</f>
        <v>-1.2070000000000001</v>
      </c>
      <c r="CC210" s="6">
        <f ca="1">INDEX(CD$8:CD$31,BV210,1)</f>
        <v>-1.776</v>
      </c>
      <c r="CD210" s="21">
        <f t="shared" ca="1" si="713"/>
        <v>-83.73899999999999</v>
      </c>
      <c r="CE210" s="21">
        <f t="shared" ca="1" si="713"/>
        <v>-11.824999999999999</v>
      </c>
      <c r="CF210" s="21">
        <f t="shared" ca="1" si="714"/>
        <v>-87.28649999999999</v>
      </c>
      <c r="CG210" s="21">
        <f t="shared" ca="1" si="690"/>
        <v>-36.946699999999993</v>
      </c>
      <c r="CH210" s="21">
        <f ca="1">IF($C$2&lt;=$C$3,CF210,CG210)</f>
        <v>-87.28649999999999</v>
      </c>
      <c r="CI210" s="21">
        <f t="shared" ca="1" si="715"/>
        <v>118.643</v>
      </c>
      <c r="CJ210" s="21">
        <f t="shared" ca="1" si="716"/>
        <v>-16.336499999999987</v>
      </c>
      <c r="CK210" s="21">
        <f t="shared" ca="1" si="717"/>
        <v>158.23649999999998</v>
      </c>
      <c r="CL210" s="60"/>
      <c r="CN210" s="45">
        <f t="shared" ref="CN210:CN211" si="733">CN209+1</f>
        <v>19</v>
      </c>
      <c r="CO210" s="8" t="s">
        <v>9</v>
      </c>
      <c r="CP210" s="6">
        <f ca="1">INDEX(CQ$8:CQ$31,CN210,1)</f>
        <v>109.87</v>
      </c>
      <c r="CQ210" s="6">
        <f ca="1">INDEX(CR$8:CR$31,CN210,1)</f>
        <v>65.709000000000003</v>
      </c>
      <c r="CR210" s="6">
        <f ca="1">INDEX(CS$8:CS$31,CN210,1)</f>
        <v>-76.174999999999997</v>
      </c>
      <c r="CS210" s="6">
        <f ca="1">INDEX(CT$8:CT$31,CN210,1)</f>
        <v>-9.2810000000000006</v>
      </c>
      <c r="CT210" s="6">
        <f ca="1">INDEX(CU$8:CU$31,CN210,1)</f>
        <v>-1.1140000000000001</v>
      </c>
      <c r="CU210" s="6">
        <f ca="1">INDEX(CV$8:CV$31,CN210,1)</f>
        <v>-1.639</v>
      </c>
      <c r="CV210" s="21">
        <f t="shared" ca="1" si="718"/>
        <v>-77.289000000000001</v>
      </c>
      <c r="CW210" s="21">
        <f t="shared" ca="1" si="718"/>
        <v>-10.92</v>
      </c>
      <c r="CX210" s="21">
        <f t="shared" ca="1" si="719"/>
        <v>-80.564999999999998</v>
      </c>
      <c r="CY210" s="21">
        <f t="shared" ca="1" si="691"/>
        <v>-34.106699999999996</v>
      </c>
      <c r="CZ210" s="21">
        <f ca="1">IF($C$2&lt;=$C$3,CX210,CY210)</f>
        <v>-80.564999999999998</v>
      </c>
      <c r="DA210" s="21">
        <f t="shared" ca="1" si="720"/>
        <v>109.87</v>
      </c>
      <c r="DB210" s="21">
        <f t="shared" ca="1" si="721"/>
        <v>-14.855999999999995</v>
      </c>
      <c r="DC210" s="21">
        <f t="shared" ca="1" si="722"/>
        <v>146.274</v>
      </c>
      <c r="DD210" s="60"/>
      <c r="DF210" s="45">
        <f t="shared" ref="DF210:DF211" si="734">DF209+1</f>
        <v>19</v>
      </c>
      <c r="DG210" s="8" t="s">
        <v>9</v>
      </c>
      <c r="DH210" s="6">
        <f ca="1">INDEX(DI$8:DI$31,DF210,1)</f>
        <v>28.047000000000001</v>
      </c>
      <c r="DI210" s="6">
        <f ca="1">INDEX(DJ$8:DJ$31,DF210,1)</f>
        <v>17.184999999999999</v>
      </c>
      <c r="DJ210" s="6">
        <f ca="1">INDEX(DK$8:DK$31,DF210,1)</f>
        <v>-8.4109999999999996</v>
      </c>
      <c r="DK210" s="6">
        <f ca="1">INDEX(DL$8:DL$31,DF210,1)</f>
        <v>1.661</v>
      </c>
      <c r="DL210" s="6">
        <f ca="1">INDEX(DM$8:DM$31,DF210,1)</f>
        <v>0.23100000000000001</v>
      </c>
      <c r="DM210" s="6">
        <f ca="1">INDEX(DN$8:DN$31,DF210,1)</f>
        <v>0.34</v>
      </c>
      <c r="DN210" s="21">
        <f t="shared" ca="1" si="723"/>
        <v>-8.6419999999999995</v>
      </c>
      <c r="DO210" s="21">
        <f t="shared" ca="1" si="723"/>
        <v>2.0009999999999999</v>
      </c>
      <c r="DP210" s="21">
        <f t="shared" ca="1" si="724"/>
        <v>-9.2423000000000002</v>
      </c>
      <c r="DQ210" s="21">
        <f t="shared" ca="1" si="692"/>
        <v>4.5935999999999995</v>
      </c>
      <c r="DR210" s="21">
        <f ca="1">IF($C$2&lt;=$C$3,DP210,DQ210)</f>
        <v>-9.2423000000000002</v>
      </c>
      <c r="DS210" s="21">
        <f t="shared" ca="1" si="725"/>
        <v>28.047000000000001</v>
      </c>
      <c r="DT210" s="21">
        <f t="shared" ca="1" si="726"/>
        <v>7.9426999999999985</v>
      </c>
      <c r="DU210" s="21">
        <f t="shared" ca="1" si="727"/>
        <v>26.427299999999999</v>
      </c>
      <c r="DV210" s="60"/>
    </row>
    <row r="211" spans="1:126">
      <c r="B211" s="45">
        <f t="shared" si="728"/>
        <v>20</v>
      </c>
      <c r="C211" s="8" t="s">
        <v>8</v>
      </c>
      <c r="D211" s="6">
        <f ca="1">INDEX(E$8:E$31,B211,1)</f>
        <v>-28.876000000000001</v>
      </c>
      <c r="E211" s="6">
        <f ca="1">INDEX(F$8:F$31,B211,1)</f>
        <v>-17.693000000000001</v>
      </c>
      <c r="F211" s="6">
        <f ca="1">INDEX(G$8:G$31,B211,1)</f>
        <v>-8.4730000000000008</v>
      </c>
      <c r="G211" s="6">
        <f ca="1">INDEX(H$8:H$31,B211,1)</f>
        <v>-1.032</v>
      </c>
      <c r="H211" s="6">
        <f ca="1">INDEX(I$8:I$31,B211,1)</f>
        <v>-0.124</v>
      </c>
      <c r="I211" s="6">
        <f ca="1">INDEX(J$8:J$31,B211,1)</f>
        <v>-0.183</v>
      </c>
      <c r="J211" s="21">
        <f t="shared" ca="1" si="693"/>
        <v>-8.5970000000000013</v>
      </c>
      <c r="K211" s="21">
        <f t="shared" ca="1" si="693"/>
        <v>-1.2150000000000001</v>
      </c>
      <c r="L211" s="21">
        <f t="shared" ca="1" si="694"/>
        <v>-8.9615000000000009</v>
      </c>
      <c r="M211" s="21">
        <f t="shared" ca="1" si="686"/>
        <v>-3.7941000000000003</v>
      </c>
      <c r="N211" s="21">
        <f ca="1">IF($C$2&lt;=$C$3,L211,M211)</f>
        <v>-8.9615000000000009</v>
      </c>
      <c r="O211" s="21">
        <f t="shared" ca="1" si="695"/>
        <v>-28.876000000000001</v>
      </c>
      <c r="P211" s="21">
        <f t="shared" ca="1" si="696"/>
        <v>-26.654500000000002</v>
      </c>
      <c r="Q211" s="21">
        <f t="shared" ca="1" si="697"/>
        <v>-8.7315000000000005</v>
      </c>
      <c r="R211" s="60"/>
      <c r="T211" s="45">
        <f t="shared" si="729"/>
        <v>20</v>
      </c>
      <c r="U211" s="8" t="s">
        <v>8</v>
      </c>
      <c r="V211" s="6">
        <f ca="1">INDEX(W$8:W$31,T211,1)</f>
        <v>-23.096</v>
      </c>
      <c r="W211" s="6">
        <f ca="1">INDEX(X$8:X$31,T211,1)</f>
        <v>-14.145</v>
      </c>
      <c r="X211" s="6">
        <f ca="1">INDEX(Y$8:Y$31,T211,1)</f>
        <v>-11.765000000000001</v>
      </c>
      <c r="Y211" s="6">
        <f ca="1">INDEX(Z$8:Z$31,T211,1)</f>
        <v>-1.4330000000000001</v>
      </c>
      <c r="Z211" s="6">
        <f ca="1">INDEX(AA$8:AA$31,T211,1)</f>
        <v>-0.17199999999999999</v>
      </c>
      <c r="AA211" s="6">
        <f ca="1">INDEX(AB$8:AB$31,T211,1)</f>
        <v>-0.254</v>
      </c>
      <c r="AB211" s="21">
        <f t="shared" ca="1" si="698"/>
        <v>-11.937000000000001</v>
      </c>
      <c r="AC211" s="21">
        <f t="shared" ca="1" si="698"/>
        <v>-1.6870000000000001</v>
      </c>
      <c r="AD211" s="21">
        <f t="shared" ca="1" si="699"/>
        <v>-12.443100000000001</v>
      </c>
      <c r="AE211" s="21">
        <f t="shared" ca="1" si="687"/>
        <v>-5.2681000000000004</v>
      </c>
      <c r="AF211" s="21">
        <f ca="1">IF($C$2&lt;=$C$3,AD211,AE211)</f>
        <v>-12.443100000000001</v>
      </c>
      <c r="AG211" s="21">
        <f t="shared" ca="1" si="700"/>
        <v>-23.096</v>
      </c>
      <c r="AH211" s="21">
        <f t="shared" ca="1" si="701"/>
        <v>-26.588100000000001</v>
      </c>
      <c r="AI211" s="21">
        <f t="shared" ca="1" si="702"/>
        <v>-1.7018999999999984</v>
      </c>
      <c r="AJ211" s="60"/>
      <c r="AL211" s="45">
        <f t="shared" si="730"/>
        <v>20</v>
      </c>
      <c r="AM211" s="8" t="s">
        <v>8</v>
      </c>
      <c r="AN211" s="6">
        <f ca="1">INDEX(AO$8:AO$31,AL211,1)</f>
        <v>-54.529000000000003</v>
      </c>
      <c r="AO211" s="6">
        <f ca="1">INDEX(AP$8:AP$31,AL211,1)</f>
        <v>-32.840000000000003</v>
      </c>
      <c r="AP211" s="6">
        <f ca="1">INDEX(AQ$8:AQ$31,AL211,1)</f>
        <v>-12.895</v>
      </c>
      <c r="AQ211" s="6">
        <f ca="1">INDEX(AR$8:AR$31,AL211,1)</f>
        <v>-1.5660000000000001</v>
      </c>
      <c r="AR211" s="6">
        <f ca="1">INDEX(AS$8:AS$31,AL211,1)</f>
        <v>-0.188</v>
      </c>
      <c r="AS211" s="6">
        <f ca="1">INDEX(AT$8:AT$31,AL211,1)</f>
        <v>-0.27600000000000002</v>
      </c>
      <c r="AT211" s="21">
        <f t="shared" ca="1" si="703"/>
        <v>-13.083</v>
      </c>
      <c r="AU211" s="21">
        <f t="shared" ca="1" si="703"/>
        <v>-1.8420000000000001</v>
      </c>
      <c r="AV211" s="21">
        <f t="shared" ca="1" si="704"/>
        <v>-13.6356</v>
      </c>
      <c r="AW211" s="21">
        <f t="shared" ca="1" si="688"/>
        <v>-5.7668999999999997</v>
      </c>
      <c r="AX211" s="21">
        <f ca="1">IF($C$2&lt;=$C$3,AV211,AW211)</f>
        <v>-13.6356</v>
      </c>
      <c r="AY211" s="21">
        <f t="shared" ca="1" si="705"/>
        <v>-54.529000000000003</v>
      </c>
      <c r="AZ211" s="21">
        <f t="shared" ca="1" si="706"/>
        <v>-46.4756</v>
      </c>
      <c r="BA211" s="21">
        <f t="shared" ca="1" si="707"/>
        <v>-19.204400000000003</v>
      </c>
      <c r="BB211" s="60"/>
      <c r="BD211" s="45">
        <f t="shared" si="731"/>
        <v>20</v>
      </c>
      <c r="BE211" s="8" t="s">
        <v>8</v>
      </c>
      <c r="BF211" s="6">
        <f ca="1">INDEX(BG$8:BG$31,BD211,1)</f>
        <v>-95.233999999999995</v>
      </c>
      <c r="BG211" s="6">
        <f ca="1">INDEX(BH$8:BH$31,BD211,1)</f>
        <v>-56.978000000000002</v>
      </c>
      <c r="BH211" s="6">
        <f ca="1">INDEX(BI$8:BI$31,BD211,1)</f>
        <v>-86.549000000000007</v>
      </c>
      <c r="BI211" s="6">
        <f ca="1">INDEX(BJ$8:BJ$31,BD211,1)</f>
        <v>-10.548</v>
      </c>
      <c r="BJ211" s="6">
        <f ca="1">INDEX(BK$8:BK$31,BD211,1)</f>
        <v>-1.266</v>
      </c>
      <c r="BK211" s="6">
        <f ca="1">INDEX(BL$8:BL$31,BD211,1)</f>
        <v>-1.8620000000000001</v>
      </c>
      <c r="BL211" s="21">
        <f t="shared" ca="1" si="708"/>
        <v>-87.815000000000012</v>
      </c>
      <c r="BM211" s="21">
        <f t="shared" ca="1" si="708"/>
        <v>-12.41</v>
      </c>
      <c r="BN211" s="21">
        <f t="shared" ca="1" si="709"/>
        <v>-91.538000000000011</v>
      </c>
      <c r="BO211" s="21">
        <f t="shared" ca="1" si="689"/>
        <v>-38.754500000000007</v>
      </c>
      <c r="BP211" s="21">
        <f ca="1">IF($C$2&lt;=$C$3,BN211,BO211)</f>
        <v>-91.538000000000011</v>
      </c>
      <c r="BQ211" s="21">
        <f t="shared" ca="1" si="710"/>
        <v>-95.233999999999995</v>
      </c>
      <c r="BR211" s="21">
        <f t="shared" ca="1" si="711"/>
        <v>-148.51600000000002</v>
      </c>
      <c r="BS211" s="21">
        <f t="shared" ca="1" si="712"/>
        <v>34.560000000000009</v>
      </c>
      <c r="BT211" s="60"/>
      <c r="BV211" s="45">
        <f t="shared" si="732"/>
        <v>20</v>
      </c>
      <c r="BW211" s="8" t="s">
        <v>8</v>
      </c>
      <c r="BX211" s="6">
        <f ca="1">INDEX(BY$8:BY$31,BV211,1)</f>
        <v>-121.009</v>
      </c>
      <c r="BY211" s="6">
        <f ca="1">INDEX(BZ$8:BZ$31,BV211,1)</f>
        <v>-72.396000000000001</v>
      </c>
      <c r="BZ211" s="6">
        <f ca="1">INDEX(CA$8:CA$31,BV211,1)</f>
        <v>-82.531999999999996</v>
      </c>
      <c r="CA211" s="6">
        <f ca="1">INDEX(CB$8:CB$31,BV211,1)</f>
        <v>-10.048999999999999</v>
      </c>
      <c r="CB211" s="6">
        <f ca="1">INDEX(CC$8:CC$31,BV211,1)</f>
        <v>-1.2070000000000001</v>
      </c>
      <c r="CC211" s="6">
        <f ca="1">INDEX(CD$8:CD$31,BV211,1)</f>
        <v>-1.776</v>
      </c>
      <c r="CD211" s="21">
        <f t="shared" ca="1" si="713"/>
        <v>-83.73899999999999</v>
      </c>
      <c r="CE211" s="21">
        <f t="shared" ca="1" si="713"/>
        <v>-11.824999999999999</v>
      </c>
      <c r="CF211" s="21">
        <f t="shared" ca="1" si="714"/>
        <v>-87.28649999999999</v>
      </c>
      <c r="CG211" s="21">
        <f t="shared" ca="1" si="690"/>
        <v>-36.946699999999993</v>
      </c>
      <c r="CH211" s="21">
        <f ca="1">IF($C$2&lt;=$C$3,CF211,CG211)</f>
        <v>-87.28649999999999</v>
      </c>
      <c r="CI211" s="21">
        <f t="shared" ca="1" si="715"/>
        <v>-121.009</v>
      </c>
      <c r="CJ211" s="21">
        <f t="shared" ca="1" si="716"/>
        <v>-159.6825</v>
      </c>
      <c r="CK211" s="21">
        <f t="shared" ca="1" si="717"/>
        <v>14.890499999999989</v>
      </c>
      <c r="CL211" s="60"/>
      <c r="CN211" s="45">
        <f t="shared" si="733"/>
        <v>20</v>
      </c>
      <c r="CO211" s="8" t="s">
        <v>8</v>
      </c>
      <c r="CP211" s="6">
        <f ca="1">INDEX(CQ$8:CQ$31,CN211,1)</f>
        <v>-95.546000000000006</v>
      </c>
      <c r="CQ211" s="6">
        <f ca="1">INDEX(CR$8:CR$31,CN211,1)</f>
        <v>-57.158999999999999</v>
      </c>
      <c r="CR211" s="6">
        <f ca="1">INDEX(CS$8:CS$31,CN211,1)</f>
        <v>-76.174999999999997</v>
      </c>
      <c r="CS211" s="6">
        <f ca="1">INDEX(CT$8:CT$31,CN211,1)</f>
        <v>-9.2810000000000006</v>
      </c>
      <c r="CT211" s="6">
        <f ca="1">INDEX(CU$8:CU$31,CN211,1)</f>
        <v>-1.1140000000000001</v>
      </c>
      <c r="CU211" s="6">
        <f ca="1">INDEX(CV$8:CV$31,CN211,1)</f>
        <v>-1.639</v>
      </c>
      <c r="CV211" s="21">
        <f t="shared" ca="1" si="718"/>
        <v>-77.289000000000001</v>
      </c>
      <c r="CW211" s="21">
        <f t="shared" ca="1" si="718"/>
        <v>-10.92</v>
      </c>
      <c r="CX211" s="21">
        <f t="shared" ca="1" si="719"/>
        <v>-80.564999999999998</v>
      </c>
      <c r="CY211" s="21">
        <f t="shared" ca="1" si="691"/>
        <v>-34.106699999999996</v>
      </c>
      <c r="CZ211" s="21">
        <f ca="1">IF($C$2&lt;=$C$3,CX211,CY211)</f>
        <v>-80.564999999999998</v>
      </c>
      <c r="DA211" s="21">
        <f t="shared" ca="1" si="720"/>
        <v>-95.546000000000006</v>
      </c>
      <c r="DB211" s="21">
        <f t="shared" ca="1" si="721"/>
        <v>-137.72399999999999</v>
      </c>
      <c r="DC211" s="21">
        <f t="shared" ca="1" si="722"/>
        <v>23.405999999999999</v>
      </c>
      <c r="DD211" s="60"/>
      <c r="DF211" s="45">
        <f t="shared" si="734"/>
        <v>20</v>
      </c>
      <c r="DG211" s="8" t="s">
        <v>8</v>
      </c>
      <c r="DH211" s="6">
        <f ca="1">INDEX(DI$8:DI$31,DF211,1)</f>
        <v>-28.87</v>
      </c>
      <c r="DI211" s="6">
        <f ca="1">INDEX(DJ$8:DJ$31,DF211,1)</f>
        <v>-17.689</v>
      </c>
      <c r="DJ211" s="6">
        <f ca="1">INDEX(DK$8:DK$31,DF211,1)</f>
        <v>-8.4109999999999996</v>
      </c>
      <c r="DK211" s="6">
        <f ca="1">INDEX(DL$8:DL$31,DF211,1)</f>
        <v>1.661</v>
      </c>
      <c r="DL211" s="6">
        <f ca="1">INDEX(DM$8:DM$31,DF211,1)</f>
        <v>0.23100000000000001</v>
      </c>
      <c r="DM211" s="6">
        <f ca="1">INDEX(DN$8:DN$31,DF211,1)</f>
        <v>0.34</v>
      </c>
      <c r="DN211" s="21">
        <f t="shared" ca="1" si="723"/>
        <v>-8.6419999999999995</v>
      </c>
      <c r="DO211" s="21">
        <f t="shared" ca="1" si="723"/>
        <v>2.0009999999999999</v>
      </c>
      <c r="DP211" s="21">
        <f t="shared" ca="1" si="724"/>
        <v>-9.2423000000000002</v>
      </c>
      <c r="DQ211" s="21">
        <f t="shared" ca="1" si="692"/>
        <v>4.5935999999999995</v>
      </c>
      <c r="DR211" s="21">
        <f ca="1">IF($C$2&lt;=$C$3,DP211,DQ211)</f>
        <v>-9.2423000000000002</v>
      </c>
      <c r="DS211" s="21">
        <f t="shared" ca="1" si="725"/>
        <v>-28.87</v>
      </c>
      <c r="DT211" s="21">
        <f t="shared" ca="1" si="726"/>
        <v>-26.9313</v>
      </c>
      <c r="DU211" s="21">
        <f t="shared" ca="1" si="727"/>
        <v>-8.4466999999999999</v>
      </c>
      <c r="DV211" s="60"/>
    </row>
    <row r="212" spans="1:126">
      <c r="C212" s="8" t="s">
        <v>58</v>
      </c>
      <c r="D212" s="6"/>
      <c r="E212" s="6"/>
      <c r="F212" s="6"/>
      <c r="G212" s="6"/>
      <c r="H212" s="6"/>
      <c r="I212" s="6"/>
      <c r="J212" s="6"/>
      <c r="K212" s="6"/>
      <c r="O212" s="21">
        <f ca="1">MIN(P201,MAX(0,P201/2-(O208-O209)/P202/P201))</f>
        <v>2.315493613507388</v>
      </c>
      <c r="P212" s="21">
        <f ca="1">MIN(P201,MAX(0,P201/2-(P208-P209)/P203/P201))</f>
        <v>1.1077106153581466</v>
      </c>
      <c r="Q212" s="21">
        <f ca="1">MIN(P201,MAX(0,P201/2-(Q208-Q209)/P203/P201))</f>
        <v>3.5231834604576475</v>
      </c>
      <c r="R212" s="60"/>
      <c r="U212" s="8" t="s">
        <v>58</v>
      </c>
      <c r="V212" s="6"/>
      <c r="W212" s="6"/>
      <c r="X212" s="6"/>
      <c r="Y212" s="6"/>
      <c r="Z212" s="6"/>
      <c r="AA212" s="6"/>
      <c r="AB212" s="6"/>
      <c r="AC212" s="6"/>
      <c r="AG212" s="21">
        <f ca="1">MIN(AH201,MAX(0,AH201/2-(AG208-AG209)/AH202/AH201))</f>
        <v>1.8927854317875614</v>
      </c>
      <c r="AH212" s="21">
        <f ca="1">MIN(AH201,MAX(0,AH201/2-(AH208-AH209)/AH203/AH201))</f>
        <v>0.2166867640800112</v>
      </c>
      <c r="AI212" s="21">
        <f ca="1">MIN(AH201,MAX(0,AH201/2-(AI208-AI209)/AH203/AH201))</f>
        <v>3.5706873315363881</v>
      </c>
      <c r="AJ212" s="60"/>
      <c r="AM212" s="8" t="s">
        <v>58</v>
      </c>
      <c r="AN212" s="6"/>
      <c r="AO212" s="6"/>
      <c r="AP212" s="6"/>
      <c r="AQ212" s="6"/>
      <c r="AR212" s="6"/>
      <c r="AS212" s="6"/>
      <c r="AT212" s="6"/>
      <c r="AU212" s="6"/>
      <c r="AY212" s="21">
        <f ca="1">MIN(AZ201,MAX(0,AZ201/2-(AY208-AY209)/AZ202/AZ201))</f>
        <v>1.4793920803123257</v>
      </c>
      <c r="AZ212" s="21">
        <f ca="1">MIN(AZ201,MAX(0,AZ201/2-(AZ208-AZ209)/AZ203/AZ201))</f>
        <v>0.84832716049382717</v>
      </c>
      <c r="BA212" s="21">
        <f ca="1">MIN(AZ201,MAX(0,AZ201/2-(BA208-BA209)/AZ203/AZ201))</f>
        <v>2.1109012345679012</v>
      </c>
      <c r="BB212" s="60"/>
      <c r="BE212" s="8" t="s">
        <v>58</v>
      </c>
      <c r="BF212" s="6"/>
      <c r="BG212" s="6"/>
      <c r="BH212" s="6"/>
      <c r="BI212" s="6"/>
      <c r="BJ212" s="6"/>
      <c r="BK212" s="6"/>
      <c r="BL212" s="6"/>
      <c r="BM212" s="6"/>
      <c r="BQ212" s="21">
        <f ca="1">MIN(BR201,MAX(0,BR201/2-(BQ208-BQ209)/BR202/BR201))</f>
        <v>1.5309827374693306</v>
      </c>
      <c r="BR212" s="21">
        <f ca="1">MIN(BR201,MAX(0,BR201/2-(BR208-BR209)/BR203/BR201))</f>
        <v>0</v>
      </c>
      <c r="BS212" s="21">
        <f ca="1">MIN(BR201,MAX(0,BR201/2-(BS208-BS209)/BR203/BR201))</f>
        <v>3.2</v>
      </c>
      <c r="BT212" s="60"/>
      <c r="BW212" s="8" t="s">
        <v>58</v>
      </c>
      <c r="BX212" s="6"/>
      <c r="BY212" s="6"/>
      <c r="BZ212" s="6"/>
      <c r="CA212" s="6"/>
      <c r="CB212" s="6"/>
      <c r="CC212" s="6"/>
      <c r="CD212" s="6"/>
      <c r="CE212" s="6"/>
      <c r="CI212" s="21">
        <f ca="1">MIN(CJ201,MAX(0,CJ201/2-(CI208-CI209)/CJ202/CJ201))</f>
        <v>2.0792615959808387</v>
      </c>
      <c r="CJ212" s="21">
        <f ca="1">MIN(CJ201,MAX(0,CJ201/2-(CJ208-CJ209)/CJ203/CJ201))</f>
        <v>0</v>
      </c>
      <c r="CK212" s="21">
        <f ca="1">MIN(CJ201,MAX(0,CJ201/2-(CK208-CK209)/CJ203/CJ201))</f>
        <v>4.2</v>
      </c>
      <c r="CL212" s="60"/>
      <c r="CO212" s="8" t="s">
        <v>58</v>
      </c>
      <c r="CP212" s="6"/>
      <c r="CQ212" s="6"/>
      <c r="CR212" s="6"/>
      <c r="CS212" s="6"/>
      <c r="CT212" s="6"/>
      <c r="CU212" s="6"/>
      <c r="CV212" s="6"/>
      <c r="CW212" s="6"/>
      <c r="DA212" s="21">
        <f ca="1">MIN(DB201,MAX(0,DB201/2-(DA208-DA209)/DB202/DB201))</f>
        <v>1.9255208941854578</v>
      </c>
      <c r="DB212" s="21">
        <f ca="1">MIN(DB201,MAX(0,DB201/2-(DB208-DB209)/DB203/DB201))</f>
        <v>0</v>
      </c>
      <c r="DC212" s="21">
        <f ca="1">MIN(DB201,MAX(0,DB201/2-(DC208-DC209)/DB203/DB201))</f>
        <v>3.6</v>
      </c>
      <c r="DD212" s="60"/>
      <c r="DG212" s="8" t="s">
        <v>58</v>
      </c>
      <c r="DH212" s="6"/>
      <c r="DI212" s="6"/>
      <c r="DJ212" s="6"/>
      <c r="DK212" s="6"/>
      <c r="DL212" s="6"/>
      <c r="DM212" s="6"/>
      <c r="DN212" s="6"/>
      <c r="DO212" s="6"/>
      <c r="DS212" s="21">
        <f ca="1">MIN(DT201,MAX(0,DT201/2-(DS208-DS209)/DT202/DT201))</f>
        <v>2.3159855579176698</v>
      </c>
      <c r="DT212" s="21">
        <f ca="1">MIN(DT201,MAX(0,DT201/2-(DT208-DT209)/DT203/DT201))</f>
        <v>1.0704249584217471</v>
      </c>
      <c r="DU212" s="21">
        <f ca="1">MIN(DT201,MAX(0,DT201/2-(DU208-DU209)/DT203/DT201))</f>
        <v>3.5616734530022365</v>
      </c>
      <c r="DV212" s="60"/>
    </row>
    <row r="213" spans="1:126">
      <c r="C213" s="8" t="s">
        <v>64</v>
      </c>
      <c r="O213" s="21">
        <f ca="1">O208+(P202*P201/2-(O208-O209)/P201)*O212-P202*O212^2/2</f>
        <v>11.879947132241647</v>
      </c>
      <c r="P213" s="21">
        <f ca="1">P208+(P203*P201/2-(P208-P209)/P201)*P212-P203*P212^2/2</f>
        <v>13.588054615369131</v>
      </c>
      <c r="Q213" s="21">
        <f ca="1">Q208+(P203*P201/2-(Q208-Q209)/P201)*Q212-P203*Q212^2/2</f>
        <v>11.791768492317033</v>
      </c>
      <c r="R213" s="60"/>
      <c r="U213" s="8" t="s">
        <v>64</v>
      </c>
      <c r="AG213" s="21">
        <f ca="1">AG208+(AH202*AH201/2-(AG208-AG209)/AH201)*AG212-AH202*AG212^2/2</f>
        <v>6.7188651627166465</v>
      </c>
      <c r="AH213" s="21">
        <f ca="1">AH208+(AH203*AH201/2-(AH208-AH209)/AH201)*AH212-AH203*AH212^2/2</f>
        <v>14.7292962003289</v>
      </c>
      <c r="AI213" s="21">
        <f ca="1">AI208+(AH203*AH201/2-(AI208-AI209)/AH201)*AI212-AH203*AI212^2/2</f>
        <v>14.386687752695408</v>
      </c>
      <c r="AJ213" s="60"/>
      <c r="AM213" s="8" t="s">
        <v>64</v>
      </c>
      <c r="AY213" s="21">
        <f ca="1">AY208+(AZ202*AZ201/2-(AY208-AY209)/AZ201)*AY212-AZ202*AY212^2/2</f>
        <v>13.425614626324595</v>
      </c>
      <c r="AZ213" s="21">
        <f ca="1">AZ208+(AZ203*AZ201/2-(AZ208-AZ209)/AZ201)*AZ212-AZ203*AZ212^2/2</f>
        <v>16.194216889300414</v>
      </c>
      <c r="BA213" s="21">
        <f ca="1">BA208+(AZ203*AZ201/2-(BA208-BA209)/AZ201)*BA212-AZ203*BA212^2/2</f>
        <v>8.5878634386831365</v>
      </c>
      <c r="BB213" s="60"/>
      <c r="BE213" s="8" t="s">
        <v>64</v>
      </c>
      <c r="BQ213" s="21">
        <f ca="1">BQ208+(BR202*BR201/2-(BQ208-BQ209)/BR201)*BQ212-BR202*BQ212^2/2</f>
        <v>26.900699303501796</v>
      </c>
      <c r="BR213" s="21">
        <f ca="1">BR208+(BR203*BR201/2-(BR208-BR209)/BR201)*BR212-BR203*BR212^2/2</f>
        <v>95.904399999999995</v>
      </c>
      <c r="BS213" s="21">
        <f ca="1">BS208+(BR203*BR201/2-(BS208-BS209)/BR201)*BS212-BR203*BS212^2/2</f>
        <v>141.6002</v>
      </c>
      <c r="BT213" s="60"/>
      <c r="BW213" s="8" t="s">
        <v>64</v>
      </c>
      <c r="CI213" s="21">
        <f ca="1">CI208+(CJ202*CJ201/2-(CI208-CI209)/CJ201)*CI212-CJ202*CI212^2/2</f>
        <v>44.253570222378002</v>
      </c>
      <c r="CJ213" s="21">
        <f ca="1">CJ208+(CJ203*CJ201/2-(CJ208-CJ209)/CJ201)*CJ212-CJ203*CJ212^2/2</f>
        <v>135.64359999999999</v>
      </c>
      <c r="CK213" s="21">
        <f ca="1">CK208+(CJ203*CJ201/2-(CK208-CK209)/CJ201)*CK212-CJ203*CK212^2/2</f>
        <v>133.37080000000003</v>
      </c>
      <c r="CL213" s="60"/>
      <c r="CO213" s="8" t="s">
        <v>64</v>
      </c>
      <c r="DA213" s="21">
        <f ca="1">DA208+(DB202*DB201/2-(DA208-DA209)/DB201)*DA212-DB202*DA212^2/2</f>
        <v>42.190704268844186</v>
      </c>
      <c r="DB213" s="21">
        <f ca="1">DB208+(DB203*DB201/2-(DB208-DB209)/DB201)*DB212-DB203*DB212^2/2</f>
        <v>127.23910000000001</v>
      </c>
      <c r="DC213" s="21">
        <f ca="1">DC208+(DB203*DB201/2-(DC208-DC209)/DB201)*DC212-DB203*DC212^2/2</f>
        <v>102.14650000000003</v>
      </c>
      <c r="DD213" s="60"/>
      <c r="DG213" s="8" t="s">
        <v>64</v>
      </c>
      <c r="DS213" s="21">
        <f ca="1">DS208+(DT202*DT201/2-(DS208-DS209)/DT201)*DS212-DT202*DS212^2/2</f>
        <v>11.872743027645903</v>
      </c>
      <c r="DT213" s="21">
        <f ca="1">DT208+(DT203*DT201/2-(DT208-DT209)/DT201)*DT212-DT203*DT212^2/2</f>
        <v>13.836053584881256</v>
      </c>
      <c r="DU213" s="21">
        <f ca="1">DU208+(DT203*DT201/2-(DU208-DU209)/DT201)*DU212-DT203*DU212^2/2</f>
        <v>12.226170985395456</v>
      </c>
      <c r="DV213" s="60"/>
    </row>
    <row r="214" spans="1:126">
      <c r="R214" s="60"/>
      <c r="AJ214" s="60"/>
      <c r="BB214" s="60"/>
      <c r="BT214" s="60"/>
      <c r="CL214" s="60"/>
      <c r="DD214" s="60"/>
      <c r="DV214" s="60"/>
    </row>
    <row r="215" spans="1:126" s="18" customFormat="1">
      <c r="D215" s="20" t="s">
        <v>32</v>
      </c>
      <c r="E215" s="20" t="s">
        <v>33</v>
      </c>
      <c r="F215" s="20" t="s">
        <v>34</v>
      </c>
      <c r="G215" s="20" t="s">
        <v>35</v>
      </c>
      <c r="H215" s="20" t="s">
        <v>36</v>
      </c>
      <c r="I215" s="20" t="s">
        <v>37</v>
      </c>
      <c r="J215" s="20" t="s">
        <v>39</v>
      </c>
      <c r="K215" s="20" t="s">
        <v>40</v>
      </c>
      <c r="L215" s="20" t="s">
        <v>41</v>
      </c>
      <c r="M215" s="20" t="s">
        <v>42</v>
      </c>
      <c r="N215" s="20" t="s">
        <v>53</v>
      </c>
      <c r="O215" s="17" t="s">
        <v>32</v>
      </c>
      <c r="P215" s="20" t="s">
        <v>51</v>
      </c>
      <c r="Q215" s="20" t="s">
        <v>52</v>
      </c>
      <c r="R215" s="61"/>
      <c r="V215" s="20" t="s">
        <v>32</v>
      </c>
      <c r="W215" s="20" t="s">
        <v>33</v>
      </c>
      <c r="X215" s="20" t="s">
        <v>34</v>
      </c>
      <c r="Y215" s="20" t="s">
        <v>35</v>
      </c>
      <c r="Z215" s="20" t="s">
        <v>36</v>
      </c>
      <c r="AA215" s="20" t="s">
        <v>37</v>
      </c>
      <c r="AB215" s="20" t="s">
        <v>39</v>
      </c>
      <c r="AC215" s="20" t="s">
        <v>40</v>
      </c>
      <c r="AD215" s="20" t="s">
        <v>41</v>
      </c>
      <c r="AE215" s="20" t="s">
        <v>42</v>
      </c>
      <c r="AF215" s="20" t="s">
        <v>53</v>
      </c>
      <c r="AG215" s="17" t="s">
        <v>32</v>
      </c>
      <c r="AH215" s="20" t="s">
        <v>51</v>
      </c>
      <c r="AI215" s="20" t="s">
        <v>52</v>
      </c>
      <c r="AJ215" s="61"/>
      <c r="AN215" s="20" t="s">
        <v>32</v>
      </c>
      <c r="AO215" s="20" t="s">
        <v>33</v>
      </c>
      <c r="AP215" s="20" t="s">
        <v>34</v>
      </c>
      <c r="AQ215" s="20" t="s">
        <v>35</v>
      </c>
      <c r="AR215" s="20" t="s">
        <v>36</v>
      </c>
      <c r="AS215" s="20" t="s">
        <v>37</v>
      </c>
      <c r="AT215" s="20" t="s">
        <v>39</v>
      </c>
      <c r="AU215" s="20" t="s">
        <v>40</v>
      </c>
      <c r="AV215" s="20" t="s">
        <v>41</v>
      </c>
      <c r="AW215" s="20" t="s">
        <v>42</v>
      </c>
      <c r="AX215" s="20" t="s">
        <v>53</v>
      </c>
      <c r="AY215" s="17" t="s">
        <v>32</v>
      </c>
      <c r="AZ215" s="20" t="s">
        <v>51</v>
      </c>
      <c r="BA215" s="20" t="s">
        <v>52</v>
      </c>
      <c r="BB215" s="61"/>
      <c r="BF215" s="20" t="s">
        <v>32</v>
      </c>
      <c r="BG215" s="20" t="s">
        <v>33</v>
      </c>
      <c r="BH215" s="20" t="s">
        <v>34</v>
      </c>
      <c r="BI215" s="20" t="s">
        <v>35</v>
      </c>
      <c r="BJ215" s="20" t="s">
        <v>36</v>
      </c>
      <c r="BK215" s="20" t="s">
        <v>37</v>
      </c>
      <c r="BL215" s="20" t="s">
        <v>39</v>
      </c>
      <c r="BM215" s="20" t="s">
        <v>40</v>
      </c>
      <c r="BN215" s="20" t="s">
        <v>41</v>
      </c>
      <c r="BO215" s="20" t="s">
        <v>42</v>
      </c>
      <c r="BP215" s="20" t="s">
        <v>53</v>
      </c>
      <c r="BQ215" s="17" t="s">
        <v>32</v>
      </c>
      <c r="BR215" s="20" t="s">
        <v>51</v>
      </c>
      <c r="BS215" s="20" t="s">
        <v>52</v>
      </c>
      <c r="BT215" s="61"/>
      <c r="BX215" s="20" t="s">
        <v>32</v>
      </c>
      <c r="BY215" s="20" t="s">
        <v>33</v>
      </c>
      <c r="BZ215" s="20" t="s">
        <v>34</v>
      </c>
      <c r="CA215" s="20" t="s">
        <v>35</v>
      </c>
      <c r="CB215" s="20" t="s">
        <v>36</v>
      </c>
      <c r="CC215" s="20" t="s">
        <v>37</v>
      </c>
      <c r="CD215" s="20" t="s">
        <v>39</v>
      </c>
      <c r="CE215" s="20" t="s">
        <v>40</v>
      </c>
      <c r="CF215" s="20" t="s">
        <v>41</v>
      </c>
      <c r="CG215" s="20" t="s">
        <v>42</v>
      </c>
      <c r="CH215" s="20" t="s">
        <v>53</v>
      </c>
      <c r="CI215" s="17" t="s">
        <v>32</v>
      </c>
      <c r="CJ215" s="20" t="s">
        <v>51</v>
      </c>
      <c r="CK215" s="20" t="s">
        <v>52</v>
      </c>
      <c r="CL215" s="61"/>
      <c r="CP215" s="20" t="s">
        <v>32</v>
      </c>
      <c r="CQ215" s="20" t="s">
        <v>33</v>
      </c>
      <c r="CR215" s="20" t="s">
        <v>34</v>
      </c>
      <c r="CS215" s="20" t="s">
        <v>35</v>
      </c>
      <c r="CT215" s="20" t="s">
        <v>36</v>
      </c>
      <c r="CU215" s="20" t="s">
        <v>37</v>
      </c>
      <c r="CV215" s="20" t="s">
        <v>39</v>
      </c>
      <c r="CW215" s="20" t="s">
        <v>40</v>
      </c>
      <c r="CX215" s="20" t="s">
        <v>41</v>
      </c>
      <c r="CY215" s="20" t="s">
        <v>42</v>
      </c>
      <c r="CZ215" s="20" t="s">
        <v>53</v>
      </c>
      <c r="DA215" s="17" t="s">
        <v>32</v>
      </c>
      <c r="DB215" s="20" t="s">
        <v>51</v>
      </c>
      <c r="DC215" s="20" t="s">
        <v>52</v>
      </c>
      <c r="DD215" s="61"/>
      <c r="DH215" s="20" t="s">
        <v>32</v>
      </c>
      <c r="DI215" s="20" t="s">
        <v>33</v>
      </c>
      <c r="DJ215" s="20" t="s">
        <v>34</v>
      </c>
      <c r="DK215" s="20" t="s">
        <v>35</v>
      </c>
      <c r="DL215" s="20" t="s">
        <v>36</v>
      </c>
      <c r="DM215" s="20" t="s">
        <v>37</v>
      </c>
      <c r="DN215" s="20" t="s">
        <v>39</v>
      </c>
      <c r="DO215" s="20" t="s">
        <v>40</v>
      </c>
      <c r="DP215" s="20" t="s">
        <v>41</v>
      </c>
      <c r="DQ215" s="20" t="s">
        <v>42</v>
      </c>
      <c r="DR215" s="20" t="s">
        <v>53</v>
      </c>
      <c r="DS215" s="17" t="s">
        <v>32</v>
      </c>
      <c r="DT215" s="20" t="s">
        <v>51</v>
      </c>
      <c r="DU215" s="20" t="s">
        <v>52</v>
      </c>
      <c r="DV215" s="61"/>
    </row>
    <row r="216" spans="1:126" s="18" customFormat="1">
      <c r="A216" s="19" t="s">
        <v>38</v>
      </c>
      <c r="C216" s="8" t="s">
        <v>11</v>
      </c>
      <c r="D216" s="21">
        <f ca="1">D208+D210*F204/100-P202*F204^2/20000</f>
        <v>-16.514087499999999</v>
      </c>
      <c r="E216" s="21">
        <f ca="1">E208+E210*F204/100-P203*F204^2/20000</f>
        <v>-10.118324999999999</v>
      </c>
      <c r="F216" s="21">
        <f ca="1">F208-(F208-F209)/P201*F204/100</f>
        <v>19.196117021276596</v>
      </c>
      <c r="G216" s="21">
        <f ca="1">G208-(G208-G209)/P201*F204/100</f>
        <v>2.3391489361702131</v>
      </c>
      <c r="H216" s="21">
        <f ca="1">H208-(H208-H209)/P201*F204/100</f>
        <v>0.28136170212765954</v>
      </c>
      <c r="I216" s="21">
        <f ca="1">I208-(I208-I209)/P201*F204/100</f>
        <v>0.41455319148936171</v>
      </c>
      <c r="J216" s="21">
        <f ca="1">(ABS(F216)+ABS(H216))*SIGN(F216)</f>
        <v>19.477478723404253</v>
      </c>
      <c r="K216" s="21">
        <f ca="1">(ABS(G216)+ABS(I216))*SIGN(G216)</f>
        <v>2.753702127659575</v>
      </c>
      <c r="L216" s="21">
        <f ca="1">(ABS(J216)+0.3*ABS(K216))*SIGN(J216)</f>
        <v>20.303589361702127</v>
      </c>
      <c r="M216" s="21">
        <f t="shared" ref="M216:M219" ca="1" si="735">(ABS(K216)+0.3*ABS(J216))*SIGN(K216)</f>
        <v>8.5969457446808519</v>
      </c>
      <c r="N216" s="21">
        <f ca="1">IF($C$2&lt;=$C$3,L216,M216)</f>
        <v>20.303589361702127</v>
      </c>
      <c r="O216" s="21">
        <f ca="1">D216</f>
        <v>-16.514087499999999</v>
      </c>
      <c r="P216" s="21">
        <f ca="1">E216+N216</f>
        <v>10.185264361702128</v>
      </c>
      <c r="Q216" s="21">
        <f ca="1">E216-N216</f>
        <v>-30.421914361702125</v>
      </c>
      <c r="R216" s="61"/>
      <c r="S216" s="19" t="s">
        <v>38</v>
      </c>
      <c r="U216" s="8" t="s">
        <v>11</v>
      </c>
      <c r="V216" s="21">
        <f ca="1">V208+V210*X204/100-AH202*X204^2/20000</f>
        <v>-11.6719375</v>
      </c>
      <c r="W216" s="21">
        <f ca="1">W208+W210*X204/100-AH203*X204^2/20000</f>
        <v>-7.1558250000000001</v>
      </c>
      <c r="X216" s="21">
        <f ca="1">X208-(X208-X209)/AH201*X204/100</f>
        <v>20.67625</v>
      </c>
      <c r="Y216" s="21">
        <f ca="1">Y208-(Y208-Y209)/AH201*X204/100</f>
        <v>2.5180657894736842</v>
      </c>
      <c r="Z216" s="21">
        <f ca="1">Z208-(Z208-Z209)/AH201*X204/100</f>
        <v>0.3031447368421053</v>
      </c>
      <c r="AA216" s="21">
        <f ca="1">AA208-(AA208-AA209)/AH201*X204/100</f>
        <v>0.44594736842105265</v>
      </c>
      <c r="AB216" s="21">
        <f ca="1">(ABS(X216)+ABS(Z216))*SIGN(X216)</f>
        <v>20.979394736842107</v>
      </c>
      <c r="AC216" s="21">
        <f ca="1">(ABS(Y216)+ABS(AA216))*SIGN(Y216)</f>
        <v>2.9640131578947368</v>
      </c>
      <c r="AD216" s="21">
        <f ca="1">(ABS(AB216)+0.3*ABS(AC216))*SIGN(AB216)</f>
        <v>21.868598684210529</v>
      </c>
      <c r="AE216" s="21">
        <f t="shared" ref="AE216:AE219" ca="1" si="736">(ABS(AC216)+0.3*ABS(AB216))*SIGN(AC216)</f>
        <v>9.2578315789473677</v>
      </c>
      <c r="AF216" s="21">
        <f ca="1">IF($C$2&lt;=$C$3,AD216,AE216)</f>
        <v>21.868598684210529</v>
      </c>
      <c r="AG216" s="21">
        <f ca="1">V216</f>
        <v>-11.6719375</v>
      </c>
      <c r="AH216" s="21">
        <f ca="1">W216+AF216</f>
        <v>14.712773684210529</v>
      </c>
      <c r="AI216" s="21">
        <f ca="1">W216-AF216</f>
        <v>-29.024423684210529</v>
      </c>
      <c r="AJ216" s="61"/>
      <c r="AK216" s="19" t="s">
        <v>38</v>
      </c>
      <c r="AM216" s="8" t="s">
        <v>11</v>
      </c>
      <c r="AN216" s="21">
        <f ca="1">AN208+AN210*AP204/100-AZ202*AP204^2/20000</f>
        <v>-18.261774999999997</v>
      </c>
      <c r="AO216" s="21">
        <f ca="1">AO208+AO210*AP204/100-AZ203*AP204^2/20000</f>
        <v>-11.006</v>
      </c>
      <c r="AP216" s="21">
        <f ca="1">AP208-(AP208-AP209)/AZ201*AP204/100</f>
        <v>20.740750000000002</v>
      </c>
      <c r="AQ216" s="21">
        <f ca="1">AQ208-(AQ208-AQ209)/AZ201*AP204/100</f>
        <v>2.5210499999999998</v>
      </c>
      <c r="AR216" s="21">
        <f ca="1">AR208-(AR208-AR209)/AZ201*AP204/100</f>
        <v>0.30280000000000001</v>
      </c>
      <c r="AS216" s="21">
        <f ca="1">AS208-(AS208-AS209)/AZ201*AP204/100</f>
        <v>0.44555</v>
      </c>
      <c r="AT216" s="21">
        <f ca="1">(ABS(AP216)+ABS(AR216))*SIGN(AP216)</f>
        <v>21.043550000000003</v>
      </c>
      <c r="AU216" s="21">
        <f ca="1">(ABS(AQ216)+ABS(AS216))*SIGN(AQ216)</f>
        <v>2.9665999999999997</v>
      </c>
      <c r="AV216" s="21">
        <f ca="1">(ABS(AT216)+0.3*ABS(AU216))*SIGN(AT216)</f>
        <v>21.933530000000005</v>
      </c>
      <c r="AW216" s="21">
        <f t="shared" ref="AW216:AW219" ca="1" si="737">(ABS(AU216)+0.3*ABS(AT216))*SIGN(AU216)</f>
        <v>9.2796650000000014</v>
      </c>
      <c r="AX216" s="21">
        <f ca="1">IF($C$2&lt;=$C$3,AV216,AW216)</f>
        <v>21.933530000000005</v>
      </c>
      <c r="AY216" s="21">
        <f ca="1">AN216</f>
        <v>-18.261774999999997</v>
      </c>
      <c r="AZ216" s="21">
        <f ca="1">AO216+AX216</f>
        <v>10.927530000000004</v>
      </c>
      <c r="BA216" s="21">
        <f ca="1">AO216-AX216</f>
        <v>-32.939530000000005</v>
      </c>
      <c r="BB216" s="61"/>
      <c r="BC216" s="19" t="s">
        <v>38</v>
      </c>
      <c r="BE216" s="8" t="s">
        <v>11</v>
      </c>
      <c r="BF216" s="21">
        <f ca="1">BF208+BF210*BH204/100-BR202*BH204^2/20000</f>
        <v>-27.509224999999994</v>
      </c>
      <c r="BG216" s="21">
        <f ca="1">BG208+BG210*BH204/100-BR203*BH204^2/20000</f>
        <v>-16.465262500000001</v>
      </c>
      <c r="BH216" s="21">
        <f ca="1">BH208-(BH208-BH209)/BR201*BH204/100</f>
        <v>100.31359375000001</v>
      </c>
      <c r="BI216" s="21">
        <f ca="1">BI208-(BI208-BI209)/BR201*BH204/100</f>
        <v>12.221828125</v>
      </c>
      <c r="BJ216" s="21">
        <f ca="1">BJ208-(BJ208-BJ209)/BR201*BH204/100</f>
        <v>1.4641562499999998</v>
      </c>
      <c r="BK216" s="21">
        <f ca="1">BK208-(BK208-BK209)/BR201*BH204/100</f>
        <v>2.154671875</v>
      </c>
      <c r="BL216" s="21">
        <f ca="1">(ABS(BH216)+ABS(BJ216))*SIGN(BH216)</f>
        <v>101.77775000000001</v>
      </c>
      <c r="BM216" s="21">
        <f ca="1">(ABS(BI216)+ABS(BK216))*SIGN(BI216)</f>
        <v>14.3765</v>
      </c>
      <c r="BN216" s="21">
        <f ca="1">(ABS(BL216)+0.3*ABS(BM216))*SIGN(BL216)</f>
        <v>106.09070000000001</v>
      </c>
      <c r="BO216" s="21">
        <f t="shared" ref="BO216:BO219" ca="1" si="738">(ABS(BM216)+0.3*ABS(BL216))*SIGN(BM216)</f>
        <v>44.909824999999998</v>
      </c>
      <c r="BP216" s="21">
        <f ca="1">IF($C$2&lt;=$C$3,BN216,BO216)</f>
        <v>106.09070000000001</v>
      </c>
      <c r="BQ216" s="21">
        <f ca="1">BF216</f>
        <v>-27.509224999999994</v>
      </c>
      <c r="BR216" s="21">
        <f ca="1">BG216+BP216</f>
        <v>89.625437500000004</v>
      </c>
      <c r="BS216" s="21">
        <f ca="1">BG216-BP216</f>
        <v>-122.55596250000002</v>
      </c>
      <c r="BT216" s="61"/>
      <c r="BU216" s="19" t="s">
        <v>38</v>
      </c>
      <c r="BW216" s="8" t="s">
        <v>11</v>
      </c>
      <c r="BX216" s="21">
        <f ca="1">BX208+BX210*BZ204/100-CJ202*BZ204^2/20000</f>
        <v>-61.936474999999994</v>
      </c>
      <c r="BY216" s="21">
        <f ca="1">BY208+BY210*BZ204/100-CJ203*BZ204^2/20000</f>
        <v>-37.018462500000005</v>
      </c>
      <c r="BZ216" s="21">
        <f ca="1">BZ208-(BZ208-BZ209)/CJ201*BZ204/100</f>
        <v>160.57621428571429</v>
      </c>
      <c r="CA216" s="21">
        <f ca="1">CA208-(CA208-CA209)/CJ201*BZ204/100</f>
        <v>19.551607142857144</v>
      </c>
      <c r="CB216" s="21">
        <f ca="1">CB208-(CB208-CB209)/CJ201*BZ204/100</f>
        <v>2.3488928571428569</v>
      </c>
      <c r="CC216" s="21">
        <f ca="1">CC208-(CC208-CC209)/CJ201*BZ204/100</f>
        <v>3.4565357142857143</v>
      </c>
      <c r="CD216" s="21">
        <f ca="1">(ABS(BZ216)+ABS(CB216))*SIGN(BZ216)</f>
        <v>162.92510714285714</v>
      </c>
      <c r="CE216" s="21">
        <f ca="1">(ABS(CA216)+ABS(CC216))*SIGN(CA216)</f>
        <v>23.008142857142857</v>
      </c>
      <c r="CF216" s="21">
        <f ca="1">(ABS(CD216)+0.3*ABS(CE216))*SIGN(CD216)</f>
        <v>169.82755</v>
      </c>
      <c r="CG216" s="21">
        <f t="shared" ref="CG216:CG219" ca="1" si="739">(ABS(CE216)+0.3*ABS(CD216))*SIGN(CE216)</f>
        <v>71.885674999999992</v>
      </c>
      <c r="CH216" s="21">
        <f ca="1">IF($C$2&lt;=$C$3,CF216,CG216)</f>
        <v>169.82755</v>
      </c>
      <c r="CI216" s="21">
        <f ca="1">BX216</f>
        <v>-61.936474999999994</v>
      </c>
      <c r="CJ216" s="21">
        <f ca="1">BY216+CH216</f>
        <v>132.8090875</v>
      </c>
      <c r="CK216" s="21">
        <f ca="1">BY216-CH216</f>
        <v>-206.8460125</v>
      </c>
      <c r="CL216" s="61"/>
      <c r="CM216" s="19" t="s">
        <v>38</v>
      </c>
      <c r="CO216" s="8" t="s">
        <v>11</v>
      </c>
      <c r="CP216" s="21">
        <f ca="1">CP208+CP210*CR204/100-DB202*CR204^2/20000</f>
        <v>-47.749425000000002</v>
      </c>
      <c r="CQ216" s="21">
        <f ca="1">CQ208+CQ210*CR204/100-DB203*CR204^2/20000</f>
        <v>-28.545612500000001</v>
      </c>
      <c r="CR216" s="21">
        <f ca="1">CR208-(CR208-CR209)/DB201*CR204/100</f>
        <v>144.82179166666666</v>
      </c>
      <c r="CS216" s="21">
        <f ca="1">CS208-(CS208-CS209)/DB201*CR204/100</f>
        <v>17.649791666666669</v>
      </c>
      <c r="CT216" s="21">
        <f ca="1">CT208-(CT208-CT209)/DB201*CR204/100</f>
        <v>2.1199166666666667</v>
      </c>
      <c r="CU216" s="21">
        <f ca="1">CU208-(CU208-CU209)/DB201*CR204/100</f>
        <v>3.1192083333333334</v>
      </c>
      <c r="CV216" s="21">
        <f ca="1">(ABS(CR216)+ABS(CT216))*SIGN(CR216)</f>
        <v>146.94170833333331</v>
      </c>
      <c r="CW216" s="21">
        <f ca="1">(ABS(CS216)+ABS(CU216))*SIGN(CS216)</f>
        <v>20.769000000000002</v>
      </c>
      <c r="CX216" s="21">
        <f ca="1">(ABS(CV216)+0.3*ABS(CW216))*SIGN(CV216)</f>
        <v>153.17240833333332</v>
      </c>
      <c r="CY216" s="21">
        <f t="shared" ref="CY216:CY219" ca="1" si="740">(ABS(CW216)+0.3*ABS(CV216))*SIGN(CW216)</f>
        <v>64.851512499999998</v>
      </c>
      <c r="CZ216" s="21">
        <f ca="1">IF($C$2&lt;=$C$3,CX216,CY216)</f>
        <v>153.17240833333332</v>
      </c>
      <c r="DA216" s="21">
        <f ca="1">CP216</f>
        <v>-47.749425000000002</v>
      </c>
      <c r="DB216" s="21">
        <f ca="1">CQ216+CZ216</f>
        <v>124.62679583333332</v>
      </c>
      <c r="DC216" s="21">
        <f ca="1">CQ216-CZ216</f>
        <v>-181.71802083333333</v>
      </c>
      <c r="DD216" s="61"/>
      <c r="DE216" s="19" t="s">
        <v>38</v>
      </c>
      <c r="DG216" s="8" t="s">
        <v>11</v>
      </c>
      <c r="DH216" s="21">
        <f ca="1">DH208+DH210*DJ204/100-DT202*DJ204^2/20000</f>
        <v>-16.534187500000002</v>
      </c>
      <c r="DI216" s="21">
        <f ca="1">DI208+DI210*DJ204/100-DT203*DJ204^2/20000</f>
        <v>-10.131724999999999</v>
      </c>
      <c r="DJ216" s="21">
        <f ca="1">DJ208-(DJ208-DJ209)/DT201*DJ204/100</f>
        <v>18.952308510638296</v>
      </c>
      <c r="DK216" s="21">
        <f ca="1">DK208-(DK208-DK209)/DT201*DJ204/100</f>
        <v>-3.7409042553191489</v>
      </c>
      <c r="DL216" s="21">
        <f ca="1">DL208-(DL208-DL209)/DT201*DJ204/100</f>
        <v>-0.52034042553191495</v>
      </c>
      <c r="DM216" s="21">
        <f ca="1">DM208-(DM208-DM209)/DT201*DJ204/100</f>
        <v>-0.7659999999999999</v>
      </c>
      <c r="DN216" s="21">
        <f ca="1">(ABS(DJ216)+ABS(DL216))*SIGN(DJ216)</f>
        <v>19.472648936170213</v>
      </c>
      <c r="DO216" s="21">
        <f ca="1">(ABS(DK216)+ABS(DM216))*SIGN(DK216)</f>
        <v>-4.5069042553191485</v>
      </c>
      <c r="DP216" s="21">
        <f ca="1">(ABS(DN216)+0.3*ABS(DO216))*SIGN(DN216)</f>
        <v>20.824720212765957</v>
      </c>
      <c r="DQ216" s="21">
        <f t="shared" ref="DQ216:DQ219" ca="1" si="741">(ABS(DO216)+0.3*ABS(DN216))*SIGN(DO216)</f>
        <v>-10.348698936170212</v>
      </c>
      <c r="DR216" s="21">
        <f ca="1">IF($C$2&lt;=$C$3,DP216,DQ216)</f>
        <v>20.824720212765957</v>
      </c>
      <c r="DS216" s="21">
        <f ca="1">DH216</f>
        <v>-16.534187500000002</v>
      </c>
      <c r="DT216" s="21">
        <f ca="1">DI216+DR216</f>
        <v>10.692995212765958</v>
      </c>
      <c r="DU216" s="21">
        <f ca="1">DI216-DR216</f>
        <v>-30.956445212765956</v>
      </c>
      <c r="DV216" s="61"/>
    </row>
    <row r="217" spans="1:126" s="18" customFormat="1">
      <c r="C217" s="8" t="s">
        <v>10</v>
      </c>
      <c r="D217" s="21">
        <f ca="1">D209-D211*F205/100-P202*F205^2/20000</f>
        <v>-18.3528375</v>
      </c>
      <c r="E217" s="21">
        <f ca="1">E209-E211*F205/100-P203*F205^2/20000</f>
        <v>-11.246525</v>
      </c>
      <c r="F217" s="21">
        <f ca="1">F209-(F209-F208)/P201*F205/100</f>
        <v>-18.083117021276596</v>
      </c>
      <c r="G217" s="21">
        <f ca="1">G209-(G209-G208)/P201*F205/100</f>
        <v>-2.203148936170213</v>
      </c>
      <c r="H217" s="21">
        <f ca="1">H209-(H209-H208)/P201*F205/100</f>
        <v>-0.26536170212765953</v>
      </c>
      <c r="I217" s="21">
        <f ca="1">I209-(I209-I208)/P201*F205/100</f>
        <v>-0.39055319148936168</v>
      </c>
      <c r="J217" s="21">
        <f t="shared" ref="J217:K219" ca="1" si="742">(ABS(F217)+ABS(H217))*SIGN(F217)</f>
        <v>-18.348478723404256</v>
      </c>
      <c r="K217" s="21">
        <f t="shared" ca="1" si="742"/>
        <v>-2.5937021276595749</v>
      </c>
      <c r="L217" s="21">
        <f t="shared" ref="L217:L219" ca="1" si="743">(ABS(J217)+0.3*ABS(K217))*SIGN(J217)</f>
        <v>-19.126589361702127</v>
      </c>
      <c r="M217" s="21">
        <f t="shared" ca="1" si="735"/>
        <v>-8.0982457446808525</v>
      </c>
      <c r="N217" s="21">
        <f ca="1">IF($C$2&lt;=$C$3,L217,M217)</f>
        <v>-19.126589361702127</v>
      </c>
      <c r="O217" s="21">
        <f t="shared" ref="O217:O219" ca="1" si="744">D217</f>
        <v>-18.3528375</v>
      </c>
      <c r="P217" s="21">
        <f t="shared" ref="P217:P219" ca="1" si="745">E217+N217</f>
        <v>-30.373114361702129</v>
      </c>
      <c r="Q217" s="21">
        <f t="shared" ref="Q217:Q219" ca="1" si="746">E217-N217</f>
        <v>7.8800643617021269</v>
      </c>
      <c r="R217" s="61"/>
      <c r="U217" s="8" t="s">
        <v>10</v>
      </c>
      <c r="V217" s="21">
        <f ca="1">V209-V211*X205/100-AH202*X205^2/20000</f>
        <v>-11.9778375</v>
      </c>
      <c r="W217" s="21">
        <f ca="1">W209-W211*X205/100-AH203*X205^2/20000</f>
        <v>-7.319725</v>
      </c>
      <c r="X217" s="21">
        <f ca="1">X209-(X209-X208)/AH201*X205/100</f>
        <v>-20.501249999999999</v>
      </c>
      <c r="Y217" s="21">
        <f ca="1">Y209-(Y209-Y208)/AH201*X205/100</f>
        <v>-2.4970657894736843</v>
      </c>
      <c r="Z217" s="21">
        <f ca="1">Z209-(Z209-Z208)/AH201*X205/100</f>
        <v>-0.3001447368421053</v>
      </c>
      <c r="AA217" s="21">
        <f ca="1">AA209-(AA209-AA208)/AH201*X205/100</f>
        <v>-0.44194736842105264</v>
      </c>
      <c r="AB217" s="21">
        <f t="shared" ref="AB217:AC219" ca="1" si="747">(ABS(X217)+ABS(Z217))*SIGN(X217)</f>
        <v>-20.801394736842106</v>
      </c>
      <c r="AC217" s="21">
        <f t="shared" ca="1" si="747"/>
        <v>-2.9390131578947369</v>
      </c>
      <c r="AD217" s="21">
        <f t="shared" ref="AD217:AD219" ca="1" si="748">(ABS(AB217)+0.3*ABS(AC217))*SIGN(AB217)</f>
        <v>-21.683098684210528</v>
      </c>
      <c r="AE217" s="21">
        <f t="shared" ca="1" si="736"/>
        <v>-9.1794315789473693</v>
      </c>
      <c r="AF217" s="21">
        <f ca="1">IF($C$2&lt;=$C$3,AD217,AE217)</f>
        <v>-21.683098684210528</v>
      </c>
      <c r="AG217" s="21">
        <f t="shared" ref="AG217:AG219" ca="1" si="749">V217</f>
        <v>-11.9778375</v>
      </c>
      <c r="AH217" s="21">
        <f t="shared" ref="AH217:AH219" ca="1" si="750">W217+AF217</f>
        <v>-29.002823684210526</v>
      </c>
      <c r="AI217" s="21">
        <f t="shared" ref="AI217:AI219" ca="1" si="751">W217-AF217</f>
        <v>14.363373684210528</v>
      </c>
      <c r="AJ217" s="61"/>
      <c r="AM217" s="8" t="s">
        <v>10</v>
      </c>
      <c r="AN217" s="21">
        <f ca="1">AN209-AN211*AP205/100-AZ202*AP205^2/20000</f>
        <v>-20.257075</v>
      </c>
      <c r="AO217" s="21">
        <f ca="1">AO209-AO211*AP205/100-AZ203*AP205^2/20000</f>
        <v>-12.195</v>
      </c>
      <c r="AP217" s="21">
        <f ca="1">AP209-(AP209-AP208)/AZ201*AP205/100</f>
        <v>-14.075750000000001</v>
      </c>
      <c r="AQ217" s="21">
        <f ca="1">AQ209-(AQ209-AQ208)/AZ201*AP205/100</f>
        <v>-1.7080500000000001</v>
      </c>
      <c r="AR217" s="21">
        <f ca="1">AR209-(AR209-AR208)/AZ201*AP205/100</f>
        <v>-0.20480000000000001</v>
      </c>
      <c r="AS217" s="21">
        <f ca="1">AS209-(AS209-AS208)/AZ201*AP205/100</f>
        <v>-0.30055000000000004</v>
      </c>
      <c r="AT217" s="21">
        <f t="shared" ref="AT217:AU219" ca="1" si="752">(ABS(AP217)+ABS(AR217))*SIGN(AP217)</f>
        <v>-14.280550000000002</v>
      </c>
      <c r="AU217" s="21">
        <f t="shared" ca="1" si="752"/>
        <v>-2.0085999999999999</v>
      </c>
      <c r="AV217" s="21">
        <f t="shared" ref="AV217:AV219" ca="1" si="753">(ABS(AT217)+0.3*ABS(AU217))*SIGN(AT217)</f>
        <v>-14.883130000000001</v>
      </c>
      <c r="AW217" s="21">
        <f t="shared" ca="1" si="737"/>
        <v>-6.2927650000000011</v>
      </c>
      <c r="AX217" s="21">
        <f ca="1">IF($C$2&lt;=$C$3,AV217,AW217)</f>
        <v>-14.883130000000001</v>
      </c>
      <c r="AY217" s="21">
        <f t="shared" ref="AY217:AY219" ca="1" si="754">AN217</f>
        <v>-20.257075</v>
      </c>
      <c r="AZ217" s="21">
        <f t="shared" ref="AZ217:AZ219" ca="1" si="755">AO217+AX217</f>
        <v>-27.078130000000002</v>
      </c>
      <c r="BA217" s="21">
        <f t="shared" ref="BA217:BA219" ca="1" si="756">AO217-AX217</f>
        <v>2.688130000000001</v>
      </c>
      <c r="BB217" s="61"/>
      <c r="BE217" s="8" t="s">
        <v>10</v>
      </c>
      <c r="BF217" s="21">
        <f ca="1">BF209-BF211*BH205/100-BR202*BH205^2/20000</f>
        <v>-38.929825000000001</v>
      </c>
      <c r="BG217" s="21">
        <f ca="1">BG209-BG211*BH205/100-BR203*BH205^2/20000</f>
        <v>-23.337262499999998</v>
      </c>
      <c r="BH217" s="21">
        <f ca="1">BH209-(BH209-BH208)/BR201*BH205/100</f>
        <v>-150.67959375000001</v>
      </c>
      <c r="BI217" s="21">
        <f ca="1">BI209-(BI209-BI208)/BR201*BH205/100</f>
        <v>-18.366828125000001</v>
      </c>
      <c r="BJ217" s="21">
        <f ca="1">BJ209-(BJ209-BJ208)/BR201*BH205/100</f>
        <v>-2.2061562499999998</v>
      </c>
      <c r="BK217" s="21">
        <f ca="1">BK209-(BK209-BK208)/BR201*BH205/100</f>
        <v>-3.2456718749999998</v>
      </c>
      <c r="BL217" s="21">
        <f t="shared" ref="BL217:BM219" ca="1" si="757">(ABS(BH217)+ABS(BJ217))*SIGN(BH217)</f>
        <v>-152.88575</v>
      </c>
      <c r="BM217" s="21">
        <f t="shared" ca="1" si="757"/>
        <v>-21.612500000000001</v>
      </c>
      <c r="BN217" s="21">
        <f t="shared" ref="BN217:BN219" ca="1" si="758">(ABS(BL217)+0.3*ABS(BM217))*SIGN(BL217)</f>
        <v>-159.36949999999999</v>
      </c>
      <c r="BO217" s="21">
        <f t="shared" ca="1" si="738"/>
        <v>-67.478224999999995</v>
      </c>
      <c r="BP217" s="21">
        <f ca="1">IF($C$2&lt;=$C$3,BN217,BO217)</f>
        <v>-159.36949999999999</v>
      </c>
      <c r="BQ217" s="21">
        <f t="shared" ref="BQ217:BQ219" ca="1" si="759">BF217</f>
        <v>-38.929825000000001</v>
      </c>
      <c r="BR217" s="21">
        <f t="shared" ref="BR217:BR219" ca="1" si="760">BG217+BP217</f>
        <v>-182.7067625</v>
      </c>
      <c r="BS217" s="21">
        <f t="shared" ref="BS217:BS219" ca="1" si="761">BG217-BP217</f>
        <v>136.03223749999998</v>
      </c>
      <c r="BT217" s="61"/>
      <c r="BW217" s="8" t="s">
        <v>10</v>
      </c>
      <c r="BX217" s="21">
        <f ca="1">BX209-BX211*BZ205/100-CJ202*BZ205^2/20000</f>
        <v>-66.551575</v>
      </c>
      <c r="BY217" s="21">
        <f ca="1">BY209-BY211*BZ205/100-CJ203*BZ205^2/20000</f>
        <v>-39.838562500000002</v>
      </c>
      <c r="BZ217" s="21">
        <f ca="1">BZ209-(BZ209-BZ208)/CJ201*BZ205/100</f>
        <v>-161.29821428571429</v>
      </c>
      <c r="CA217" s="21">
        <f ca="1">CA209-(CA209-CA208)/CJ201*BZ205/100</f>
        <v>-19.640607142857142</v>
      </c>
      <c r="CB217" s="21">
        <f ca="1">CB209-(CB209-CB208)/CJ201*BZ205/100</f>
        <v>-2.359892857142857</v>
      </c>
      <c r="CC217" s="21">
        <f ca="1">CC209-(CC209-CC208)/CJ201*BZ205/100</f>
        <v>-3.4715357142857144</v>
      </c>
      <c r="CD217" s="21">
        <f t="shared" ref="CD217:CE219" ca="1" si="762">(ABS(BZ217)+ABS(CB217))*SIGN(BZ217)</f>
        <v>-163.65810714285715</v>
      </c>
      <c r="CE217" s="21">
        <f t="shared" ca="1" si="762"/>
        <v>-23.112142857142857</v>
      </c>
      <c r="CF217" s="21">
        <f t="shared" ref="CF217:CF219" ca="1" si="763">(ABS(CD217)+0.3*ABS(CE217))*SIGN(CD217)</f>
        <v>-170.59174999999999</v>
      </c>
      <c r="CG217" s="21">
        <f t="shared" ca="1" si="739"/>
        <v>-72.209575000000001</v>
      </c>
      <c r="CH217" s="21">
        <f ca="1">IF($C$2&lt;=$C$3,CF217,CG217)</f>
        <v>-170.59174999999999</v>
      </c>
      <c r="CI217" s="21">
        <f t="shared" ref="CI217:CI219" ca="1" si="764">BX217</f>
        <v>-66.551575</v>
      </c>
      <c r="CJ217" s="21">
        <f t="shared" ref="CJ217:CJ219" ca="1" si="765">BY217+CH217</f>
        <v>-210.43031249999999</v>
      </c>
      <c r="CK217" s="21">
        <f t="shared" ref="CK217:CK219" ca="1" si="766">BY217-CH217</f>
        <v>130.7531875</v>
      </c>
      <c r="CL217" s="61"/>
      <c r="CO217" s="8" t="s">
        <v>10</v>
      </c>
      <c r="CP217" s="21">
        <f ca="1">CP209-CP211*CR205/100-DB202*CR205^2/20000</f>
        <v>-24.114025000000002</v>
      </c>
      <c r="CQ217" s="21">
        <f ca="1">CQ209-CQ211*CR205/100-DB203*CR205^2/20000</f>
        <v>-14.439112500000002</v>
      </c>
      <c r="CR217" s="21">
        <f ca="1">CR209-(CR209-CR208)/DB201*CR205/100</f>
        <v>-106.55479166666666</v>
      </c>
      <c r="CS217" s="21">
        <f ca="1">CS209-(CS209-CS208)/DB201*CR205/100</f>
        <v>-12.978791666666668</v>
      </c>
      <c r="CT217" s="21">
        <f ca="1">CT209-(CT209-CT208)/DB201*CR205/100</f>
        <v>-1.5559166666666668</v>
      </c>
      <c r="CU217" s="21">
        <f ca="1">CU209-(CU209-CU208)/DB201*CR205/100</f>
        <v>-2.288208333333333</v>
      </c>
      <c r="CV217" s="21">
        <f t="shared" ref="CV217:CW219" ca="1" si="767">(ABS(CR217)+ABS(CT217))*SIGN(CR217)</f>
        <v>-108.11070833333332</v>
      </c>
      <c r="CW217" s="21">
        <f t="shared" ca="1" si="767"/>
        <v>-15.267000000000001</v>
      </c>
      <c r="CX217" s="21">
        <f t="shared" ref="CX217:CX219" ca="1" si="768">(ABS(CV217)+0.3*ABS(CW217))*SIGN(CV217)</f>
        <v>-112.69080833333332</v>
      </c>
      <c r="CY217" s="21">
        <f t="shared" ca="1" si="740"/>
        <v>-47.700212499999999</v>
      </c>
      <c r="CZ217" s="21">
        <f ca="1">IF($C$2&lt;=$C$3,CX217,CY217)</f>
        <v>-112.69080833333332</v>
      </c>
      <c r="DA217" s="21">
        <f t="shared" ref="DA217:DA219" ca="1" si="769">CP217</f>
        <v>-24.114025000000002</v>
      </c>
      <c r="DB217" s="21">
        <f t="shared" ref="DB217:DB219" ca="1" si="770">CQ217+CZ217</f>
        <v>-127.12992083333333</v>
      </c>
      <c r="DC217" s="21">
        <f t="shared" ref="DC217:DC219" ca="1" si="771">CQ217-CZ217</f>
        <v>98.251695833333315</v>
      </c>
      <c r="DD217" s="61"/>
      <c r="DG217" s="8" t="s">
        <v>10</v>
      </c>
      <c r="DH217" s="21">
        <f ca="1">DH209-DH211*DJ205/100-DT202*DJ205^2/20000</f>
        <v>-18.3467375</v>
      </c>
      <c r="DI217" s="21">
        <f ca="1">DI209-DI211*DJ205/100-DT203*DJ205^2/20000</f>
        <v>-11.240125000000001</v>
      </c>
      <c r="DJ217" s="21">
        <f ca="1">DJ209-(DJ209-DJ208)/DT201*DJ205/100</f>
        <v>-18.057308510638297</v>
      </c>
      <c r="DK217" s="21">
        <f ca="1">DK209-(DK209-DK208)/DT201*DJ205/100</f>
        <v>3.5659042553191487</v>
      </c>
      <c r="DL217" s="21">
        <f ca="1">DL209-(DL209-DL208)/DT201*DJ205/100</f>
        <v>0.49634042553191493</v>
      </c>
      <c r="DM217" s="21">
        <f ca="1">DM209-(DM209-DM208)/DT201*DJ205/100</f>
        <v>0.73</v>
      </c>
      <c r="DN217" s="21">
        <f t="shared" ref="DN217:DO219" ca="1" si="772">(ABS(DJ217)+ABS(DL217))*SIGN(DJ217)</f>
        <v>-18.553648936170212</v>
      </c>
      <c r="DO217" s="21">
        <f t="shared" ca="1" si="772"/>
        <v>4.2959042553191491</v>
      </c>
      <c r="DP217" s="21">
        <f t="shared" ref="DP217:DP219" ca="1" si="773">(ABS(DN217)+0.3*ABS(DO217))*SIGN(DN217)</f>
        <v>-19.842420212765958</v>
      </c>
      <c r="DQ217" s="21">
        <f t="shared" ca="1" si="741"/>
        <v>9.8619989361702132</v>
      </c>
      <c r="DR217" s="21">
        <f ca="1">IF($C$2&lt;=$C$3,DP217,DQ217)</f>
        <v>-19.842420212765958</v>
      </c>
      <c r="DS217" s="21">
        <f t="shared" ref="DS217:DS219" ca="1" si="774">DH217</f>
        <v>-18.3467375</v>
      </c>
      <c r="DT217" s="21">
        <f t="shared" ref="DT217:DT219" ca="1" si="775">DI217+DR217</f>
        <v>-31.082545212765957</v>
      </c>
      <c r="DU217" s="21">
        <f t="shared" ref="DU217:DU219" ca="1" si="776">DI217-DR217</f>
        <v>8.6022952127659575</v>
      </c>
      <c r="DV217" s="61"/>
    </row>
    <row r="218" spans="1:126" s="18" customFormat="1">
      <c r="C218" s="8" t="s">
        <v>9</v>
      </c>
      <c r="D218" s="21">
        <f ca="1">D210-P202*F204/100</f>
        <v>26.224499999999999</v>
      </c>
      <c r="E218" s="21">
        <f ca="1">E210-P203*F204/100</f>
        <v>16.068000000000001</v>
      </c>
      <c r="F218" s="21">
        <f t="shared" ref="F218:I219" ca="1" si="777">F210</f>
        <v>-8.4730000000000008</v>
      </c>
      <c r="G218" s="21">
        <f t="shared" ca="1" si="777"/>
        <v>-1.032</v>
      </c>
      <c r="H218" s="21">
        <f t="shared" ca="1" si="777"/>
        <v>-0.124</v>
      </c>
      <c r="I218" s="21">
        <f t="shared" ca="1" si="777"/>
        <v>-0.183</v>
      </c>
      <c r="J218" s="21">
        <f t="shared" ca="1" si="742"/>
        <v>-8.5970000000000013</v>
      </c>
      <c r="K218" s="21">
        <f t="shared" ca="1" si="742"/>
        <v>-1.2150000000000001</v>
      </c>
      <c r="L218" s="21">
        <f t="shared" ca="1" si="743"/>
        <v>-8.9615000000000009</v>
      </c>
      <c r="M218" s="21">
        <f t="shared" ca="1" si="735"/>
        <v>-3.7941000000000003</v>
      </c>
      <c r="N218" s="21">
        <f ca="1">IF($C$2&lt;=$C$3,L218,M218)</f>
        <v>-8.9615000000000009</v>
      </c>
      <c r="O218" s="21">
        <f t="shared" ca="1" si="744"/>
        <v>26.224499999999999</v>
      </c>
      <c r="P218" s="21">
        <f t="shared" ca="1" si="745"/>
        <v>7.1065000000000005</v>
      </c>
      <c r="Q218" s="21">
        <f t="shared" ca="1" si="746"/>
        <v>25.029500000000002</v>
      </c>
      <c r="R218" s="61"/>
      <c r="U218" s="8" t="s">
        <v>9</v>
      </c>
      <c r="V218" s="21">
        <f ca="1">V210-AH202*X204/100</f>
        <v>21.105499999999999</v>
      </c>
      <c r="W218" s="21">
        <f ca="1">W210-AH203*X204/100</f>
        <v>12.938000000000001</v>
      </c>
      <c r="X218" s="21">
        <f t="shared" ref="X218:AA219" ca="1" si="778">X210</f>
        <v>-11.765000000000001</v>
      </c>
      <c r="Y218" s="21">
        <f t="shared" ca="1" si="778"/>
        <v>-1.4330000000000001</v>
      </c>
      <c r="Z218" s="21">
        <f t="shared" ca="1" si="778"/>
        <v>-0.17199999999999999</v>
      </c>
      <c r="AA218" s="21">
        <f t="shared" ca="1" si="778"/>
        <v>-0.254</v>
      </c>
      <c r="AB218" s="21">
        <f t="shared" ca="1" si="747"/>
        <v>-11.937000000000001</v>
      </c>
      <c r="AC218" s="21">
        <f t="shared" ca="1" si="747"/>
        <v>-1.6870000000000001</v>
      </c>
      <c r="AD218" s="21">
        <f t="shared" ca="1" si="748"/>
        <v>-12.443100000000001</v>
      </c>
      <c r="AE218" s="21">
        <f t="shared" ca="1" si="736"/>
        <v>-5.2681000000000004</v>
      </c>
      <c r="AF218" s="21">
        <f ca="1">IF($C$2&lt;=$C$3,AD218,AE218)</f>
        <v>-12.443100000000001</v>
      </c>
      <c r="AG218" s="21">
        <f t="shared" ca="1" si="749"/>
        <v>21.105499999999999</v>
      </c>
      <c r="AH218" s="21">
        <f t="shared" ca="1" si="750"/>
        <v>0.49489999999999945</v>
      </c>
      <c r="AI218" s="21">
        <f t="shared" ca="1" si="751"/>
        <v>25.381100000000004</v>
      </c>
      <c r="AJ218" s="61"/>
      <c r="AM218" s="8" t="s">
        <v>9</v>
      </c>
      <c r="AN218" s="21">
        <f ca="1">AN210-AZ202*AP204/100</f>
        <v>47.672000000000004</v>
      </c>
      <c r="AO218" s="21">
        <f ca="1">AO210-AZ203*AP204/100</f>
        <v>28.72</v>
      </c>
      <c r="AP218" s="21">
        <f t="shared" ref="AP218:AS219" ca="1" si="779">AP210</f>
        <v>-12.895</v>
      </c>
      <c r="AQ218" s="21">
        <f t="shared" ca="1" si="779"/>
        <v>-1.5660000000000001</v>
      </c>
      <c r="AR218" s="21">
        <f t="shared" ca="1" si="779"/>
        <v>-0.188</v>
      </c>
      <c r="AS218" s="21">
        <f t="shared" ca="1" si="779"/>
        <v>-0.27600000000000002</v>
      </c>
      <c r="AT218" s="21">
        <f t="shared" ca="1" si="752"/>
        <v>-13.083</v>
      </c>
      <c r="AU218" s="21">
        <f t="shared" ca="1" si="752"/>
        <v>-1.8420000000000001</v>
      </c>
      <c r="AV218" s="21">
        <f t="shared" ca="1" si="753"/>
        <v>-13.6356</v>
      </c>
      <c r="AW218" s="21">
        <f t="shared" ca="1" si="737"/>
        <v>-5.7668999999999997</v>
      </c>
      <c r="AX218" s="21">
        <f ca="1">IF($C$2&lt;=$C$3,AV218,AW218)</f>
        <v>-13.6356</v>
      </c>
      <c r="AY218" s="21">
        <f t="shared" ca="1" si="754"/>
        <v>47.672000000000004</v>
      </c>
      <c r="AZ218" s="21">
        <f t="shared" ca="1" si="755"/>
        <v>15.084399999999999</v>
      </c>
      <c r="BA218" s="21">
        <f t="shared" ca="1" si="756"/>
        <v>42.355599999999995</v>
      </c>
      <c r="BB218" s="61"/>
      <c r="BE218" s="8" t="s">
        <v>9</v>
      </c>
      <c r="BF218" s="21">
        <f ca="1">BF210-BR202*BH204/100</f>
        <v>78.799000000000007</v>
      </c>
      <c r="BG218" s="21">
        <f ca="1">BG210-BR203*BH204/100</f>
        <v>47.118499999999997</v>
      </c>
      <c r="BH218" s="21">
        <f t="shared" ref="BH218:BK219" ca="1" si="780">BH210</f>
        <v>-86.549000000000007</v>
      </c>
      <c r="BI218" s="21">
        <f t="shared" ca="1" si="780"/>
        <v>-10.548</v>
      </c>
      <c r="BJ218" s="21">
        <f t="shared" ca="1" si="780"/>
        <v>-1.266</v>
      </c>
      <c r="BK218" s="21">
        <f t="shared" ca="1" si="780"/>
        <v>-1.8620000000000001</v>
      </c>
      <c r="BL218" s="21">
        <f t="shared" ca="1" si="757"/>
        <v>-87.815000000000012</v>
      </c>
      <c r="BM218" s="21">
        <f t="shared" ca="1" si="757"/>
        <v>-12.41</v>
      </c>
      <c r="BN218" s="21">
        <f t="shared" ca="1" si="758"/>
        <v>-91.538000000000011</v>
      </c>
      <c r="BO218" s="21">
        <f t="shared" ca="1" si="738"/>
        <v>-38.754500000000007</v>
      </c>
      <c r="BP218" s="21">
        <f ca="1">IF($C$2&lt;=$C$3,BN218,BO218)</f>
        <v>-91.538000000000011</v>
      </c>
      <c r="BQ218" s="21">
        <f t="shared" ca="1" si="759"/>
        <v>78.799000000000007</v>
      </c>
      <c r="BR218" s="21">
        <f t="shared" ca="1" si="760"/>
        <v>-44.419500000000014</v>
      </c>
      <c r="BS218" s="21">
        <f t="shared" ca="1" si="761"/>
        <v>138.65649999999999</v>
      </c>
      <c r="BT218" s="61"/>
      <c r="BW218" s="8" t="s">
        <v>9</v>
      </c>
      <c r="BX218" s="21">
        <f ca="1">BX210-CJ202*BZ204/100</f>
        <v>110.084</v>
      </c>
      <c r="BY218" s="21">
        <f ca="1">BY210-CJ203*BZ204/100</f>
        <v>65.830500000000001</v>
      </c>
      <c r="BZ218" s="21">
        <f t="shared" ref="BZ218:CC219" ca="1" si="781">BZ210</f>
        <v>-82.531999999999996</v>
      </c>
      <c r="CA218" s="21">
        <f t="shared" ca="1" si="781"/>
        <v>-10.048999999999999</v>
      </c>
      <c r="CB218" s="21">
        <f t="shared" ca="1" si="781"/>
        <v>-1.2070000000000001</v>
      </c>
      <c r="CC218" s="21">
        <f t="shared" ca="1" si="781"/>
        <v>-1.776</v>
      </c>
      <c r="CD218" s="21">
        <f t="shared" ca="1" si="762"/>
        <v>-83.73899999999999</v>
      </c>
      <c r="CE218" s="21">
        <f t="shared" ca="1" si="762"/>
        <v>-11.824999999999999</v>
      </c>
      <c r="CF218" s="21">
        <f t="shared" ca="1" si="763"/>
        <v>-87.28649999999999</v>
      </c>
      <c r="CG218" s="21">
        <f t="shared" ca="1" si="739"/>
        <v>-36.946699999999993</v>
      </c>
      <c r="CH218" s="21">
        <f ca="1">IF($C$2&lt;=$C$3,CF218,CG218)</f>
        <v>-87.28649999999999</v>
      </c>
      <c r="CI218" s="21">
        <f t="shared" ca="1" si="764"/>
        <v>110.084</v>
      </c>
      <c r="CJ218" s="21">
        <f t="shared" ca="1" si="765"/>
        <v>-21.455999999999989</v>
      </c>
      <c r="CK218" s="21">
        <f t="shared" ca="1" si="766"/>
        <v>153.11699999999999</v>
      </c>
      <c r="CL218" s="61"/>
      <c r="CO218" s="8" t="s">
        <v>9</v>
      </c>
      <c r="CP218" s="21">
        <f ca="1">CP210-DB202*CR204/100</f>
        <v>101.31100000000001</v>
      </c>
      <c r="CQ218" s="21">
        <f ca="1">CQ210-DB203*CR204/100</f>
        <v>60.589500000000001</v>
      </c>
      <c r="CR218" s="21">
        <f t="shared" ref="CR218:CU219" ca="1" si="782">CR210</f>
        <v>-76.174999999999997</v>
      </c>
      <c r="CS218" s="21">
        <f t="shared" ca="1" si="782"/>
        <v>-9.2810000000000006</v>
      </c>
      <c r="CT218" s="21">
        <f t="shared" ca="1" si="782"/>
        <v>-1.1140000000000001</v>
      </c>
      <c r="CU218" s="21">
        <f t="shared" ca="1" si="782"/>
        <v>-1.639</v>
      </c>
      <c r="CV218" s="21">
        <f t="shared" ca="1" si="767"/>
        <v>-77.289000000000001</v>
      </c>
      <c r="CW218" s="21">
        <f t="shared" ca="1" si="767"/>
        <v>-10.92</v>
      </c>
      <c r="CX218" s="21">
        <f t="shared" ca="1" si="768"/>
        <v>-80.564999999999998</v>
      </c>
      <c r="CY218" s="21">
        <f t="shared" ca="1" si="740"/>
        <v>-34.106699999999996</v>
      </c>
      <c r="CZ218" s="21">
        <f ca="1">IF($C$2&lt;=$C$3,CX218,CY218)</f>
        <v>-80.564999999999998</v>
      </c>
      <c r="DA218" s="21">
        <f t="shared" ca="1" si="769"/>
        <v>101.31100000000001</v>
      </c>
      <c r="DB218" s="21">
        <f t="shared" ca="1" si="770"/>
        <v>-19.975499999999997</v>
      </c>
      <c r="DC218" s="21">
        <f t="shared" ca="1" si="771"/>
        <v>141.15449999999998</v>
      </c>
      <c r="DD218" s="61"/>
      <c r="DG218" s="8" t="s">
        <v>9</v>
      </c>
      <c r="DH218" s="21">
        <f ca="1">DH210-DT202*DJ204/100</f>
        <v>26.230499999999999</v>
      </c>
      <c r="DI218" s="21">
        <f ca="1">DI210-DT203*DJ204/100</f>
        <v>16.071999999999999</v>
      </c>
      <c r="DJ218" s="21">
        <f t="shared" ref="DJ218:DM219" ca="1" si="783">DJ210</f>
        <v>-8.4109999999999996</v>
      </c>
      <c r="DK218" s="21">
        <f t="shared" ca="1" si="783"/>
        <v>1.661</v>
      </c>
      <c r="DL218" s="21">
        <f t="shared" ca="1" si="783"/>
        <v>0.23100000000000001</v>
      </c>
      <c r="DM218" s="21">
        <f t="shared" ca="1" si="783"/>
        <v>0.34</v>
      </c>
      <c r="DN218" s="21">
        <f t="shared" ca="1" si="772"/>
        <v>-8.6419999999999995</v>
      </c>
      <c r="DO218" s="21">
        <f t="shared" ca="1" si="772"/>
        <v>2.0009999999999999</v>
      </c>
      <c r="DP218" s="21">
        <f t="shared" ca="1" si="773"/>
        <v>-9.2423000000000002</v>
      </c>
      <c r="DQ218" s="21">
        <f t="shared" ca="1" si="741"/>
        <v>4.5935999999999995</v>
      </c>
      <c r="DR218" s="21">
        <f ca="1">IF($C$2&lt;=$C$3,DP218,DQ218)</f>
        <v>-9.2423000000000002</v>
      </c>
      <c r="DS218" s="21">
        <f t="shared" ca="1" si="774"/>
        <v>26.230499999999999</v>
      </c>
      <c r="DT218" s="21">
        <f t="shared" ca="1" si="775"/>
        <v>6.829699999999999</v>
      </c>
      <c r="DU218" s="21">
        <f t="shared" ca="1" si="776"/>
        <v>25.314299999999999</v>
      </c>
      <c r="DV218" s="61"/>
    </row>
    <row r="219" spans="1:126" s="18" customFormat="1">
      <c r="C219" s="8" t="s">
        <v>8</v>
      </c>
      <c r="D219" s="21">
        <f ca="1">D211+P202*F205/100</f>
        <v>-27.0595</v>
      </c>
      <c r="E219" s="21">
        <f ca="1">E211+P203*F205/100</f>
        <v>-16.580000000000002</v>
      </c>
      <c r="F219" s="21">
        <f t="shared" ca="1" si="777"/>
        <v>-8.4730000000000008</v>
      </c>
      <c r="G219" s="21">
        <f t="shared" ca="1" si="777"/>
        <v>-1.032</v>
      </c>
      <c r="H219" s="21">
        <f t="shared" ca="1" si="777"/>
        <v>-0.124</v>
      </c>
      <c r="I219" s="21">
        <f t="shared" ca="1" si="777"/>
        <v>-0.183</v>
      </c>
      <c r="J219" s="21">
        <f t="shared" ca="1" si="742"/>
        <v>-8.5970000000000013</v>
      </c>
      <c r="K219" s="21">
        <f t="shared" ca="1" si="742"/>
        <v>-1.2150000000000001</v>
      </c>
      <c r="L219" s="21">
        <f t="shared" ca="1" si="743"/>
        <v>-8.9615000000000009</v>
      </c>
      <c r="M219" s="21">
        <f t="shared" ca="1" si="735"/>
        <v>-3.7941000000000003</v>
      </c>
      <c r="N219" s="21">
        <f ca="1">IF($C$2&lt;=$C$3,L219,M219)</f>
        <v>-8.9615000000000009</v>
      </c>
      <c r="O219" s="21">
        <f t="shared" ca="1" si="744"/>
        <v>-27.0595</v>
      </c>
      <c r="P219" s="21">
        <f t="shared" ca="1" si="745"/>
        <v>-25.541500000000003</v>
      </c>
      <c r="Q219" s="21">
        <f t="shared" ca="1" si="746"/>
        <v>-7.6185000000000009</v>
      </c>
      <c r="R219" s="61"/>
      <c r="U219" s="8" t="s">
        <v>8</v>
      </c>
      <c r="V219" s="21">
        <f ca="1">V211+AH202*X205/100</f>
        <v>-21.279499999999999</v>
      </c>
      <c r="W219" s="21">
        <f ca="1">W211+AH203*X205/100</f>
        <v>-13.032</v>
      </c>
      <c r="X219" s="21">
        <f t="shared" ca="1" si="778"/>
        <v>-11.765000000000001</v>
      </c>
      <c r="Y219" s="21">
        <f t="shared" ca="1" si="778"/>
        <v>-1.4330000000000001</v>
      </c>
      <c r="Z219" s="21">
        <f t="shared" ca="1" si="778"/>
        <v>-0.17199999999999999</v>
      </c>
      <c r="AA219" s="21">
        <f t="shared" ca="1" si="778"/>
        <v>-0.254</v>
      </c>
      <c r="AB219" s="21">
        <f t="shared" ca="1" si="747"/>
        <v>-11.937000000000001</v>
      </c>
      <c r="AC219" s="21">
        <f t="shared" ca="1" si="747"/>
        <v>-1.6870000000000001</v>
      </c>
      <c r="AD219" s="21">
        <f t="shared" ca="1" si="748"/>
        <v>-12.443100000000001</v>
      </c>
      <c r="AE219" s="21">
        <f t="shared" ca="1" si="736"/>
        <v>-5.2681000000000004</v>
      </c>
      <c r="AF219" s="21">
        <f ca="1">IF($C$2&lt;=$C$3,AD219,AE219)</f>
        <v>-12.443100000000001</v>
      </c>
      <c r="AG219" s="21">
        <f t="shared" ca="1" si="749"/>
        <v>-21.279499999999999</v>
      </c>
      <c r="AH219" s="21">
        <f t="shared" ca="1" si="750"/>
        <v>-25.475100000000001</v>
      </c>
      <c r="AI219" s="21">
        <f t="shared" ca="1" si="751"/>
        <v>-0.58889999999999887</v>
      </c>
      <c r="AJ219" s="61"/>
      <c r="AM219" s="8" t="s">
        <v>8</v>
      </c>
      <c r="AN219" s="21">
        <f ca="1">AN211+AZ202*AP205/100</f>
        <v>-49.150000000000006</v>
      </c>
      <c r="AO219" s="21">
        <f ca="1">AO211+AZ203*AP205/100</f>
        <v>-29.6</v>
      </c>
      <c r="AP219" s="21">
        <f t="shared" ca="1" si="779"/>
        <v>-12.895</v>
      </c>
      <c r="AQ219" s="21">
        <f t="shared" ca="1" si="779"/>
        <v>-1.5660000000000001</v>
      </c>
      <c r="AR219" s="21">
        <f t="shared" ca="1" si="779"/>
        <v>-0.188</v>
      </c>
      <c r="AS219" s="21">
        <f t="shared" ca="1" si="779"/>
        <v>-0.27600000000000002</v>
      </c>
      <c r="AT219" s="21">
        <f t="shared" ca="1" si="752"/>
        <v>-13.083</v>
      </c>
      <c r="AU219" s="21">
        <f t="shared" ca="1" si="752"/>
        <v>-1.8420000000000001</v>
      </c>
      <c r="AV219" s="21">
        <f t="shared" ca="1" si="753"/>
        <v>-13.6356</v>
      </c>
      <c r="AW219" s="21">
        <f t="shared" ca="1" si="737"/>
        <v>-5.7668999999999997</v>
      </c>
      <c r="AX219" s="21">
        <f ca="1">IF($C$2&lt;=$C$3,AV219,AW219)</f>
        <v>-13.6356</v>
      </c>
      <c r="AY219" s="21">
        <f t="shared" ca="1" si="754"/>
        <v>-49.150000000000006</v>
      </c>
      <c r="AZ219" s="21">
        <f t="shared" ca="1" si="755"/>
        <v>-43.235600000000005</v>
      </c>
      <c r="BA219" s="21">
        <f t="shared" ca="1" si="756"/>
        <v>-15.964400000000001</v>
      </c>
      <c r="BB219" s="61"/>
      <c r="BE219" s="8" t="s">
        <v>8</v>
      </c>
      <c r="BF219" s="21">
        <f ca="1">BF211+BR202*BH205/100</f>
        <v>-86.674999999999997</v>
      </c>
      <c r="BG219" s="21">
        <f ca="1">BG211+BR203*BH205/100</f>
        <v>-51.858499999999999</v>
      </c>
      <c r="BH219" s="21">
        <f t="shared" ca="1" si="780"/>
        <v>-86.549000000000007</v>
      </c>
      <c r="BI219" s="21">
        <f t="shared" ca="1" si="780"/>
        <v>-10.548</v>
      </c>
      <c r="BJ219" s="21">
        <f t="shared" ca="1" si="780"/>
        <v>-1.266</v>
      </c>
      <c r="BK219" s="21">
        <f t="shared" ca="1" si="780"/>
        <v>-1.8620000000000001</v>
      </c>
      <c r="BL219" s="21">
        <f t="shared" ca="1" si="757"/>
        <v>-87.815000000000012</v>
      </c>
      <c r="BM219" s="21">
        <f t="shared" ca="1" si="757"/>
        <v>-12.41</v>
      </c>
      <c r="BN219" s="21">
        <f t="shared" ca="1" si="758"/>
        <v>-91.538000000000011</v>
      </c>
      <c r="BO219" s="21">
        <f t="shared" ca="1" si="738"/>
        <v>-38.754500000000007</v>
      </c>
      <c r="BP219" s="21">
        <f ca="1">IF($C$2&lt;=$C$3,BN219,BO219)</f>
        <v>-91.538000000000011</v>
      </c>
      <c r="BQ219" s="21">
        <f t="shared" ca="1" si="759"/>
        <v>-86.674999999999997</v>
      </c>
      <c r="BR219" s="21">
        <f t="shared" ca="1" si="760"/>
        <v>-143.3965</v>
      </c>
      <c r="BS219" s="21">
        <f t="shared" ca="1" si="761"/>
        <v>39.679500000000012</v>
      </c>
      <c r="BT219" s="61"/>
      <c r="BW219" s="8" t="s">
        <v>8</v>
      </c>
      <c r="BX219" s="21">
        <f ca="1">BX211+CJ202*BZ205/100</f>
        <v>-112.45</v>
      </c>
      <c r="BY219" s="21">
        <f ca="1">BY211+CJ203*BZ205/100</f>
        <v>-67.276499999999999</v>
      </c>
      <c r="BZ219" s="21">
        <f t="shared" ca="1" si="781"/>
        <v>-82.531999999999996</v>
      </c>
      <c r="CA219" s="21">
        <f t="shared" ca="1" si="781"/>
        <v>-10.048999999999999</v>
      </c>
      <c r="CB219" s="21">
        <f t="shared" ca="1" si="781"/>
        <v>-1.2070000000000001</v>
      </c>
      <c r="CC219" s="21">
        <f t="shared" ca="1" si="781"/>
        <v>-1.776</v>
      </c>
      <c r="CD219" s="21">
        <f t="shared" ca="1" si="762"/>
        <v>-83.73899999999999</v>
      </c>
      <c r="CE219" s="21">
        <f t="shared" ca="1" si="762"/>
        <v>-11.824999999999999</v>
      </c>
      <c r="CF219" s="21">
        <f t="shared" ca="1" si="763"/>
        <v>-87.28649999999999</v>
      </c>
      <c r="CG219" s="21">
        <f t="shared" ca="1" si="739"/>
        <v>-36.946699999999993</v>
      </c>
      <c r="CH219" s="21">
        <f ca="1">IF($C$2&lt;=$C$3,CF219,CG219)</f>
        <v>-87.28649999999999</v>
      </c>
      <c r="CI219" s="21">
        <f t="shared" ca="1" si="764"/>
        <v>-112.45</v>
      </c>
      <c r="CJ219" s="21">
        <f t="shared" ca="1" si="765"/>
        <v>-154.56299999999999</v>
      </c>
      <c r="CK219" s="21">
        <f t="shared" ca="1" si="766"/>
        <v>20.009999999999991</v>
      </c>
      <c r="CL219" s="61"/>
      <c r="CO219" s="8" t="s">
        <v>8</v>
      </c>
      <c r="CP219" s="21">
        <f ca="1">CP211+DB202*CR205/100</f>
        <v>-86.987000000000009</v>
      </c>
      <c r="CQ219" s="21">
        <f ca="1">CQ211+DB203*CR205/100</f>
        <v>-52.039499999999997</v>
      </c>
      <c r="CR219" s="21">
        <f t="shared" ca="1" si="782"/>
        <v>-76.174999999999997</v>
      </c>
      <c r="CS219" s="21">
        <f t="shared" ca="1" si="782"/>
        <v>-9.2810000000000006</v>
      </c>
      <c r="CT219" s="21">
        <f t="shared" ca="1" si="782"/>
        <v>-1.1140000000000001</v>
      </c>
      <c r="CU219" s="21">
        <f t="shared" ca="1" si="782"/>
        <v>-1.639</v>
      </c>
      <c r="CV219" s="21">
        <f t="shared" ca="1" si="767"/>
        <v>-77.289000000000001</v>
      </c>
      <c r="CW219" s="21">
        <f t="shared" ca="1" si="767"/>
        <v>-10.92</v>
      </c>
      <c r="CX219" s="21">
        <f t="shared" ca="1" si="768"/>
        <v>-80.564999999999998</v>
      </c>
      <c r="CY219" s="21">
        <f t="shared" ca="1" si="740"/>
        <v>-34.106699999999996</v>
      </c>
      <c r="CZ219" s="21">
        <f ca="1">IF($C$2&lt;=$C$3,CX219,CY219)</f>
        <v>-80.564999999999998</v>
      </c>
      <c r="DA219" s="21">
        <f t="shared" ca="1" si="769"/>
        <v>-86.987000000000009</v>
      </c>
      <c r="DB219" s="21">
        <f t="shared" ca="1" si="770"/>
        <v>-132.6045</v>
      </c>
      <c r="DC219" s="21">
        <f t="shared" ca="1" si="771"/>
        <v>28.525500000000001</v>
      </c>
      <c r="DD219" s="61"/>
      <c r="DG219" s="8" t="s">
        <v>8</v>
      </c>
      <c r="DH219" s="21">
        <f ca="1">DH211+DT202*DJ205/100</f>
        <v>-27.0535</v>
      </c>
      <c r="DI219" s="21">
        <f ca="1">DI211+DT203*DJ205/100</f>
        <v>-16.576000000000001</v>
      </c>
      <c r="DJ219" s="21">
        <f t="shared" ca="1" si="783"/>
        <v>-8.4109999999999996</v>
      </c>
      <c r="DK219" s="21">
        <f t="shared" ca="1" si="783"/>
        <v>1.661</v>
      </c>
      <c r="DL219" s="21">
        <f t="shared" ca="1" si="783"/>
        <v>0.23100000000000001</v>
      </c>
      <c r="DM219" s="21">
        <f t="shared" ca="1" si="783"/>
        <v>0.34</v>
      </c>
      <c r="DN219" s="21">
        <f t="shared" ca="1" si="772"/>
        <v>-8.6419999999999995</v>
      </c>
      <c r="DO219" s="21">
        <f t="shared" ca="1" si="772"/>
        <v>2.0009999999999999</v>
      </c>
      <c r="DP219" s="21">
        <f t="shared" ca="1" si="773"/>
        <v>-9.2423000000000002</v>
      </c>
      <c r="DQ219" s="21">
        <f t="shared" ca="1" si="741"/>
        <v>4.5935999999999995</v>
      </c>
      <c r="DR219" s="21">
        <f ca="1">IF($C$2&lt;=$C$3,DP219,DQ219)</f>
        <v>-9.2423000000000002</v>
      </c>
      <c r="DS219" s="21">
        <f t="shared" ca="1" si="774"/>
        <v>-27.0535</v>
      </c>
      <c r="DT219" s="21">
        <f t="shared" ca="1" si="775"/>
        <v>-25.818300000000001</v>
      </c>
      <c r="DU219" s="21">
        <f t="shared" ca="1" si="776"/>
        <v>-7.3337000000000003</v>
      </c>
      <c r="DV219" s="61"/>
    </row>
    <row r="220" spans="1:126" s="18" customFormat="1">
      <c r="C220" s="8" t="s">
        <v>58</v>
      </c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>
        <f ca="1">MIN(P201-F205/100,MAX(F204/100,O212))</f>
        <v>2.315493613507388</v>
      </c>
      <c r="P220" s="21">
        <f ca="1">MIN(P201-F205/100,MAX(F204/100,P212))</f>
        <v>1.1077106153581466</v>
      </c>
      <c r="Q220" s="21">
        <f ca="1">MIN(P201-F205/100,MAX(F204/100,Q212))</f>
        <v>3.5231834604576475</v>
      </c>
      <c r="R220" s="61"/>
      <c r="U220" s="8" t="s">
        <v>58</v>
      </c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>
        <f ca="1">MIN(AH201-X205/100,MAX(X204/100,AG212))</f>
        <v>1.8927854317875614</v>
      </c>
      <c r="AH220" s="21">
        <f ca="1">MIN(AH201-X205/100,MAX(X204/100,AH212))</f>
        <v>0.2166867640800112</v>
      </c>
      <c r="AI220" s="21">
        <f ca="1">MIN(AH201-X205/100,MAX(X204/100,AI212))</f>
        <v>3.5706873315363881</v>
      </c>
      <c r="AJ220" s="61"/>
      <c r="AM220" s="8" t="s">
        <v>58</v>
      </c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>
        <f ca="1">MIN(AZ201-AP205/100,MAX(AP204/100,AY212))</f>
        <v>1.4793920803123257</v>
      </c>
      <c r="AZ220" s="21">
        <f ca="1">MIN(AZ201-AP205/100,MAX(AP204/100,AZ212))</f>
        <v>0.84832716049382717</v>
      </c>
      <c r="BA220" s="21">
        <f ca="1">MIN(AZ201-AP205/100,MAX(AP204/100,BA212))</f>
        <v>2.1109012345679012</v>
      </c>
      <c r="BB220" s="61"/>
      <c r="BE220" s="8" t="s">
        <v>58</v>
      </c>
      <c r="BF220" s="21"/>
      <c r="BG220" s="21"/>
      <c r="BH220" s="21"/>
      <c r="BI220" s="21"/>
      <c r="BJ220" s="21"/>
      <c r="BK220" s="21"/>
      <c r="BL220" s="21"/>
      <c r="BM220" s="21"/>
      <c r="BN220" s="21"/>
      <c r="BO220" s="21"/>
      <c r="BP220" s="21"/>
      <c r="BQ220" s="21">
        <f ca="1">MIN(BR201-BH205/100,MAX(BH204/100,BQ212))</f>
        <v>1.5309827374693306</v>
      </c>
      <c r="BR220" s="21">
        <f ca="1">MIN(BR201-BH205/100,MAX(BH204/100,BR212))</f>
        <v>0.15</v>
      </c>
      <c r="BS220" s="21">
        <f ca="1">MIN(BR201-BH205/100,MAX(BH204/100,BS212))</f>
        <v>3.0500000000000003</v>
      </c>
      <c r="BT220" s="61"/>
      <c r="BW220" s="8" t="s">
        <v>58</v>
      </c>
      <c r="BX220" s="21"/>
      <c r="BY220" s="21"/>
      <c r="BZ220" s="21"/>
      <c r="CA220" s="21"/>
      <c r="CB220" s="21"/>
      <c r="CC220" s="21"/>
      <c r="CD220" s="21"/>
      <c r="CE220" s="21"/>
      <c r="CF220" s="21"/>
      <c r="CG220" s="21"/>
      <c r="CH220" s="21"/>
      <c r="CI220" s="21">
        <f ca="1">MIN(CJ201-BZ205/100,MAX(BZ204/100,CI212))</f>
        <v>2.0792615959808387</v>
      </c>
      <c r="CJ220" s="21">
        <f ca="1">MIN(CJ201-BZ205/100,MAX(BZ204/100,CJ212))</f>
        <v>0.15</v>
      </c>
      <c r="CK220" s="21">
        <f ca="1">MIN(CJ201-BZ205/100,MAX(BZ204/100,CK212))</f>
        <v>4.05</v>
      </c>
      <c r="CL220" s="61"/>
      <c r="CO220" s="8" t="s">
        <v>58</v>
      </c>
      <c r="CP220" s="21"/>
      <c r="CQ220" s="21"/>
      <c r="CR220" s="21"/>
      <c r="CS220" s="21"/>
      <c r="CT220" s="21"/>
      <c r="CU220" s="21"/>
      <c r="CV220" s="21"/>
      <c r="CW220" s="21"/>
      <c r="CX220" s="21"/>
      <c r="CY220" s="21"/>
      <c r="CZ220" s="21"/>
      <c r="DA220" s="21">
        <f ca="1">MIN(DB201-CR205/100,MAX(CR204/100,DA212))</f>
        <v>1.9255208941854578</v>
      </c>
      <c r="DB220" s="21">
        <f ca="1">MIN(DB201-CR205/100,MAX(CR204/100,DB212))</f>
        <v>0.15</v>
      </c>
      <c r="DC220" s="21">
        <f ca="1">MIN(DB201-CR205/100,MAX(CR204/100,DC212))</f>
        <v>3.45</v>
      </c>
      <c r="DD220" s="61"/>
      <c r="DG220" s="8" t="s">
        <v>58</v>
      </c>
      <c r="DH220" s="21"/>
      <c r="DI220" s="21"/>
      <c r="DJ220" s="21"/>
      <c r="DK220" s="21"/>
      <c r="DL220" s="21"/>
      <c r="DM220" s="21"/>
      <c r="DN220" s="21"/>
      <c r="DO220" s="21"/>
      <c r="DP220" s="21"/>
      <c r="DQ220" s="21"/>
      <c r="DR220" s="21"/>
      <c r="DS220" s="21">
        <f ca="1">MIN(DT201-DJ205/100,MAX(DJ204/100,DS212))</f>
        <v>2.3159855579176698</v>
      </c>
      <c r="DT220" s="21">
        <f ca="1">MIN(DT201-DJ205/100,MAX(DJ204/100,DT212))</f>
        <v>1.0704249584217471</v>
      </c>
      <c r="DU220" s="21">
        <f ca="1">MIN(DT201-DJ205/100,MAX(DJ204/100,DU212))</f>
        <v>3.5616734530022365</v>
      </c>
      <c r="DV220" s="61"/>
    </row>
    <row r="221" spans="1:126" s="18" customFormat="1">
      <c r="C221" s="8" t="s">
        <v>59</v>
      </c>
      <c r="O221" s="21">
        <f ca="1">O208+(P202*P201/2-(O208-O209)/P201)*O220-P202*O220^2/2</f>
        <v>11.879947132241647</v>
      </c>
      <c r="P221" s="21">
        <f ca="1">P208+(P203*P201/2-(P208-P209)/P201)*P220-P203*P220^2/2</f>
        <v>13.588054615369131</v>
      </c>
      <c r="Q221" s="21">
        <f ca="1">Q208+(P203*P201/2-(Q208-Q209)/P201)*Q220-P203*Q220^2/2</f>
        <v>11.791768492317033</v>
      </c>
      <c r="R221" s="61"/>
      <c r="U221" s="8" t="s">
        <v>59</v>
      </c>
      <c r="AG221" s="21">
        <f ca="1">AG208+(AH202*AH201/2-(AG208-AG209)/AH201)*AG220-AH202*AG220^2/2</f>
        <v>6.7188651627166465</v>
      </c>
      <c r="AH221" s="21">
        <f ca="1">AH208+(AH203*AH201/2-(AH208-AH209)/AH201)*AH220-AH203*AH220^2/2</f>
        <v>14.7292962003289</v>
      </c>
      <c r="AI221" s="21">
        <f ca="1">AI208+(AH203*AH201/2-(AI208-AI209)/AH201)*AI220-AH203*AI220^2/2</f>
        <v>14.386687752695408</v>
      </c>
      <c r="AJ221" s="61"/>
      <c r="AM221" s="8" t="s">
        <v>59</v>
      </c>
      <c r="AY221" s="21">
        <f ca="1">AY208+(AZ202*AZ201/2-(AY208-AY209)/AZ201)*AY220-AZ202*AY220^2/2</f>
        <v>13.425614626324595</v>
      </c>
      <c r="AZ221" s="21">
        <f ca="1">AZ208+(AZ203*AZ201/2-(AZ208-AZ209)/AZ201)*AZ220-AZ203*AZ220^2/2</f>
        <v>16.194216889300414</v>
      </c>
      <c r="BA221" s="21">
        <f ca="1">BA208+(AZ203*AZ201/2-(BA208-BA209)/AZ201)*BA220-AZ203*BA220^2/2</f>
        <v>8.5878634386831365</v>
      </c>
      <c r="BB221" s="61"/>
      <c r="BE221" s="8" t="s">
        <v>59</v>
      </c>
      <c r="BQ221" s="21">
        <f ca="1">BQ208+(BR202*BR201/2-(BQ208-BQ209)/BR201)*BQ220-BR202*BQ220^2/2</f>
        <v>26.900699303501796</v>
      </c>
      <c r="BR221" s="21">
        <f ca="1">BR208+(BR203*BR201/2-(BR208-BR209)/BR201)*BR220-BR203*BR220^2/2</f>
        <v>89.625484374999999</v>
      </c>
      <c r="BS221" s="21">
        <f ca="1">BS208+(BR203*BR201/2-(BS208-BS209)/BR201)*BS220-BR203*BS220^2/2</f>
        <v>136.032190625</v>
      </c>
      <c r="BT221" s="61"/>
      <c r="BW221" s="8" t="s">
        <v>59</v>
      </c>
      <c r="CI221" s="21">
        <f ca="1">CI208+(CJ202*CJ201/2-(CI208-CI209)/CJ201)*CI220-CJ202*CI220^2/2</f>
        <v>44.253570222378002</v>
      </c>
      <c r="CJ221" s="21">
        <f ca="1">CJ208+(CJ203*CJ201/2-(CJ208-CJ209)/CJ201)*CJ220-CJ203*CJ220^2/2</f>
        <v>132.80907321428572</v>
      </c>
      <c r="CK221" s="21">
        <f ca="1">CK208+(CJ203*CJ201/2-(CK208-CK209)/CJ201)*CK220-CJ203*CK220^2/2</f>
        <v>130.75320178571428</v>
      </c>
      <c r="CL221" s="61"/>
      <c r="CO221" s="8" t="s">
        <v>59</v>
      </c>
      <c r="DA221" s="21">
        <f ca="1">DA208+(DB202*DB201/2-(DA208-DA209)/DB201)*DA220-DB202*DA220^2/2</f>
        <v>42.190704268844186</v>
      </c>
      <c r="DB221" s="21">
        <f ca="1">DB208+(DB203*DB201/2-(DB208-DB209)/DB201)*DB220-DB203*DB220^2/2</f>
        <v>124.62675416666669</v>
      </c>
      <c r="DC221" s="21">
        <f ca="1">DC208+(DB203*DB201/2-(DC208-DC209)/DB201)*DC220-DB203*DC220^2/2</f>
        <v>98.25173749999999</v>
      </c>
      <c r="DD221" s="61"/>
      <c r="DG221" s="8" t="s">
        <v>59</v>
      </c>
      <c r="DS221" s="21">
        <f ca="1">DS208+(DT202*DT201/2-(DS208-DS209)/DT201)*DS220-DT202*DS220^2/2</f>
        <v>11.872743027645903</v>
      </c>
      <c r="DT221" s="21">
        <f ca="1">DT208+(DT203*DT201/2-(DT208-DT209)/DT201)*DT220-DT203*DT220^2/2</f>
        <v>13.836053584881256</v>
      </c>
      <c r="DU221" s="21">
        <f ca="1">DU208+(DT203*DT201/2-(DU208-DU209)/DT201)*DU220-DT203*DU220^2/2</f>
        <v>12.226170985395456</v>
      </c>
      <c r="DV221" s="61"/>
    </row>
    <row r="222" spans="1:126" s="18" customFormat="1">
      <c r="A222" s="19" t="s">
        <v>38</v>
      </c>
      <c r="I222" s="41" t="s">
        <v>84</v>
      </c>
      <c r="J222" s="41"/>
      <c r="K222" s="41" t="s">
        <v>85</v>
      </c>
      <c r="L222" s="41"/>
      <c r="M222" s="41" t="s">
        <v>86</v>
      </c>
      <c r="N222" s="41"/>
      <c r="R222" s="61"/>
      <c r="S222" s="19" t="s">
        <v>38</v>
      </c>
      <c r="AA222" s="41" t="s">
        <v>84</v>
      </c>
      <c r="AB222" s="41"/>
      <c r="AC222" s="41" t="s">
        <v>85</v>
      </c>
      <c r="AD222" s="41"/>
      <c r="AE222" s="41" t="s">
        <v>86</v>
      </c>
      <c r="AF222" s="41"/>
      <c r="AJ222" s="61"/>
      <c r="AK222" s="19" t="s">
        <v>38</v>
      </c>
      <c r="AS222" s="41" t="s">
        <v>84</v>
      </c>
      <c r="AT222" s="41"/>
      <c r="AU222" s="41" t="s">
        <v>85</v>
      </c>
      <c r="AV222" s="41"/>
      <c r="AW222" s="41" t="s">
        <v>86</v>
      </c>
      <c r="AX222" s="41"/>
      <c r="BB222" s="61"/>
      <c r="BC222" s="19" t="s">
        <v>38</v>
      </c>
      <c r="BK222" s="41" t="s">
        <v>84</v>
      </c>
      <c r="BL222" s="41"/>
      <c r="BM222" s="41" t="s">
        <v>85</v>
      </c>
      <c r="BN222" s="41"/>
      <c r="BO222" s="41" t="s">
        <v>86</v>
      </c>
      <c r="BP222" s="41"/>
      <c r="BT222" s="61"/>
      <c r="BU222" s="19" t="s">
        <v>38</v>
      </c>
      <c r="CC222" s="41" t="s">
        <v>84</v>
      </c>
      <c r="CD222" s="41"/>
      <c r="CE222" s="41" t="s">
        <v>85</v>
      </c>
      <c r="CF222" s="41"/>
      <c r="CG222" s="41" t="s">
        <v>86</v>
      </c>
      <c r="CH222" s="41"/>
      <c r="CL222" s="61"/>
      <c r="CM222" s="19" t="s">
        <v>38</v>
      </c>
      <c r="CU222" s="41" t="s">
        <v>84</v>
      </c>
      <c r="CV222" s="41"/>
      <c r="CW222" s="41" t="s">
        <v>85</v>
      </c>
      <c r="CX222" s="41"/>
      <c r="CY222" s="41" t="s">
        <v>86</v>
      </c>
      <c r="CZ222" s="41"/>
      <c r="DD222" s="61"/>
      <c r="DE222" s="19" t="s">
        <v>38</v>
      </c>
      <c r="DM222" s="41" t="s">
        <v>84</v>
      </c>
      <c r="DN222" s="41"/>
      <c r="DO222" s="41" t="s">
        <v>85</v>
      </c>
      <c r="DP222" s="41"/>
      <c r="DQ222" s="41" t="s">
        <v>86</v>
      </c>
      <c r="DR222" s="41"/>
      <c r="DV222" s="61"/>
    </row>
    <row r="223" spans="1:126" s="18" customFormat="1">
      <c r="A223" s="8" t="s">
        <v>44</v>
      </c>
      <c r="D223" s="20" t="s">
        <v>32</v>
      </c>
      <c r="E223" s="20" t="s">
        <v>51</v>
      </c>
      <c r="F223" s="20" t="s">
        <v>52</v>
      </c>
      <c r="G223" s="20" t="s">
        <v>60</v>
      </c>
      <c r="H223" s="20" t="s">
        <v>61</v>
      </c>
      <c r="I223" s="20" t="s">
        <v>62</v>
      </c>
      <c r="J223" s="20" t="s">
        <v>63</v>
      </c>
      <c r="K223" s="20" t="s">
        <v>62</v>
      </c>
      <c r="L223" s="20" t="s">
        <v>63</v>
      </c>
      <c r="M223" s="20" t="s">
        <v>87</v>
      </c>
      <c r="N223" s="20" t="s">
        <v>88</v>
      </c>
      <c r="O223" s="20"/>
      <c r="P223" s="65" t="s">
        <v>93</v>
      </c>
      <c r="Q223" s="65" t="s">
        <v>93</v>
      </c>
      <c r="R223" s="62"/>
      <c r="S223" s="8" t="s">
        <v>44</v>
      </c>
      <c r="V223" s="20" t="s">
        <v>32</v>
      </c>
      <c r="W223" s="20" t="s">
        <v>51</v>
      </c>
      <c r="X223" s="20" t="s">
        <v>52</v>
      </c>
      <c r="Y223" s="20" t="s">
        <v>60</v>
      </c>
      <c r="Z223" s="20" t="s">
        <v>61</v>
      </c>
      <c r="AA223" s="20" t="s">
        <v>62</v>
      </c>
      <c r="AB223" s="20" t="s">
        <v>63</v>
      </c>
      <c r="AC223" s="20" t="s">
        <v>62</v>
      </c>
      <c r="AD223" s="20" t="s">
        <v>63</v>
      </c>
      <c r="AE223" s="20" t="s">
        <v>87</v>
      </c>
      <c r="AF223" s="20" t="s">
        <v>88</v>
      </c>
      <c r="AG223" s="20"/>
      <c r="AI223" s="65" t="s">
        <v>93</v>
      </c>
      <c r="AJ223" s="62"/>
      <c r="AK223" s="8" t="s">
        <v>44</v>
      </c>
      <c r="AN223" s="20" t="s">
        <v>32</v>
      </c>
      <c r="AO223" s="20" t="s">
        <v>51</v>
      </c>
      <c r="AP223" s="20" t="s">
        <v>52</v>
      </c>
      <c r="AQ223" s="20" t="s">
        <v>60</v>
      </c>
      <c r="AR223" s="20" t="s">
        <v>61</v>
      </c>
      <c r="AS223" s="20" t="s">
        <v>62</v>
      </c>
      <c r="AT223" s="20" t="s">
        <v>63</v>
      </c>
      <c r="AU223" s="20" t="s">
        <v>62</v>
      </c>
      <c r="AV223" s="20" t="s">
        <v>63</v>
      </c>
      <c r="AW223" s="20" t="s">
        <v>87</v>
      </c>
      <c r="AX223" s="20" t="s">
        <v>88</v>
      </c>
      <c r="AY223" s="20"/>
      <c r="BA223" s="65" t="s">
        <v>93</v>
      </c>
      <c r="BB223" s="62"/>
      <c r="BC223" s="8" t="s">
        <v>44</v>
      </c>
      <c r="BF223" s="20" t="s">
        <v>32</v>
      </c>
      <c r="BG223" s="20" t="s">
        <v>51</v>
      </c>
      <c r="BH223" s="20" t="s">
        <v>52</v>
      </c>
      <c r="BI223" s="20" t="s">
        <v>60</v>
      </c>
      <c r="BJ223" s="20" t="s">
        <v>61</v>
      </c>
      <c r="BK223" s="20" t="s">
        <v>62</v>
      </c>
      <c r="BL223" s="20" t="s">
        <v>63</v>
      </c>
      <c r="BM223" s="20" t="s">
        <v>62</v>
      </c>
      <c r="BN223" s="20" t="s">
        <v>63</v>
      </c>
      <c r="BO223" s="20" t="s">
        <v>87</v>
      </c>
      <c r="BP223" s="20" t="s">
        <v>88</v>
      </c>
      <c r="BQ223" s="20"/>
      <c r="BS223" s="65" t="s">
        <v>93</v>
      </c>
      <c r="BT223" s="62"/>
      <c r="BU223" s="8" t="s">
        <v>44</v>
      </c>
      <c r="BX223" s="20" t="s">
        <v>32</v>
      </c>
      <c r="BY223" s="20" t="s">
        <v>51</v>
      </c>
      <c r="BZ223" s="20" t="s">
        <v>52</v>
      </c>
      <c r="CA223" s="20" t="s">
        <v>60</v>
      </c>
      <c r="CB223" s="20" t="s">
        <v>61</v>
      </c>
      <c r="CC223" s="20" t="s">
        <v>62</v>
      </c>
      <c r="CD223" s="20" t="s">
        <v>63</v>
      </c>
      <c r="CE223" s="20" t="s">
        <v>62</v>
      </c>
      <c r="CF223" s="20" t="s">
        <v>63</v>
      </c>
      <c r="CG223" s="20" t="s">
        <v>87</v>
      </c>
      <c r="CH223" s="20" t="s">
        <v>88</v>
      </c>
      <c r="CI223" s="20"/>
      <c r="CK223" s="65" t="s">
        <v>93</v>
      </c>
      <c r="CL223" s="62"/>
      <c r="CM223" s="8" t="s">
        <v>44</v>
      </c>
      <c r="CP223" s="20" t="s">
        <v>32</v>
      </c>
      <c r="CQ223" s="20" t="s">
        <v>51</v>
      </c>
      <c r="CR223" s="20" t="s">
        <v>52</v>
      </c>
      <c r="CS223" s="20" t="s">
        <v>60</v>
      </c>
      <c r="CT223" s="20" t="s">
        <v>61</v>
      </c>
      <c r="CU223" s="20" t="s">
        <v>62</v>
      </c>
      <c r="CV223" s="20" t="s">
        <v>63</v>
      </c>
      <c r="CW223" s="20" t="s">
        <v>62</v>
      </c>
      <c r="CX223" s="20" t="s">
        <v>63</v>
      </c>
      <c r="CY223" s="20" t="s">
        <v>87</v>
      </c>
      <c r="CZ223" s="20" t="s">
        <v>88</v>
      </c>
      <c r="DA223" s="20"/>
      <c r="DC223" s="65" t="s">
        <v>93</v>
      </c>
      <c r="DD223" s="62"/>
      <c r="DE223" s="8" t="s">
        <v>44</v>
      </c>
      <c r="DH223" s="20" t="s">
        <v>32</v>
      </c>
      <c r="DI223" s="20" t="s">
        <v>51</v>
      </c>
      <c r="DJ223" s="20" t="s">
        <v>52</v>
      </c>
      <c r="DK223" s="20" t="s">
        <v>60</v>
      </c>
      <c r="DL223" s="20" t="s">
        <v>61</v>
      </c>
      <c r="DM223" s="20" t="s">
        <v>62</v>
      </c>
      <c r="DN223" s="20" t="s">
        <v>63</v>
      </c>
      <c r="DO223" s="20" t="s">
        <v>62</v>
      </c>
      <c r="DP223" s="20" t="s">
        <v>63</v>
      </c>
      <c r="DQ223" s="20" t="s">
        <v>87</v>
      </c>
      <c r="DR223" s="20" t="s">
        <v>88</v>
      </c>
      <c r="DS223" s="20"/>
      <c r="DU223" s="65" t="s">
        <v>93</v>
      </c>
      <c r="DV223" s="62"/>
    </row>
    <row r="224" spans="1:126">
      <c r="A224" s="8" t="str">
        <f ca="1">B201</f>
        <v>14-15</v>
      </c>
      <c r="C224" s="8" t="s">
        <v>11</v>
      </c>
      <c r="D224" s="26">
        <f ca="1">O216</f>
        <v>-16.514087499999999</v>
      </c>
      <c r="E224" s="26">
        <f t="shared" ref="E224:F225" ca="1" si="784">P216</f>
        <v>10.185264361702128</v>
      </c>
      <c r="F224" s="26">
        <f t="shared" ca="1" si="784"/>
        <v>-30.421914361702125</v>
      </c>
      <c r="G224" s="26">
        <f ca="1">MIN(D224:F224)</f>
        <v>-30.421914361702125</v>
      </c>
      <c r="H224" s="26">
        <f ca="1">MAX(D224:F224,0)</f>
        <v>10.185264361702128</v>
      </c>
      <c r="I224" s="28">
        <f ca="1">MAX(0,-G224/0.9/(F202-F203)/$N$3*1000)</f>
        <v>4.7990674233137778</v>
      </c>
      <c r="J224" s="28">
        <f ca="1">MAX(0,H224/0.9/(F202-F203)/$N$3*1000)</f>
        <v>1.6067289459475234</v>
      </c>
      <c r="K224" s="42">
        <v>4.62</v>
      </c>
      <c r="L224" s="42">
        <v>4.62</v>
      </c>
      <c r="M224" s="43">
        <f ca="1">IF(B201="-","",K224*0.9*(F202-$N$4)*$N$3/1000)</f>
        <v>29.28678260869566</v>
      </c>
      <c r="N224" s="43">
        <f ca="1">IF(B201="-","",L224*0.9*(F202-$N$4)*$N$3/1000)</f>
        <v>29.28678260869566</v>
      </c>
      <c r="O224" s="26"/>
      <c r="P224" s="26" t="str">
        <f ca="1">CONCATENATE("nodo ",B$5)</f>
        <v>nodo 14</v>
      </c>
      <c r="Q224" s="26" t="str">
        <f ca="1">CONCATENATE("nodo ",C$5)</f>
        <v>nodo 15</v>
      </c>
      <c r="R224" s="63"/>
      <c r="S224" s="8" t="str">
        <f ca="1">T201</f>
        <v>15-16</v>
      </c>
      <c r="U224" s="8" t="s">
        <v>11</v>
      </c>
      <c r="V224" s="26">
        <f ca="1">AG216</f>
        <v>-11.6719375</v>
      </c>
      <c r="W224" s="26">
        <f t="shared" ref="W224:X225" ca="1" si="785">AH216</f>
        <v>14.712773684210529</v>
      </c>
      <c r="X224" s="26">
        <f t="shared" ca="1" si="785"/>
        <v>-29.024423684210529</v>
      </c>
      <c r="Y224" s="26">
        <f ca="1">MIN(V224:X224)</f>
        <v>-29.024423684210529</v>
      </c>
      <c r="Z224" s="26">
        <f ca="1">MAX(V224:X224,0)</f>
        <v>14.712773684210529</v>
      </c>
      <c r="AA224" s="28">
        <f ca="1">MAX(0,-Y224/0.9/(X202-X203)/$N$3*1000)</f>
        <v>4.5786127896902755</v>
      </c>
      <c r="AB224" s="28">
        <f ca="1">MAX(0,Z224/0.9/(X202-X203)/$N$3*1000)</f>
        <v>2.3209450942170244</v>
      </c>
      <c r="AC224" s="42">
        <v>4.62</v>
      </c>
      <c r="AD224" s="42">
        <v>4.62</v>
      </c>
      <c r="AE224" s="43">
        <f ca="1">IF(T201="-",0,AC224*0.9*(X202-$N$4)*$N$3/1000)</f>
        <v>29.28678260869566</v>
      </c>
      <c r="AF224" s="43">
        <f ca="1">IF(T201="-",0,AD224*0.9*(X202-$N$4)*$N$3/1000)</f>
        <v>29.28678260869566</v>
      </c>
      <c r="AG224" s="26"/>
      <c r="AH224" s="18"/>
      <c r="AI224" s="26" t="str">
        <f ca="1">CONCATENATE("nodo ",U$5)</f>
        <v>nodo 16</v>
      </c>
      <c r="AJ224" s="63"/>
      <c r="AK224" s="8" t="str">
        <f ca="1">AL201</f>
        <v>16-17</v>
      </c>
      <c r="AM224" s="8" t="s">
        <v>11</v>
      </c>
      <c r="AN224" s="26">
        <f ca="1">AY216</f>
        <v>-18.261774999999997</v>
      </c>
      <c r="AO224" s="26">
        <f t="shared" ref="AO224:AP225" ca="1" si="786">AZ216</f>
        <v>10.927530000000004</v>
      </c>
      <c r="AP224" s="26">
        <f t="shared" ca="1" si="786"/>
        <v>-32.939530000000005</v>
      </c>
      <c r="AQ224" s="26">
        <f ca="1">MIN(AN224:AP224)</f>
        <v>-32.939530000000005</v>
      </c>
      <c r="AR224" s="26">
        <f ca="1">MAX(AN224:AP224,0)</f>
        <v>10.927530000000004</v>
      </c>
      <c r="AS224" s="28">
        <f ca="1">MAX(0,-AQ224/0.9/(AP202-AP203)/$N$3*1000)</f>
        <v>5.1962221536351167</v>
      </c>
      <c r="AT224" s="28">
        <f ca="1">MAX(0,AR224/0.9/(AP202-AP203)/$N$3*1000)</f>
        <v>1.723821604938272</v>
      </c>
      <c r="AU224" s="42">
        <v>4.62</v>
      </c>
      <c r="AV224" s="42">
        <v>4.62</v>
      </c>
      <c r="AW224" s="43">
        <f ca="1">IF(AL201="-",0,AU224*0.9*(AP202-$N$4)*$N$3/1000)</f>
        <v>29.28678260869566</v>
      </c>
      <c r="AX224" s="43">
        <f ca="1">IF(AL201="-",0,AV224*0.9*(AP202-$N$4)*$N$3/1000)</f>
        <v>29.28678260869566</v>
      </c>
      <c r="AY224" s="26"/>
      <c r="AZ224" s="18"/>
      <c r="BA224" s="26" t="str">
        <f ca="1">CONCATENATE("nodo ",AM$5)</f>
        <v>nodo 17</v>
      </c>
      <c r="BB224" s="63"/>
      <c r="BC224" s="8" t="str">
        <f ca="1">BD201</f>
        <v>17-18</v>
      </c>
      <c r="BE224" s="8" t="s">
        <v>11</v>
      </c>
      <c r="BF224" s="26">
        <f ca="1">BQ216</f>
        <v>-27.509224999999994</v>
      </c>
      <c r="BG224" s="26">
        <f t="shared" ref="BG224:BH225" ca="1" si="787">BR216</f>
        <v>89.625437500000004</v>
      </c>
      <c r="BH224" s="26">
        <f t="shared" ca="1" si="787"/>
        <v>-122.55596250000002</v>
      </c>
      <c r="BI224" s="26">
        <f ca="1">MIN(BF224:BH224)</f>
        <v>-122.55596250000002</v>
      </c>
      <c r="BJ224" s="26">
        <f ca="1">MAX(BF224:BH224,0)</f>
        <v>89.625437500000004</v>
      </c>
      <c r="BK224" s="28">
        <f ca="1">MAX(0,-BI224/0.9/(BH202-BH203)/$N$3*1000)</f>
        <v>19.333245113168726</v>
      </c>
      <c r="BL224" s="28">
        <f ca="1">MAX(0,BJ224/0.9/(BH202-BH203)/$N$3*1000)</f>
        <v>14.138443501371739</v>
      </c>
      <c r="BM224" s="42">
        <v>4.62</v>
      </c>
      <c r="BN224" s="42">
        <v>4.62</v>
      </c>
      <c r="BO224" s="43">
        <f ca="1">IF(BD201="-",0,BM224*0.9*(BH202-$N$4)*$N$3/1000)</f>
        <v>29.28678260869566</v>
      </c>
      <c r="BP224" s="43">
        <f ca="1">IF(BD201="-",0,BN224*0.9*(BH202-$N$4)*$N$3/1000)</f>
        <v>29.28678260869566</v>
      </c>
      <c r="BQ224" s="26"/>
      <c r="BR224" s="18"/>
      <c r="BS224" s="26" t="str">
        <f ca="1">CONCATENATE("nodo ",BE$5)</f>
        <v>nodo 18</v>
      </c>
      <c r="BT224" s="63"/>
      <c r="BU224" s="8" t="str">
        <f ca="1">BV201</f>
        <v>18-19</v>
      </c>
      <c r="BW224" s="8" t="s">
        <v>11</v>
      </c>
      <c r="BX224" s="26">
        <f ca="1">CI216</f>
        <v>-61.936474999999994</v>
      </c>
      <c r="BY224" s="26">
        <f t="shared" ref="BY224:BZ225" ca="1" si="788">CJ216</f>
        <v>132.8090875</v>
      </c>
      <c r="BZ224" s="26">
        <f t="shared" ca="1" si="788"/>
        <v>-206.8460125</v>
      </c>
      <c r="CA224" s="26">
        <f ca="1">MIN(BX224:BZ224)</f>
        <v>-206.8460125</v>
      </c>
      <c r="CB224" s="26">
        <f ca="1">MAX(BX224:BZ224,0)</f>
        <v>132.8090875</v>
      </c>
      <c r="CC224" s="28">
        <f ca="1">MAX(0,-CA224/0.9/(BZ202-BZ203)/$N$3*1000)</f>
        <v>32.630029406721533</v>
      </c>
      <c r="CD224" s="28">
        <f ca="1">MAX(0,CB224/0.9/(BZ202-BZ203)/$N$3*1000)</f>
        <v>20.950679098079558</v>
      </c>
      <c r="CE224" s="42">
        <v>4.62</v>
      </c>
      <c r="CF224" s="42">
        <v>4.62</v>
      </c>
      <c r="CG224" s="43">
        <f ca="1">IF(BV201="-",0,CE224*0.9*(BZ202-$N$4)*$N$3/1000)</f>
        <v>29.28678260869566</v>
      </c>
      <c r="CH224" s="43">
        <f ca="1">IF(BV201="-",0,CF224*0.9*(BZ202-$N$4)*$N$3/1000)</f>
        <v>29.28678260869566</v>
      </c>
      <c r="CI224" s="26"/>
      <c r="CJ224" s="18"/>
      <c r="CK224" s="26" t="str">
        <f ca="1">CONCATENATE("nodo ",BW$5)</f>
        <v>nodo 19</v>
      </c>
      <c r="CL224" s="63"/>
      <c r="CM224" s="8" t="str">
        <f ca="1">CN201</f>
        <v>19-20</v>
      </c>
      <c r="CO224" s="8" t="s">
        <v>11</v>
      </c>
      <c r="CP224" s="26">
        <f ca="1">DA216</f>
        <v>-47.749425000000002</v>
      </c>
      <c r="CQ224" s="26">
        <f t="shared" ref="CQ224:CR225" ca="1" si="789">DB216</f>
        <v>124.62679583333332</v>
      </c>
      <c r="CR224" s="26">
        <f t="shared" ca="1" si="789"/>
        <v>-181.71802083333333</v>
      </c>
      <c r="CS224" s="26">
        <f ca="1">MIN(CP224:CR224)</f>
        <v>-181.71802083333333</v>
      </c>
      <c r="CT224" s="26">
        <f ca="1">MAX(CP224:CR224,0)</f>
        <v>124.62679583333332</v>
      </c>
      <c r="CU224" s="28">
        <f ca="1">MAX(0,-CS224/0.9/(CR202-CR203)/$N$3*1000)</f>
        <v>28.666080104023774</v>
      </c>
      <c r="CV224" s="28">
        <f ca="1">MAX(0,CT224/0.9/(CR202-CR203)/$N$3*1000)</f>
        <v>19.659919781664374</v>
      </c>
      <c r="CW224" s="42">
        <v>4.62</v>
      </c>
      <c r="CX224" s="42">
        <v>4.62</v>
      </c>
      <c r="CY224" s="43">
        <f ca="1">IF(CN201="-",0,CW224*0.9*(CR202-$N$4)*$N$3/1000)</f>
        <v>29.28678260869566</v>
      </c>
      <c r="CZ224" s="43">
        <f ca="1">IF(CN201="-",0,CX224*0.9*(CR202-$N$4)*$N$3/1000)</f>
        <v>29.28678260869566</v>
      </c>
      <c r="DA224" s="26"/>
      <c r="DB224" s="18"/>
      <c r="DC224" s="26" t="str">
        <f ca="1">CONCATENATE("nodo ",CO$5)</f>
        <v>nodo 20</v>
      </c>
      <c r="DD224" s="63"/>
      <c r="DE224" s="8" t="str">
        <f ca="1">DF201</f>
        <v>-</v>
      </c>
      <c r="DG224" s="8" t="s">
        <v>11</v>
      </c>
      <c r="DH224" s="26">
        <f ca="1">DS216</f>
        <v>-16.534187500000002</v>
      </c>
      <c r="DI224" s="26">
        <f t="shared" ref="DI224:DJ225" ca="1" si="790">DT216</f>
        <v>10.692995212765958</v>
      </c>
      <c r="DJ224" s="26">
        <f t="shared" ca="1" si="790"/>
        <v>-30.956445212765956</v>
      </c>
      <c r="DK224" s="26">
        <f ca="1">MIN(DH224:DJ224)</f>
        <v>-30.956445212765956</v>
      </c>
      <c r="DL224" s="26">
        <f ca="1">MAX(DH224:DJ224,0)</f>
        <v>10.692995212765958</v>
      </c>
      <c r="DM224" s="28">
        <f ca="1">MAX(0,-DK224/0.9/(DJ202-DJ203)/$N$3*1000)</f>
        <v>4.8833898483787159</v>
      </c>
      <c r="DN224" s="28">
        <f ca="1">MAX(0,DL224/0.9/(DJ202-DJ203)/$N$3*1000)</f>
        <v>1.6868236618217902</v>
      </c>
      <c r="DO224" s="42">
        <v>4.62</v>
      </c>
      <c r="DP224" s="42">
        <v>4.62</v>
      </c>
      <c r="DQ224" s="43">
        <f ca="1">IF(DF201="-",0,DO224*0.9*(DJ202-$N$4)*$N$3/1000)</f>
        <v>0</v>
      </c>
      <c r="DR224" s="43">
        <f ca="1">IF(DF201="-",0,DP224*0.9*(DJ202-$N$4)*$N$3/1000)</f>
        <v>0</v>
      </c>
      <c r="DS224" s="26"/>
      <c r="DT224" s="18"/>
      <c r="DU224" s="26" t="str">
        <f ca="1">CONCATENATE("nodo ",DG$5)</f>
        <v xml:space="preserve">nodo </v>
      </c>
      <c r="DV224" s="63"/>
    </row>
    <row r="225" spans="1:126">
      <c r="A225" s="19" t="s">
        <v>23</v>
      </c>
      <c r="C225" s="8" t="s">
        <v>10</v>
      </c>
      <c r="D225" s="26">
        <f ca="1">O217</f>
        <v>-18.3528375</v>
      </c>
      <c r="E225" s="26">
        <f t="shared" ca="1" si="784"/>
        <v>-30.373114361702129</v>
      </c>
      <c r="F225" s="26">
        <f ca="1">Q217</f>
        <v>7.8800643617021269</v>
      </c>
      <c r="G225" s="26">
        <f ca="1">MIN(D225:F225)</f>
        <v>-30.373114361702129</v>
      </c>
      <c r="H225" s="26">
        <f ca="1">MAX(D225:F225,0)</f>
        <v>7.8800643617021269</v>
      </c>
      <c r="I225" s="28">
        <f ca="1">MAX(0,-G225/0.9/(F202-F203)/$N$3*1000)</f>
        <v>4.7913692065785245</v>
      </c>
      <c r="J225" s="28">
        <f ca="1">MAX(0,H225/0.9/(F202-F203)/$N$3*1000)</f>
        <v>1.2430828554125439</v>
      </c>
      <c r="K225" s="42">
        <v>4.62</v>
      </c>
      <c r="L225" s="42">
        <v>4.62</v>
      </c>
      <c r="M225" s="43">
        <f ca="1">IF(B201="-","",K225*0.9*(F202-$N$4)*$N$3/1000)</f>
        <v>29.28678260869566</v>
      </c>
      <c r="N225" s="43">
        <f ca="1">IF(B201="-","",L225*0.9*(F202-$N$4)*$N$3/1000)</f>
        <v>29.28678260869566</v>
      </c>
      <c r="O225" s="26"/>
      <c r="P225" s="43">
        <f ca="1">MAX(M224,N224)</f>
        <v>29.28678260869566</v>
      </c>
      <c r="Q225" s="43">
        <f ca="1">MAX(M225+AF224,AE224+N225)</f>
        <v>58.573565217391319</v>
      </c>
      <c r="R225" s="63"/>
      <c r="S225" s="19" t="s">
        <v>23</v>
      </c>
      <c r="U225" s="8" t="s">
        <v>10</v>
      </c>
      <c r="V225" s="26">
        <f ca="1">AG217</f>
        <v>-11.9778375</v>
      </c>
      <c r="W225" s="26">
        <f t="shared" ca="1" si="785"/>
        <v>-29.002823684210526</v>
      </c>
      <c r="X225" s="26">
        <f ca="1">AI217</f>
        <v>14.363373684210528</v>
      </c>
      <c r="Y225" s="26">
        <f ca="1">MIN(V225:X225)</f>
        <v>-29.002823684210526</v>
      </c>
      <c r="Z225" s="26">
        <f ca="1">MAX(V225:X225,0)</f>
        <v>14.363373684210528</v>
      </c>
      <c r="AA225" s="28">
        <f ca="1">MAX(0,-Y225/0.9/(X202-X203)/$N$3*1000)</f>
        <v>4.5752053822828671</v>
      </c>
      <c r="AB225" s="28">
        <f ca="1">MAX(0,Z225/0.9/(X202-X203)/$N$3*1000)</f>
        <v>2.2658271243953507</v>
      </c>
      <c r="AC225" s="42">
        <v>4.62</v>
      </c>
      <c r="AD225" s="42">
        <v>4.62</v>
      </c>
      <c r="AE225" s="43">
        <f ca="1">IF(T201="-",0,AC225*0.9*(X202-$N$4)*$N$3/1000)</f>
        <v>29.28678260869566</v>
      </c>
      <c r="AF225" s="43">
        <f ca="1">IF(T201="-",0,AD225*0.9*(X202-$N$4)*$N$3/1000)</f>
        <v>29.28678260869566</v>
      </c>
      <c r="AG225" s="26"/>
      <c r="AH225" s="18"/>
      <c r="AI225" s="43">
        <f ca="1">MAX(AE225+AX224,AW224+AF225)</f>
        <v>58.573565217391319</v>
      </c>
      <c r="AJ225" s="63"/>
      <c r="AK225" s="19" t="s">
        <v>23</v>
      </c>
      <c r="AM225" s="8" t="s">
        <v>10</v>
      </c>
      <c r="AN225" s="26">
        <f ca="1">AY217</f>
        <v>-20.257075</v>
      </c>
      <c r="AO225" s="26">
        <f t="shared" ca="1" si="786"/>
        <v>-27.078130000000002</v>
      </c>
      <c r="AP225" s="26">
        <f ca="1">BA217</f>
        <v>2.688130000000001</v>
      </c>
      <c r="AQ225" s="26">
        <f ca="1">MIN(AN225:AP225)</f>
        <v>-27.078130000000002</v>
      </c>
      <c r="AR225" s="26">
        <f ca="1">MAX(AN225:AP225,0)</f>
        <v>2.688130000000001</v>
      </c>
      <c r="AS225" s="28">
        <f ca="1">MAX(0,-AQ225/0.9/(AP202-AP203)/$N$3*1000)</f>
        <v>4.2715842935528112</v>
      </c>
      <c r="AT225" s="28">
        <f ca="1">MAX(0,AR225/0.9/(AP202-AP203)/$N$3*1000)</f>
        <v>0.42405342935528129</v>
      </c>
      <c r="AU225" s="42">
        <v>4.62</v>
      </c>
      <c r="AV225" s="42">
        <v>4.62</v>
      </c>
      <c r="AW225" s="43">
        <f ca="1">IF(AL201="-",0,AU225*0.9*(AP202-$N$4)*$N$3/1000)</f>
        <v>29.28678260869566</v>
      </c>
      <c r="AX225" s="43">
        <f ca="1">IF(AL201="-",0,AV225*0.9*(AP202-$N$4)*$N$3/1000)</f>
        <v>29.28678260869566</v>
      </c>
      <c r="AY225" s="26"/>
      <c r="AZ225" s="18"/>
      <c r="BA225" s="43">
        <f ca="1">MAX(AW225+BP224,BO224+AX225)</f>
        <v>58.573565217391319</v>
      </c>
      <c r="BB225" s="63"/>
      <c r="BC225" s="19" t="s">
        <v>23</v>
      </c>
      <c r="BE225" s="8" t="s">
        <v>10</v>
      </c>
      <c r="BF225" s="26">
        <f ca="1">BQ217</f>
        <v>-38.929825000000001</v>
      </c>
      <c r="BG225" s="26">
        <f t="shared" ca="1" si="787"/>
        <v>-182.7067625</v>
      </c>
      <c r="BH225" s="26">
        <f ca="1">BS217</f>
        <v>136.03223749999998</v>
      </c>
      <c r="BI225" s="26">
        <f ca="1">MIN(BF225:BH225)</f>
        <v>-182.7067625</v>
      </c>
      <c r="BJ225" s="26">
        <f ca="1">MAX(BF225:BH225,0)</f>
        <v>136.03223749999998</v>
      </c>
      <c r="BK225" s="28">
        <f ca="1">MAX(0,-BI225/0.9/(BH202-BH203)/$N$3*1000)</f>
        <v>28.82205444101508</v>
      </c>
      <c r="BL225" s="28">
        <f ca="1">MAX(0,BJ225/0.9/(BH202-BH203)/$N$3*1000)</f>
        <v>21.459132115912201</v>
      </c>
      <c r="BM225" s="42">
        <v>4.62</v>
      </c>
      <c r="BN225" s="42">
        <v>4.62</v>
      </c>
      <c r="BO225" s="43">
        <f ca="1">IF(BD201="-",0,BM225*0.9*(BH202-$N$4)*$N$3/1000)</f>
        <v>29.28678260869566</v>
      </c>
      <c r="BP225" s="43">
        <f ca="1">IF(BD201="-",0,BN225*0.9*(BH202-$N$4)*$N$3/1000)</f>
        <v>29.28678260869566</v>
      </c>
      <c r="BQ225" s="26"/>
      <c r="BR225" s="18"/>
      <c r="BS225" s="43">
        <f ca="1">MAX(BO225+CH224,CG224+BP225)</f>
        <v>58.573565217391319</v>
      </c>
      <c r="BT225" s="63"/>
      <c r="BU225" s="19" t="s">
        <v>23</v>
      </c>
      <c r="BW225" s="8" t="s">
        <v>10</v>
      </c>
      <c r="BX225" s="26">
        <f ca="1">CI217</f>
        <v>-66.551575</v>
      </c>
      <c r="BY225" s="26">
        <f t="shared" ca="1" si="788"/>
        <v>-210.43031249999999</v>
      </c>
      <c r="BZ225" s="26">
        <f ca="1">CK217</f>
        <v>130.7531875</v>
      </c>
      <c r="CA225" s="26">
        <f ca="1">MIN(BX225:BZ225)</f>
        <v>-210.43031249999999</v>
      </c>
      <c r="CB225" s="26">
        <f ca="1">MAX(BX225:BZ225,0)</f>
        <v>130.7531875</v>
      </c>
      <c r="CC225" s="28">
        <f ca="1">MAX(0,-CA225/0.9/(BZ202-BZ203)/$N$3*1000)</f>
        <v>33.195453960905347</v>
      </c>
      <c r="CD225" s="28">
        <f ca="1">MAX(0,CB225/0.9/(BZ202-BZ203)/$N$3*1000)</f>
        <v>20.62636016803841</v>
      </c>
      <c r="CE225" s="42">
        <v>4.62</v>
      </c>
      <c r="CF225" s="42">
        <v>4.62</v>
      </c>
      <c r="CG225" s="43">
        <f ca="1">IF(BV201="-",0,CE225*0.9*(BZ202-$N$4)*$N$3/1000)</f>
        <v>29.28678260869566</v>
      </c>
      <c r="CH225" s="43">
        <f ca="1">IF(BV201="-",0,CF225*0.9*(BZ202-$N$4)*$N$3/1000)</f>
        <v>29.28678260869566</v>
      </c>
      <c r="CI225" s="26"/>
      <c r="CJ225" s="18"/>
      <c r="CK225" s="43">
        <f ca="1">MAX(CG225+CZ224,CY224+CH225)</f>
        <v>58.573565217391319</v>
      </c>
      <c r="CL225" s="63"/>
      <c r="CM225" s="19" t="s">
        <v>23</v>
      </c>
      <c r="CO225" s="8" t="s">
        <v>10</v>
      </c>
      <c r="CP225" s="26">
        <f ca="1">DA217</f>
        <v>-24.114025000000002</v>
      </c>
      <c r="CQ225" s="26">
        <f t="shared" ca="1" si="789"/>
        <v>-127.12992083333333</v>
      </c>
      <c r="CR225" s="26">
        <f ca="1">DC217</f>
        <v>98.251695833333315</v>
      </c>
      <c r="CS225" s="26">
        <f ca="1">MIN(CP225:CR225)</f>
        <v>-127.12992083333333</v>
      </c>
      <c r="CT225" s="26">
        <f ca="1">MAX(CP225:CR225,0)</f>
        <v>98.251695833333315</v>
      </c>
      <c r="CU225" s="28">
        <f ca="1">MAX(0,-CS225/0.9/(CR202-CR203)/$N$3*1000)</f>
        <v>20.054788608824872</v>
      </c>
      <c r="CV225" s="28">
        <f ca="1">MAX(0,CT225/0.9/(CR202-CR203)/$N$3*1000)</f>
        <v>15.499238711705527</v>
      </c>
      <c r="CW225" s="42">
        <v>4.62</v>
      </c>
      <c r="CX225" s="42">
        <v>4.62</v>
      </c>
      <c r="CY225" s="43">
        <f ca="1">IF(CN201="-",0,CW225*0.9*(CR202-$N$4)*$N$3/1000)</f>
        <v>29.28678260869566</v>
      </c>
      <c r="CZ225" s="43">
        <f ca="1">IF(CN201="-",0,CX225*0.9*(CR202-$N$4)*$N$3/1000)</f>
        <v>29.28678260869566</v>
      </c>
      <c r="DA225" s="26"/>
      <c r="DB225" s="18"/>
      <c r="DC225" s="43">
        <f ca="1">MAX(CY225+DR224,DQ224+CZ225)</f>
        <v>29.28678260869566</v>
      </c>
      <c r="DD225" s="63"/>
      <c r="DE225" s="19" t="s">
        <v>23</v>
      </c>
      <c r="DG225" s="8" t="s">
        <v>10</v>
      </c>
      <c r="DH225" s="26">
        <f ca="1">DS217</f>
        <v>-18.3467375</v>
      </c>
      <c r="DI225" s="26">
        <f t="shared" ca="1" si="790"/>
        <v>-31.082545212765957</v>
      </c>
      <c r="DJ225" s="26">
        <f ca="1">DU217</f>
        <v>8.6022952127659575</v>
      </c>
      <c r="DK225" s="26">
        <f ca="1">MIN(DH225:DJ225)</f>
        <v>-31.082545212765957</v>
      </c>
      <c r="DL225" s="26">
        <f ca="1">MAX(DH225:DJ225,0)</f>
        <v>8.6022952127659575</v>
      </c>
      <c r="DM225" s="28">
        <f ca="1">MAX(0,-DK225/0.9/(DJ202-DJ203)/$N$3*1000)</f>
        <v>4.903282166622887</v>
      </c>
      <c r="DN225" s="28">
        <f ca="1">MAX(0,DL225/0.9/(DJ202-DJ203)/$N$3*1000)</f>
        <v>1.3570150198464814</v>
      </c>
      <c r="DO225" s="42">
        <v>4.62</v>
      </c>
      <c r="DP225" s="42">
        <v>4.62</v>
      </c>
      <c r="DQ225" s="43">
        <f ca="1">IF(DF201="-",0,DO225*0.9*(DJ202-$N$4)*$N$3/1000)</f>
        <v>0</v>
      </c>
      <c r="DR225" s="43">
        <f ca="1">IF(DF201="-",0,DP225*0.9*(DJ202-$N$4)*$N$3/1000)</f>
        <v>0</v>
      </c>
      <c r="DS225" s="26"/>
      <c r="DT225" s="18"/>
      <c r="DU225" s="43">
        <f ca="1">MAX(DQ225+EJ224,EI224+DR225)</f>
        <v>0</v>
      </c>
      <c r="DV225" s="63"/>
    </row>
    <row r="226" spans="1:126">
      <c r="A226" s="8">
        <f>B202</f>
        <v>1</v>
      </c>
      <c r="C226" s="8" t="s">
        <v>64</v>
      </c>
      <c r="D226" s="26">
        <f ca="1">O221</f>
        <v>11.879947132241647</v>
      </c>
      <c r="E226" s="26">
        <f t="shared" ref="E226:F226" ca="1" si="791">P221</f>
        <v>13.588054615369131</v>
      </c>
      <c r="F226" s="26">
        <f t="shared" ca="1" si="791"/>
        <v>11.791768492317033</v>
      </c>
      <c r="G226" s="53" t="str">
        <f ca="1">IF(H226=MAX(H224:H225),"estremo","campata")</f>
        <v>campata</v>
      </c>
      <c r="H226" s="26">
        <f ca="1">MAX(D226:F226)</f>
        <v>13.588054615369131</v>
      </c>
      <c r="I226" s="27"/>
      <c r="J226" s="28">
        <f ca="1">MAX(0,H226/0.9/(F202-F203)/$N$3*1000)</f>
        <v>2.1435202754011655</v>
      </c>
      <c r="K226" s="26"/>
      <c r="L226" s="18"/>
      <c r="M226" s="26"/>
      <c r="N226" s="26"/>
      <c r="O226" s="26"/>
      <c r="P226" s="26"/>
      <c r="Q226" s="26"/>
      <c r="R226" s="63"/>
      <c r="S226" s="8">
        <f>T202</f>
        <v>1</v>
      </c>
      <c r="U226" s="8" t="s">
        <v>64</v>
      </c>
      <c r="V226" s="26">
        <f ca="1">AG221</f>
        <v>6.7188651627166465</v>
      </c>
      <c r="W226" s="26">
        <f t="shared" ref="W226:X226" ca="1" si="792">AH221</f>
        <v>14.7292962003289</v>
      </c>
      <c r="X226" s="26">
        <f t="shared" ca="1" si="792"/>
        <v>14.386687752695408</v>
      </c>
      <c r="Y226" s="53" t="str">
        <f ca="1">IF(Z226=MAX(Z224:Z225),"estremo","campata")</f>
        <v>campata</v>
      </c>
      <c r="Z226" s="26">
        <f ca="1">MAX(V226:X226)</f>
        <v>14.7292962003289</v>
      </c>
      <c r="AA226" s="27"/>
      <c r="AB226" s="28">
        <f ca="1">MAX(0,Z226/0.9/(X202-X203)/$N$3*1000)</f>
        <v>2.3235515268008546</v>
      </c>
      <c r="AC226" s="26"/>
      <c r="AD226" s="18"/>
      <c r="AE226" s="26"/>
      <c r="AF226" s="26"/>
      <c r="AG226" s="26"/>
      <c r="AH226" s="18"/>
      <c r="AI226" s="26"/>
      <c r="AJ226" s="63"/>
      <c r="AK226" s="8">
        <f>AL202</f>
        <v>1</v>
      </c>
      <c r="AM226" s="8" t="s">
        <v>64</v>
      </c>
      <c r="AN226" s="26">
        <f ca="1">AY221</f>
        <v>13.425614626324595</v>
      </c>
      <c r="AO226" s="26">
        <f t="shared" ref="AO226:AP226" ca="1" si="793">AZ221</f>
        <v>16.194216889300414</v>
      </c>
      <c r="AP226" s="26">
        <f t="shared" ca="1" si="793"/>
        <v>8.5878634386831365</v>
      </c>
      <c r="AQ226" s="53" t="str">
        <f ca="1">IF(AR226=MAX(AR224:AR225),"estremo","campata")</f>
        <v>campata</v>
      </c>
      <c r="AR226" s="26">
        <f ca="1">MAX(AN226:AP226)</f>
        <v>16.194216889300414</v>
      </c>
      <c r="AS226" s="27"/>
      <c r="AT226" s="28">
        <f ca="1">MAX(0,AR226/0.9/(AP202-AP203)/$N$3*1000)</f>
        <v>2.5546432678594613</v>
      </c>
      <c r="AU226" s="26"/>
      <c r="AV226" s="18"/>
      <c r="AW226" s="26"/>
      <c r="AX226" s="26"/>
      <c r="AY226" s="26"/>
      <c r="AZ226" s="18"/>
      <c r="BA226" s="26"/>
      <c r="BB226" s="63"/>
      <c r="BC226" s="8">
        <f>BD202</f>
        <v>1</v>
      </c>
      <c r="BE226" s="8" t="s">
        <v>64</v>
      </c>
      <c r="BF226" s="26">
        <f ca="1">BQ221</f>
        <v>26.900699303501796</v>
      </c>
      <c r="BG226" s="26">
        <f t="shared" ref="BG226:BH226" ca="1" si="794">BR221</f>
        <v>89.625484374999999</v>
      </c>
      <c r="BH226" s="26">
        <f t="shared" ca="1" si="794"/>
        <v>136.032190625</v>
      </c>
      <c r="BI226" s="53" t="str">
        <f ca="1">IF(BJ226=MAX(BJ224:BJ225),"estremo","campata")</f>
        <v>campata</v>
      </c>
      <c r="BJ226" s="26">
        <f ca="1">MAX(BF226:BH226)</f>
        <v>136.032190625</v>
      </c>
      <c r="BK226" s="27"/>
      <c r="BL226" s="28">
        <f ca="1">MAX(0,BJ226/0.9/(BH202-BH203)/$N$3*1000)</f>
        <v>21.459124721364883</v>
      </c>
      <c r="BM226" s="26"/>
      <c r="BN226" s="18"/>
      <c r="BO226" s="26"/>
      <c r="BP226" s="26"/>
      <c r="BQ226" s="26"/>
      <c r="BR226" s="18"/>
      <c r="BS226" s="26"/>
      <c r="BT226" s="63"/>
      <c r="BU226" s="8">
        <f>BV202</f>
        <v>1</v>
      </c>
      <c r="BW226" s="8" t="s">
        <v>64</v>
      </c>
      <c r="BX226" s="26">
        <f ca="1">CI221</f>
        <v>44.253570222378002</v>
      </c>
      <c r="BY226" s="26">
        <f t="shared" ref="BY226:BZ226" ca="1" si="795">CJ221</f>
        <v>132.80907321428572</v>
      </c>
      <c r="BZ226" s="26">
        <f t="shared" ca="1" si="795"/>
        <v>130.75320178571428</v>
      </c>
      <c r="CA226" s="53" t="str">
        <f ca="1">IF(CB226=MAX(CB224:CB225),"estremo","campata")</f>
        <v>campata</v>
      </c>
      <c r="CB226" s="26">
        <f ca="1">MAX(BX226:BZ226)</f>
        <v>132.80907321428572</v>
      </c>
      <c r="CC226" s="27"/>
      <c r="CD226" s="28">
        <f ca="1">MAX(0,CB226/0.9/(BZ202-BZ203)/$N$3*1000)</f>
        <v>20.950676844503228</v>
      </c>
      <c r="CE226" s="26"/>
      <c r="CF226" s="18"/>
      <c r="CG226" s="26"/>
      <c r="CH226" s="26"/>
      <c r="CI226" s="26"/>
      <c r="CJ226" s="18"/>
      <c r="CK226" s="26"/>
      <c r="CL226" s="63"/>
      <c r="CM226" s="8">
        <f>CN202</f>
        <v>1</v>
      </c>
      <c r="CO226" s="8" t="s">
        <v>64</v>
      </c>
      <c r="CP226" s="26">
        <f ca="1">DA221</f>
        <v>42.190704268844186</v>
      </c>
      <c r="CQ226" s="26">
        <f t="shared" ref="CQ226:CR226" ca="1" si="796">DB221</f>
        <v>124.62675416666669</v>
      </c>
      <c r="CR226" s="26">
        <f t="shared" ca="1" si="796"/>
        <v>98.25173749999999</v>
      </c>
      <c r="CS226" s="53" t="str">
        <f ca="1">IF(CT226=MAX(CT224:CT225),"estremo","campata")</f>
        <v>campata</v>
      </c>
      <c r="CT226" s="26">
        <f ca="1">MAX(CP226:CR226)</f>
        <v>124.62675416666669</v>
      </c>
      <c r="CU226" s="27"/>
      <c r="CV226" s="28">
        <f ca="1">MAX(0,CT226/0.9/(CR202-CR203)/$N$3*1000)</f>
        <v>19.659913208733425</v>
      </c>
      <c r="CW226" s="26"/>
      <c r="CX226" s="18"/>
      <c r="CY226" s="26"/>
      <c r="CZ226" s="26"/>
      <c r="DA226" s="26"/>
      <c r="DB226" s="18"/>
      <c r="DC226" s="26"/>
      <c r="DD226" s="63"/>
      <c r="DE226" s="8">
        <f>DF202</f>
        <v>1</v>
      </c>
      <c r="DG226" s="8" t="s">
        <v>64</v>
      </c>
      <c r="DH226" s="26">
        <f ca="1">DS221</f>
        <v>11.872743027645903</v>
      </c>
      <c r="DI226" s="26">
        <f t="shared" ref="DI226:DJ226" ca="1" si="797">DT221</f>
        <v>13.836053584881256</v>
      </c>
      <c r="DJ226" s="26">
        <f t="shared" ca="1" si="797"/>
        <v>12.226170985395456</v>
      </c>
      <c r="DK226" s="53" t="str">
        <f ca="1">IF(DL226=MAX(DL224:DL225),"estremo","campata")</f>
        <v>campata</v>
      </c>
      <c r="DL226" s="26">
        <f ca="1">MAX(DH226:DJ226)</f>
        <v>13.836053584881256</v>
      </c>
      <c r="DM226" s="27"/>
      <c r="DN226" s="28">
        <f ca="1">MAX(0,DL226/0.9/(DJ202-DJ203)/$N$3*1000)</f>
        <v>2.1826421978893609</v>
      </c>
      <c r="DO226" s="26"/>
      <c r="DP226" s="18"/>
      <c r="DQ226" s="26"/>
      <c r="DR226" s="26"/>
      <c r="DS226" s="26"/>
      <c r="DT226" s="18"/>
      <c r="DU226" s="26"/>
      <c r="DV226" s="63"/>
    </row>
    <row r="227" spans="1:126">
      <c r="A227" s="15"/>
      <c r="B227" s="15"/>
      <c r="C227" s="15"/>
      <c r="D227" s="15"/>
      <c r="E227" s="15"/>
      <c r="F227" s="15"/>
      <c r="G227" s="15"/>
      <c r="H227" s="15"/>
      <c r="I227" s="15" t="s">
        <v>83</v>
      </c>
      <c r="J227" s="15"/>
      <c r="K227" s="15"/>
      <c r="L227" s="15"/>
      <c r="M227" s="15"/>
      <c r="N227" s="15"/>
      <c r="O227" s="15"/>
      <c r="P227" s="15"/>
      <c r="Q227" s="15"/>
      <c r="R227" s="64"/>
      <c r="S227" s="15"/>
      <c r="T227" s="15"/>
      <c r="U227" s="15"/>
      <c r="V227" s="15"/>
      <c r="W227" s="15"/>
      <c r="X227" s="15"/>
      <c r="Y227" s="15"/>
      <c r="Z227" s="15"/>
      <c r="AA227" s="15" t="s">
        <v>83</v>
      </c>
      <c r="AB227" s="15"/>
      <c r="AC227" s="15"/>
      <c r="AD227" s="15"/>
      <c r="AE227" s="15"/>
      <c r="AF227" s="15"/>
      <c r="AG227" s="15"/>
      <c r="AH227" s="15"/>
      <c r="AI227" s="15"/>
      <c r="AJ227" s="64"/>
      <c r="AK227" s="15"/>
      <c r="AL227" s="15"/>
      <c r="AM227" s="15"/>
      <c r="AN227" s="15"/>
      <c r="AO227" s="15"/>
      <c r="AP227" s="15"/>
      <c r="AQ227" s="15"/>
      <c r="AR227" s="15"/>
      <c r="AS227" s="15" t="s">
        <v>83</v>
      </c>
      <c r="AT227" s="15"/>
      <c r="AU227" s="15"/>
      <c r="AV227" s="15"/>
      <c r="AW227" s="15"/>
      <c r="AX227" s="15"/>
      <c r="AY227" s="15"/>
      <c r="AZ227" s="15"/>
      <c r="BA227" s="15"/>
      <c r="BB227" s="64"/>
      <c r="BC227" s="15"/>
      <c r="BD227" s="15"/>
      <c r="BE227" s="15"/>
      <c r="BF227" s="15"/>
      <c r="BG227" s="15"/>
      <c r="BH227" s="15"/>
      <c r="BI227" s="15"/>
      <c r="BJ227" s="15"/>
      <c r="BK227" s="15" t="s">
        <v>83</v>
      </c>
      <c r="BL227" s="15"/>
      <c r="BM227" s="15"/>
      <c r="BN227" s="15"/>
      <c r="BO227" s="15"/>
      <c r="BP227" s="15"/>
      <c r="BQ227" s="15"/>
      <c r="BR227" s="15"/>
      <c r="BS227" s="15"/>
      <c r="BT227" s="64"/>
      <c r="BU227" s="15"/>
      <c r="BV227" s="15"/>
      <c r="BW227" s="15"/>
      <c r="BX227" s="15"/>
      <c r="BY227" s="15"/>
      <c r="BZ227" s="15"/>
      <c r="CA227" s="15"/>
      <c r="CB227" s="15"/>
      <c r="CC227" s="15" t="s">
        <v>83</v>
      </c>
      <c r="CD227" s="15"/>
      <c r="CE227" s="15"/>
      <c r="CF227" s="15"/>
      <c r="CG227" s="15"/>
      <c r="CH227" s="15"/>
      <c r="CI227" s="15"/>
      <c r="CJ227" s="15"/>
      <c r="CK227" s="15"/>
      <c r="CL227" s="64"/>
      <c r="CM227" s="15"/>
      <c r="CN227" s="15"/>
      <c r="CO227" s="15"/>
      <c r="CP227" s="15"/>
      <c r="CQ227" s="15"/>
      <c r="CR227" s="15"/>
      <c r="CS227" s="15"/>
      <c r="CT227" s="15"/>
      <c r="CU227" s="15" t="s">
        <v>83</v>
      </c>
      <c r="CV227" s="15"/>
      <c r="CW227" s="15"/>
      <c r="CX227" s="15"/>
      <c r="CY227" s="15"/>
      <c r="CZ227" s="15"/>
      <c r="DA227" s="15"/>
      <c r="DB227" s="15"/>
      <c r="DC227" s="15"/>
      <c r="DD227" s="64"/>
      <c r="DE227" s="15"/>
      <c r="DF227" s="15"/>
      <c r="DG227" s="15"/>
      <c r="DH227" s="15"/>
      <c r="DI227" s="15"/>
      <c r="DJ227" s="15"/>
      <c r="DK227" s="15"/>
      <c r="DL227" s="15"/>
      <c r="DM227" s="15" t="s">
        <v>83</v>
      </c>
      <c r="DN227" s="15"/>
      <c r="DO227" s="15"/>
      <c r="DP227" s="15"/>
      <c r="DQ227" s="15"/>
      <c r="DR227" s="15"/>
      <c r="DS227" s="15"/>
      <c r="DT227" s="15"/>
      <c r="DU227" s="15"/>
      <c r="DV227" s="64"/>
    </row>
  </sheetData>
  <sheetProtection sheet="1" objects="1" scenarios="1" selectLockedCells="1"/>
  <conditionalFormatting sqref="M84">
    <cfRule type="cellIs" dxfId="2142" priority="2143" operator="lessThan">
      <formula>-G84</formula>
    </cfRule>
  </conditionalFormatting>
  <conditionalFormatting sqref="N84">
    <cfRule type="cellIs" dxfId="2141" priority="2142" operator="lessThan">
      <formula>H84</formula>
    </cfRule>
  </conditionalFormatting>
  <conditionalFormatting sqref="M85">
    <cfRule type="cellIs" dxfId="2140" priority="2141" operator="lessThan">
      <formula>-G85</formula>
    </cfRule>
  </conditionalFormatting>
  <conditionalFormatting sqref="N85">
    <cfRule type="cellIs" dxfId="2139" priority="2140" operator="lessThan">
      <formula>H85</formula>
    </cfRule>
  </conditionalFormatting>
  <conditionalFormatting sqref="M56">
    <cfRule type="cellIs" dxfId="2138" priority="2139" operator="lessThan">
      <formula>-G56</formula>
    </cfRule>
  </conditionalFormatting>
  <conditionalFormatting sqref="N56">
    <cfRule type="cellIs" dxfId="2137" priority="2138" operator="lessThan">
      <formula>H56</formula>
    </cfRule>
  </conditionalFormatting>
  <conditionalFormatting sqref="M57">
    <cfRule type="cellIs" dxfId="2136" priority="2137" operator="lessThan">
      <formula>-G57</formula>
    </cfRule>
  </conditionalFormatting>
  <conditionalFormatting sqref="N57">
    <cfRule type="cellIs" dxfId="2135" priority="2136" operator="lessThan">
      <formula>H57</formula>
    </cfRule>
  </conditionalFormatting>
  <conditionalFormatting sqref="AE84">
    <cfRule type="cellIs" dxfId="2134" priority="2135" operator="lessThan">
      <formula>-Y84</formula>
    </cfRule>
  </conditionalFormatting>
  <conditionalFormatting sqref="AF84">
    <cfRule type="cellIs" dxfId="2133" priority="2134" operator="lessThan">
      <formula>Z84</formula>
    </cfRule>
  </conditionalFormatting>
  <conditionalFormatting sqref="AE85">
    <cfRule type="cellIs" dxfId="2132" priority="2133" operator="lessThan">
      <formula>-Y85</formula>
    </cfRule>
  </conditionalFormatting>
  <conditionalFormatting sqref="AF85">
    <cfRule type="cellIs" dxfId="2131" priority="2132" operator="lessThan">
      <formula>Z85</formula>
    </cfRule>
  </conditionalFormatting>
  <conditionalFormatting sqref="AE56">
    <cfRule type="cellIs" dxfId="2130" priority="2131" operator="lessThan">
      <formula>-Y56</formula>
    </cfRule>
  </conditionalFormatting>
  <conditionalFormatting sqref="AF56">
    <cfRule type="cellIs" dxfId="2129" priority="2130" operator="lessThan">
      <formula>Z56</formula>
    </cfRule>
  </conditionalFormatting>
  <conditionalFormatting sqref="AE57">
    <cfRule type="cellIs" dxfId="2128" priority="2129" operator="lessThan">
      <formula>-Y57</formula>
    </cfRule>
  </conditionalFormatting>
  <conditionalFormatting sqref="AF57">
    <cfRule type="cellIs" dxfId="2127" priority="2128" operator="lessThan">
      <formula>Z57</formula>
    </cfRule>
  </conditionalFormatting>
  <conditionalFormatting sqref="BO196">
    <cfRule type="cellIs" dxfId="2126" priority="2127" operator="lessThan">
      <formula>-BI196</formula>
    </cfRule>
  </conditionalFormatting>
  <conditionalFormatting sqref="BP196">
    <cfRule type="cellIs" dxfId="2125" priority="2126" operator="lessThan">
      <formula>BJ196</formula>
    </cfRule>
  </conditionalFormatting>
  <conditionalFormatting sqref="BO197">
    <cfRule type="cellIs" dxfId="2124" priority="2125" operator="lessThan">
      <formula>-BI197</formula>
    </cfRule>
  </conditionalFormatting>
  <conditionalFormatting sqref="BP197">
    <cfRule type="cellIs" dxfId="2123" priority="2124" operator="lessThan">
      <formula>BJ197</formula>
    </cfRule>
  </conditionalFormatting>
  <conditionalFormatting sqref="BO168">
    <cfRule type="cellIs" dxfId="2122" priority="2123" operator="lessThan">
      <formula>-BI168</formula>
    </cfRule>
  </conditionalFormatting>
  <conditionalFormatting sqref="BP168">
    <cfRule type="cellIs" dxfId="2121" priority="2122" operator="lessThan">
      <formula>BJ168</formula>
    </cfRule>
  </conditionalFormatting>
  <conditionalFormatting sqref="BO169">
    <cfRule type="cellIs" dxfId="2120" priority="2121" operator="lessThan">
      <formula>-BI169</formula>
    </cfRule>
  </conditionalFormatting>
  <conditionalFormatting sqref="BP169">
    <cfRule type="cellIs" dxfId="2119" priority="2120" operator="lessThan">
      <formula>BJ169</formula>
    </cfRule>
  </conditionalFormatting>
  <conditionalFormatting sqref="BO140">
    <cfRule type="cellIs" dxfId="2118" priority="2119" operator="lessThan">
      <formula>-BI140</formula>
    </cfRule>
  </conditionalFormatting>
  <conditionalFormatting sqref="BP140">
    <cfRule type="cellIs" dxfId="2117" priority="2118" operator="lessThan">
      <formula>BJ140</formula>
    </cfRule>
  </conditionalFormatting>
  <conditionalFormatting sqref="BO141">
    <cfRule type="cellIs" dxfId="2116" priority="2117" operator="lessThan">
      <formula>-BI141</formula>
    </cfRule>
  </conditionalFormatting>
  <conditionalFormatting sqref="BP141">
    <cfRule type="cellIs" dxfId="2115" priority="2116" operator="lessThan">
      <formula>BJ141</formula>
    </cfRule>
  </conditionalFormatting>
  <conditionalFormatting sqref="BO112">
    <cfRule type="cellIs" dxfId="2114" priority="2115" operator="lessThan">
      <formula>-BI112</formula>
    </cfRule>
  </conditionalFormatting>
  <conditionalFormatting sqref="BP112">
    <cfRule type="cellIs" dxfId="2113" priority="2114" operator="lessThan">
      <formula>BJ112</formula>
    </cfRule>
  </conditionalFormatting>
  <conditionalFormatting sqref="BO113">
    <cfRule type="cellIs" dxfId="2112" priority="2113" operator="lessThan">
      <formula>-BI113</formula>
    </cfRule>
  </conditionalFormatting>
  <conditionalFormatting sqref="BP113">
    <cfRule type="cellIs" dxfId="2111" priority="2112" operator="lessThan">
      <formula>BJ113</formula>
    </cfRule>
  </conditionalFormatting>
  <conditionalFormatting sqref="BO84">
    <cfRule type="cellIs" dxfId="2110" priority="2111" operator="lessThan">
      <formula>-BI84</formula>
    </cfRule>
  </conditionalFormatting>
  <conditionalFormatting sqref="BP84">
    <cfRule type="cellIs" dxfId="2109" priority="2110" operator="lessThan">
      <formula>BJ84</formula>
    </cfRule>
  </conditionalFormatting>
  <conditionalFormatting sqref="BO85">
    <cfRule type="cellIs" dxfId="2108" priority="2109" operator="lessThan">
      <formula>-BI85</formula>
    </cfRule>
  </conditionalFormatting>
  <conditionalFormatting sqref="BP85">
    <cfRule type="cellIs" dxfId="2107" priority="2108" operator="lessThan">
      <formula>BJ85</formula>
    </cfRule>
  </conditionalFormatting>
  <conditionalFormatting sqref="BO56">
    <cfRule type="cellIs" dxfId="2106" priority="2107" operator="lessThan">
      <formula>-BI56</formula>
    </cfRule>
  </conditionalFormatting>
  <conditionalFormatting sqref="BP56">
    <cfRule type="cellIs" dxfId="2105" priority="2106" operator="lessThan">
      <formula>BJ56</formula>
    </cfRule>
  </conditionalFormatting>
  <conditionalFormatting sqref="BO57">
    <cfRule type="cellIs" dxfId="2104" priority="2105" operator="lessThan">
      <formula>-BI57</formula>
    </cfRule>
  </conditionalFormatting>
  <conditionalFormatting sqref="BP57">
    <cfRule type="cellIs" dxfId="2103" priority="2104" operator="lessThan">
      <formula>BJ57</formula>
    </cfRule>
  </conditionalFormatting>
  <conditionalFormatting sqref="BO224">
    <cfRule type="cellIs" dxfId="2102" priority="2103" operator="lessThan">
      <formula>-BI224</formula>
    </cfRule>
  </conditionalFormatting>
  <conditionalFormatting sqref="BP224">
    <cfRule type="cellIs" dxfId="2101" priority="2102" operator="lessThan">
      <formula>BJ224</formula>
    </cfRule>
  </conditionalFormatting>
  <conditionalFormatting sqref="BO225">
    <cfRule type="cellIs" dxfId="2100" priority="2101" operator="lessThan">
      <formula>-BI225</formula>
    </cfRule>
  </conditionalFormatting>
  <conditionalFormatting sqref="BP225">
    <cfRule type="cellIs" dxfId="2099" priority="2100" operator="lessThan">
      <formula>BJ225</formula>
    </cfRule>
  </conditionalFormatting>
  <conditionalFormatting sqref="AW224">
    <cfRule type="cellIs" dxfId="2098" priority="2099" operator="lessThan">
      <formula>-AQ224</formula>
    </cfRule>
  </conditionalFormatting>
  <conditionalFormatting sqref="AX224">
    <cfRule type="cellIs" dxfId="2097" priority="2098" operator="lessThan">
      <formula>AR224</formula>
    </cfRule>
  </conditionalFormatting>
  <conditionalFormatting sqref="AW225">
    <cfRule type="cellIs" dxfId="2096" priority="2097" operator="lessThan">
      <formula>-AQ225</formula>
    </cfRule>
  </conditionalFormatting>
  <conditionalFormatting sqref="AX225">
    <cfRule type="cellIs" dxfId="2095" priority="2096" operator="lessThan">
      <formula>AR225</formula>
    </cfRule>
  </conditionalFormatting>
  <conditionalFormatting sqref="AW224">
    <cfRule type="cellIs" dxfId="2094" priority="2095" operator="lessThan">
      <formula>-AQ224</formula>
    </cfRule>
  </conditionalFormatting>
  <conditionalFormatting sqref="AX224">
    <cfRule type="cellIs" dxfId="2093" priority="2094" operator="lessThan">
      <formula>AR224</formula>
    </cfRule>
  </conditionalFormatting>
  <conditionalFormatting sqref="AW225">
    <cfRule type="cellIs" dxfId="2092" priority="2093" operator="lessThan">
      <formula>-AQ225</formula>
    </cfRule>
  </conditionalFormatting>
  <conditionalFormatting sqref="AX225">
    <cfRule type="cellIs" dxfId="2091" priority="2092" operator="lessThan">
      <formula>AR225</formula>
    </cfRule>
  </conditionalFormatting>
  <conditionalFormatting sqref="AN224:AR226">
    <cfRule type="expression" dxfId="2090" priority="2091">
      <formula>$B$203="duplicato"</formula>
    </cfRule>
  </conditionalFormatting>
  <conditionalFormatting sqref="AN216:BA221">
    <cfRule type="expression" dxfId="2089" priority="2090">
      <formula>$B$203="duplicato"</formula>
    </cfRule>
  </conditionalFormatting>
  <conditionalFormatting sqref="AN208:AX211">
    <cfRule type="expression" dxfId="2088" priority="2089">
      <formula>$B$203="duplicato"</formula>
    </cfRule>
  </conditionalFormatting>
  <conditionalFormatting sqref="AY210:BA213">
    <cfRule type="expression" dxfId="2087" priority="2088">
      <formula>$B$203="duplicato"</formula>
    </cfRule>
  </conditionalFormatting>
  <conditionalFormatting sqref="AY208">
    <cfRule type="expression" dxfId="2086" priority="2087">
      <formula>$B$203="duplicato"</formula>
    </cfRule>
  </conditionalFormatting>
  <conditionalFormatting sqref="AZ208:BA209">
    <cfRule type="expression" dxfId="2085" priority="2086">
      <formula>$B$203="duplicato"</formula>
    </cfRule>
  </conditionalFormatting>
  <conditionalFormatting sqref="AY209">
    <cfRule type="expression" dxfId="2084" priority="2085">
      <formula>$B$203="duplicato"</formula>
    </cfRule>
  </conditionalFormatting>
  <conditionalFormatting sqref="AS224:AT225">
    <cfRule type="expression" dxfId="2083" priority="2084">
      <formula>$B$203="duplicato"</formula>
    </cfRule>
  </conditionalFormatting>
  <conditionalFormatting sqref="AT226">
    <cfRule type="expression" dxfId="2082" priority="2083">
      <formula>$B$203="duplicato"</formula>
    </cfRule>
  </conditionalFormatting>
  <conditionalFormatting sqref="AW224">
    <cfRule type="cellIs" dxfId="2081" priority="2082" operator="lessThan">
      <formula>-AQ224</formula>
    </cfRule>
  </conditionalFormatting>
  <conditionalFormatting sqref="AX224">
    <cfRule type="cellIs" dxfId="2080" priority="2081" operator="lessThan">
      <formula>AR224</formula>
    </cfRule>
  </conditionalFormatting>
  <conditionalFormatting sqref="AW225">
    <cfRule type="cellIs" dxfId="2079" priority="2080" operator="lessThan">
      <formula>-AQ225</formula>
    </cfRule>
  </conditionalFormatting>
  <conditionalFormatting sqref="AX225">
    <cfRule type="cellIs" dxfId="2078" priority="2079" operator="lessThan">
      <formula>AR225</formula>
    </cfRule>
  </conditionalFormatting>
  <conditionalFormatting sqref="AW224">
    <cfRule type="cellIs" dxfId="2077" priority="2078" operator="lessThan">
      <formula>-AQ224</formula>
    </cfRule>
  </conditionalFormatting>
  <conditionalFormatting sqref="AX224">
    <cfRule type="cellIs" dxfId="2076" priority="2077" operator="lessThan">
      <formula>AR224</formula>
    </cfRule>
  </conditionalFormatting>
  <conditionalFormatting sqref="AW225">
    <cfRule type="cellIs" dxfId="2075" priority="2076" operator="lessThan">
      <formula>-AQ225</formula>
    </cfRule>
  </conditionalFormatting>
  <conditionalFormatting sqref="AX225">
    <cfRule type="cellIs" dxfId="2074" priority="2075" operator="lessThan">
      <formula>AR225</formula>
    </cfRule>
  </conditionalFormatting>
  <conditionalFormatting sqref="AN224:AR226">
    <cfRule type="expression" dxfId="2073" priority="2074">
      <formula>$B$203="duplicato"</formula>
    </cfRule>
  </conditionalFormatting>
  <conditionalFormatting sqref="AN216:BA221">
    <cfRule type="expression" dxfId="2072" priority="2073">
      <formula>$B$203="duplicato"</formula>
    </cfRule>
  </conditionalFormatting>
  <conditionalFormatting sqref="AN208:AX211">
    <cfRule type="expression" dxfId="2071" priority="2072">
      <formula>$B$203="duplicato"</formula>
    </cfRule>
  </conditionalFormatting>
  <conditionalFormatting sqref="AY210:BA213">
    <cfRule type="expression" dxfId="2070" priority="2071">
      <formula>$B$203="duplicato"</formula>
    </cfRule>
  </conditionalFormatting>
  <conditionalFormatting sqref="AY208">
    <cfRule type="expression" dxfId="2069" priority="2070">
      <formula>$B$203="duplicato"</formula>
    </cfRule>
  </conditionalFormatting>
  <conditionalFormatting sqref="AZ208:BA209">
    <cfRule type="expression" dxfId="2068" priority="2069">
      <formula>$B$203="duplicato"</formula>
    </cfRule>
  </conditionalFormatting>
  <conditionalFormatting sqref="AY209">
    <cfRule type="expression" dxfId="2067" priority="2068">
      <formula>$B$203="duplicato"</formula>
    </cfRule>
  </conditionalFormatting>
  <conditionalFormatting sqref="AS224:AT225">
    <cfRule type="expression" dxfId="2066" priority="2067">
      <formula>$B$203="duplicato"</formula>
    </cfRule>
  </conditionalFormatting>
  <conditionalFormatting sqref="AT226">
    <cfRule type="expression" dxfId="2065" priority="2066">
      <formula>$B$203="duplicato"</formula>
    </cfRule>
  </conditionalFormatting>
  <conditionalFormatting sqref="BO224">
    <cfRule type="cellIs" dxfId="2064" priority="2065" operator="lessThan">
      <formula>-BI224</formula>
    </cfRule>
  </conditionalFormatting>
  <conditionalFormatting sqref="BP224">
    <cfRule type="cellIs" dxfId="2063" priority="2064" operator="lessThan">
      <formula>BJ224</formula>
    </cfRule>
  </conditionalFormatting>
  <conditionalFormatting sqref="BO225">
    <cfRule type="cellIs" dxfId="2062" priority="2063" operator="lessThan">
      <formula>-BI225</formula>
    </cfRule>
  </conditionalFormatting>
  <conditionalFormatting sqref="BP225">
    <cfRule type="cellIs" dxfId="2061" priority="2062" operator="lessThan">
      <formula>BJ225</formula>
    </cfRule>
  </conditionalFormatting>
  <conditionalFormatting sqref="BO224">
    <cfRule type="cellIs" dxfId="2060" priority="2061" operator="lessThan">
      <formula>-BI224</formula>
    </cfRule>
  </conditionalFormatting>
  <conditionalFormatting sqref="BP224">
    <cfRule type="cellIs" dxfId="2059" priority="2060" operator="lessThan">
      <formula>BJ224</formula>
    </cfRule>
  </conditionalFormatting>
  <conditionalFormatting sqref="BO225">
    <cfRule type="cellIs" dxfId="2058" priority="2059" operator="lessThan">
      <formula>-BI225</formula>
    </cfRule>
  </conditionalFormatting>
  <conditionalFormatting sqref="BP225">
    <cfRule type="cellIs" dxfId="2057" priority="2058" operator="lessThan">
      <formula>BJ225</formula>
    </cfRule>
  </conditionalFormatting>
  <conditionalFormatting sqref="BF224:BJ226">
    <cfRule type="expression" dxfId="2056" priority="2057">
      <formula>$B$203="duplicato"</formula>
    </cfRule>
  </conditionalFormatting>
  <conditionalFormatting sqref="BF216:BS221">
    <cfRule type="expression" dxfId="2055" priority="2056">
      <formula>$B$203="duplicato"</formula>
    </cfRule>
  </conditionalFormatting>
  <conditionalFormatting sqref="BF208:BP211">
    <cfRule type="expression" dxfId="2054" priority="2055">
      <formula>$B$203="duplicato"</formula>
    </cfRule>
  </conditionalFormatting>
  <conditionalFormatting sqref="BQ210:BS213">
    <cfRule type="expression" dxfId="2053" priority="2054">
      <formula>$B$203="duplicato"</formula>
    </cfRule>
  </conditionalFormatting>
  <conditionalFormatting sqref="BQ208">
    <cfRule type="expression" dxfId="2052" priority="2053">
      <formula>$B$203="duplicato"</formula>
    </cfRule>
  </conditionalFormatting>
  <conditionalFormatting sqref="BR208:BS209">
    <cfRule type="expression" dxfId="2051" priority="2052">
      <formula>$B$203="duplicato"</formula>
    </cfRule>
  </conditionalFormatting>
  <conditionalFormatting sqref="BQ209">
    <cfRule type="expression" dxfId="2050" priority="2051">
      <formula>$B$203="duplicato"</formula>
    </cfRule>
  </conditionalFormatting>
  <conditionalFormatting sqref="BK224:BL225">
    <cfRule type="expression" dxfId="2049" priority="2050">
      <formula>$B$203="duplicato"</formula>
    </cfRule>
  </conditionalFormatting>
  <conditionalFormatting sqref="BL226">
    <cfRule type="expression" dxfId="2048" priority="2049">
      <formula>$B$203="duplicato"</formula>
    </cfRule>
  </conditionalFormatting>
  <conditionalFormatting sqref="BO224">
    <cfRule type="cellIs" dxfId="2047" priority="2048" operator="lessThan">
      <formula>-BI224</formula>
    </cfRule>
  </conditionalFormatting>
  <conditionalFormatting sqref="BP224">
    <cfRule type="cellIs" dxfId="2046" priority="2047" operator="lessThan">
      <formula>BJ224</formula>
    </cfRule>
  </conditionalFormatting>
  <conditionalFormatting sqref="BO225">
    <cfRule type="cellIs" dxfId="2045" priority="2046" operator="lessThan">
      <formula>-BI225</formula>
    </cfRule>
  </conditionalFormatting>
  <conditionalFormatting sqref="BP225">
    <cfRule type="cellIs" dxfId="2044" priority="2045" operator="lessThan">
      <formula>BJ225</formula>
    </cfRule>
  </conditionalFormatting>
  <conditionalFormatting sqref="BO224">
    <cfRule type="cellIs" dxfId="2043" priority="2044" operator="lessThan">
      <formula>-BI224</formula>
    </cfRule>
  </conditionalFormatting>
  <conditionalFormatting sqref="BP224">
    <cfRule type="cellIs" dxfId="2042" priority="2043" operator="lessThan">
      <formula>BJ224</formula>
    </cfRule>
  </conditionalFormatting>
  <conditionalFormatting sqref="BO225">
    <cfRule type="cellIs" dxfId="2041" priority="2042" operator="lessThan">
      <formula>-BI225</formula>
    </cfRule>
  </conditionalFormatting>
  <conditionalFormatting sqref="BP225">
    <cfRule type="cellIs" dxfId="2040" priority="2041" operator="lessThan">
      <formula>BJ225</formula>
    </cfRule>
  </conditionalFormatting>
  <conditionalFormatting sqref="BF224:BJ226">
    <cfRule type="expression" dxfId="2039" priority="2040">
      <formula>$B$203="duplicato"</formula>
    </cfRule>
  </conditionalFormatting>
  <conditionalFormatting sqref="BF216:BS221">
    <cfRule type="expression" dxfId="2038" priority="2039">
      <formula>$B$203="duplicato"</formula>
    </cfRule>
  </conditionalFormatting>
  <conditionalFormatting sqref="BF208:BP211">
    <cfRule type="expression" dxfId="2037" priority="2038">
      <formula>$B$203="duplicato"</formula>
    </cfRule>
  </conditionalFormatting>
  <conditionalFormatting sqref="BQ210:BS213">
    <cfRule type="expression" dxfId="2036" priority="2037">
      <formula>$B$203="duplicato"</formula>
    </cfRule>
  </conditionalFormatting>
  <conditionalFormatting sqref="BQ208">
    <cfRule type="expression" dxfId="2035" priority="2036">
      <formula>$B$203="duplicato"</formula>
    </cfRule>
  </conditionalFormatting>
  <conditionalFormatting sqref="BR208:BS209">
    <cfRule type="expression" dxfId="2034" priority="2035">
      <formula>$B$203="duplicato"</formula>
    </cfRule>
  </conditionalFormatting>
  <conditionalFormatting sqref="BQ209">
    <cfRule type="expression" dxfId="2033" priority="2034">
      <formula>$B$203="duplicato"</formula>
    </cfRule>
  </conditionalFormatting>
  <conditionalFormatting sqref="BK224:BL225">
    <cfRule type="expression" dxfId="2032" priority="2033">
      <formula>$B$203="duplicato"</formula>
    </cfRule>
  </conditionalFormatting>
  <conditionalFormatting sqref="BL226">
    <cfRule type="expression" dxfId="2031" priority="2032">
      <formula>$B$203="duplicato"</formula>
    </cfRule>
  </conditionalFormatting>
  <conditionalFormatting sqref="AW224">
    <cfRule type="cellIs" dxfId="2030" priority="2031" operator="lessThan">
      <formula>-AQ224</formula>
    </cfRule>
  </conditionalFormatting>
  <conditionalFormatting sqref="AX224">
    <cfRule type="cellIs" dxfId="2029" priority="2030" operator="lessThan">
      <formula>AR224</formula>
    </cfRule>
  </conditionalFormatting>
  <conditionalFormatting sqref="AW225">
    <cfRule type="cellIs" dxfId="2028" priority="2029" operator="lessThan">
      <formula>-AQ225</formula>
    </cfRule>
  </conditionalFormatting>
  <conditionalFormatting sqref="AX225">
    <cfRule type="cellIs" dxfId="2027" priority="2028" operator="lessThan">
      <formula>AR225</formula>
    </cfRule>
  </conditionalFormatting>
  <conditionalFormatting sqref="AW224">
    <cfRule type="cellIs" dxfId="2026" priority="2027" operator="lessThan">
      <formula>-AQ224</formula>
    </cfRule>
  </conditionalFormatting>
  <conditionalFormatting sqref="AX224">
    <cfRule type="cellIs" dxfId="2025" priority="2026" operator="lessThan">
      <formula>AR224</formula>
    </cfRule>
  </conditionalFormatting>
  <conditionalFormatting sqref="AW225">
    <cfRule type="cellIs" dxfId="2024" priority="2025" operator="lessThan">
      <formula>-AQ225</formula>
    </cfRule>
  </conditionalFormatting>
  <conditionalFormatting sqref="AX225">
    <cfRule type="cellIs" dxfId="2023" priority="2024" operator="lessThan">
      <formula>AR225</formula>
    </cfRule>
  </conditionalFormatting>
  <conditionalFormatting sqref="AN224:AR226">
    <cfRule type="expression" dxfId="2022" priority="2023">
      <formula>$B$203="duplicato"</formula>
    </cfRule>
  </conditionalFormatting>
  <conditionalFormatting sqref="AN216:BA221">
    <cfRule type="expression" dxfId="2021" priority="2022">
      <formula>$B$203="duplicato"</formula>
    </cfRule>
  </conditionalFormatting>
  <conditionalFormatting sqref="AN208:AX211">
    <cfRule type="expression" dxfId="2020" priority="2021">
      <formula>$B$203="duplicato"</formula>
    </cfRule>
  </conditionalFormatting>
  <conditionalFormatting sqref="AY210:BA213">
    <cfRule type="expression" dxfId="2019" priority="2020">
      <formula>$B$203="duplicato"</formula>
    </cfRule>
  </conditionalFormatting>
  <conditionalFormatting sqref="AY208">
    <cfRule type="expression" dxfId="2018" priority="2019">
      <formula>$B$203="duplicato"</formula>
    </cfRule>
  </conditionalFormatting>
  <conditionalFormatting sqref="AZ208:BA209">
    <cfRule type="expression" dxfId="2017" priority="2018">
      <formula>$B$203="duplicato"</formula>
    </cfRule>
  </conditionalFormatting>
  <conditionalFormatting sqref="AY209">
    <cfRule type="expression" dxfId="2016" priority="2017">
      <formula>$B$203="duplicato"</formula>
    </cfRule>
  </conditionalFormatting>
  <conditionalFormatting sqref="AS224:AT225">
    <cfRule type="expression" dxfId="2015" priority="2016">
      <formula>$B$203="duplicato"</formula>
    </cfRule>
  </conditionalFormatting>
  <conditionalFormatting sqref="AT226">
    <cfRule type="expression" dxfId="2014" priority="2015">
      <formula>$B$203="duplicato"</formula>
    </cfRule>
  </conditionalFormatting>
  <conditionalFormatting sqref="AW224">
    <cfRule type="cellIs" dxfId="2013" priority="2014" operator="lessThan">
      <formula>-AQ224</formula>
    </cfRule>
  </conditionalFormatting>
  <conditionalFormatting sqref="AX224">
    <cfRule type="cellIs" dxfId="2012" priority="2013" operator="lessThan">
      <formula>AR224</formula>
    </cfRule>
  </conditionalFormatting>
  <conditionalFormatting sqref="AW225">
    <cfRule type="cellIs" dxfId="2011" priority="2012" operator="lessThan">
      <formula>-AQ225</formula>
    </cfRule>
  </conditionalFormatting>
  <conditionalFormatting sqref="AX225">
    <cfRule type="cellIs" dxfId="2010" priority="2011" operator="lessThan">
      <formula>AR225</formula>
    </cfRule>
  </conditionalFormatting>
  <conditionalFormatting sqref="AN224:AR226">
    <cfRule type="expression" dxfId="2009" priority="2010">
      <formula>$B$203="duplicato"</formula>
    </cfRule>
  </conditionalFormatting>
  <conditionalFormatting sqref="AN216:BA221">
    <cfRule type="expression" dxfId="2008" priority="2009">
      <formula>$B$203="duplicato"</formula>
    </cfRule>
  </conditionalFormatting>
  <conditionalFormatting sqref="AN208:AX211">
    <cfRule type="expression" dxfId="2007" priority="2008">
      <formula>$B$203="duplicato"</formula>
    </cfRule>
  </conditionalFormatting>
  <conditionalFormatting sqref="AY210:BA213">
    <cfRule type="expression" dxfId="2006" priority="2007">
      <formula>$B$203="duplicato"</formula>
    </cfRule>
  </conditionalFormatting>
  <conditionalFormatting sqref="AY208">
    <cfRule type="expression" dxfId="2005" priority="2006">
      <formula>$B$203="duplicato"</formula>
    </cfRule>
  </conditionalFormatting>
  <conditionalFormatting sqref="AZ208:BA209">
    <cfRule type="expression" dxfId="2004" priority="2005">
      <formula>$B$203="duplicato"</formula>
    </cfRule>
  </conditionalFormatting>
  <conditionalFormatting sqref="AY209">
    <cfRule type="expression" dxfId="2003" priority="2004">
      <formula>$B$203="duplicato"</formula>
    </cfRule>
  </conditionalFormatting>
  <conditionalFormatting sqref="AS224:AT225">
    <cfRule type="expression" dxfId="2002" priority="2003">
      <formula>$B$203="duplicato"</formula>
    </cfRule>
  </conditionalFormatting>
  <conditionalFormatting sqref="AT226">
    <cfRule type="expression" dxfId="2001" priority="2002">
      <formula>$B$203="duplicato"</formula>
    </cfRule>
  </conditionalFormatting>
  <conditionalFormatting sqref="BO224">
    <cfRule type="cellIs" dxfId="2000" priority="2001" operator="lessThan">
      <formula>-BI224</formula>
    </cfRule>
  </conditionalFormatting>
  <conditionalFormatting sqref="BP224">
    <cfRule type="cellIs" dxfId="1999" priority="2000" operator="lessThan">
      <formula>BJ224</formula>
    </cfRule>
  </conditionalFormatting>
  <conditionalFormatting sqref="BO225">
    <cfRule type="cellIs" dxfId="1998" priority="1999" operator="lessThan">
      <formula>-BI225</formula>
    </cfRule>
  </conditionalFormatting>
  <conditionalFormatting sqref="BP225">
    <cfRule type="cellIs" dxfId="1997" priority="1998" operator="lessThan">
      <formula>BJ225</formula>
    </cfRule>
  </conditionalFormatting>
  <conditionalFormatting sqref="BO224">
    <cfRule type="cellIs" dxfId="1996" priority="1997" operator="lessThan">
      <formula>-BI224</formula>
    </cfRule>
  </conditionalFormatting>
  <conditionalFormatting sqref="BP224">
    <cfRule type="cellIs" dxfId="1995" priority="1996" operator="lessThan">
      <formula>BJ224</formula>
    </cfRule>
  </conditionalFormatting>
  <conditionalFormatting sqref="BO225">
    <cfRule type="cellIs" dxfId="1994" priority="1995" operator="lessThan">
      <formula>-BI225</formula>
    </cfRule>
  </conditionalFormatting>
  <conditionalFormatting sqref="BP225">
    <cfRule type="cellIs" dxfId="1993" priority="1994" operator="lessThan">
      <formula>BJ225</formula>
    </cfRule>
  </conditionalFormatting>
  <conditionalFormatting sqref="BF224:BJ226">
    <cfRule type="expression" dxfId="1992" priority="1993">
      <formula>$B$203="duplicato"</formula>
    </cfRule>
  </conditionalFormatting>
  <conditionalFormatting sqref="BF216:BS221">
    <cfRule type="expression" dxfId="1991" priority="1992">
      <formula>$B$203="duplicato"</formula>
    </cfRule>
  </conditionalFormatting>
  <conditionalFormatting sqref="BF208:BP211">
    <cfRule type="expression" dxfId="1990" priority="1991">
      <formula>$B$203="duplicato"</formula>
    </cfRule>
  </conditionalFormatting>
  <conditionalFormatting sqref="BQ210:BS213">
    <cfRule type="expression" dxfId="1989" priority="1990">
      <formula>$B$203="duplicato"</formula>
    </cfRule>
  </conditionalFormatting>
  <conditionalFormatting sqref="BQ208">
    <cfRule type="expression" dxfId="1988" priority="1989">
      <formula>$B$203="duplicato"</formula>
    </cfRule>
  </conditionalFormatting>
  <conditionalFormatting sqref="BR208:BS209">
    <cfRule type="expression" dxfId="1987" priority="1988">
      <formula>$B$203="duplicato"</formula>
    </cfRule>
  </conditionalFormatting>
  <conditionalFormatting sqref="BQ209">
    <cfRule type="expression" dxfId="1986" priority="1987">
      <formula>$B$203="duplicato"</formula>
    </cfRule>
  </conditionalFormatting>
  <conditionalFormatting sqref="BK224:BL225">
    <cfRule type="expression" dxfId="1985" priority="1986">
      <formula>$B$203="duplicato"</formula>
    </cfRule>
  </conditionalFormatting>
  <conditionalFormatting sqref="BL226">
    <cfRule type="expression" dxfId="1984" priority="1985">
      <formula>$B$203="duplicato"</formula>
    </cfRule>
  </conditionalFormatting>
  <conditionalFormatting sqref="BO224">
    <cfRule type="cellIs" dxfId="1983" priority="1984" operator="lessThan">
      <formula>-BI224</formula>
    </cfRule>
  </conditionalFormatting>
  <conditionalFormatting sqref="BP224">
    <cfRule type="cellIs" dxfId="1982" priority="1983" operator="lessThan">
      <formula>BJ224</formula>
    </cfRule>
  </conditionalFormatting>
  <conditionalFormatting sqref="BO225">
    <cfRule type="cellIs" dxfId="1981" priority="1982" operator="lessThan">
      <formula>-BI225</formula>
    </cfRule>
  </conditionalFormatting>
  <conditionalFormatting sqref="BP225">
    <cfRule type="cellIs" dxfId="1980" priority="1981" operator="lessThan">
      <formula>BJ225</formula>
    </cfRule>
  </conditionalFormatting>
  <conditionalFormatting sqref="BF224:BJ226">
    <cfRule type="expression" dxfId="1979" priority="1980">
      <formula>$B$203="duplicato"</formula>
    </cfRule>
  </conditionalFormatting>
  <conditionalFormatting sqref="BF216:BS221">
    <cfRule type="expression" dxfId="1978" priority="1979">
      <formula>$B$203="duplicato"</formula>
    </cfRule>
  </conditionalFormatting>
  <conditionalFormatting sqref="BF208:BP211">
    <cfRule type="expression" dxfId="1977" priority="1978">
      <formula>$B$203="duplicato"</formula>
    </cfRule>
  </conditionalFormatting>
  <conditionalFormatting sqref="BQ210:BS213">
    <cfRule type="expression" dxfId="1976" priority="1977">
      <formula>$B$203="duplicato"</formula>
    </cfRule>
  </conditionalFormatting>
  <conditionalFormatting sqref="BQ208">
    <cfRule type="expression" dxfId="1975" priority="1976">
      <formula>$B$203="duplicato"</formula>
    </cfRule>
  </conditionalFormatting>
  <conditionalFormatting sqref="BR208:BS209">
    <cfRule type="expression" dxfId="1974" priority="1975">
      <formula>$B$203="duplicato"</formula>
    </cfRule>
  </conditionalFormatting>
  <conditionalFormatting sqref="BQ209">
    <cfRule type="expression" dxfId="1973" priority="1974">
      <formula>$B$203="duplicato"</formula>
    </cfRule>
  </conditionalFormatting>
  <conditionalFormatting sqref="BK224:BL225">
    <cfRule type="expression" dxfId="1972" priority="1973">
      <formula>$B$203="duplicato"</formula>
    </cfRule>
  </conditionalFormatting>
  <conditionalFormatting sqref="BL226">
    <cfRule type="expression" dxfId="1971" priority="1972">
      <formula>$B$203="duplicato"</formula>
    </cfRule>
  </conditionalFormatting>
  <conditionalFormatting sqref="CG224">
    <cfRule type="cellIs" dxfId="1970" priority="1971" operator="lessThan">
      <formula>-CA224</formula>
    </cfRule>
  </conditionalFormatting>
  <conditionalFormatting sqref="CH224">
    <cfRule type="cellIs" dxfId="1969" priority="1970" operator="lessThan">
      <formula>CB224</formula>
    </cfRule>
  </conditionalFormatting>
  <conditionalFormatting sqref="CG225">
    <cfRule type="cellIs" dxfId="1968" priority="1969" operator="lessThan">
      <formula>-CA225</formula>
    </cfRule>
  </conditionalFormatting>
  <conditionalFormatting sqref="CH225">
    <cfRule type="cellIs" dxfId="1967" priority="1968" operator="lessThan">
      <formula>CB225</formula>
    </cfRule>
  </conditionalFormatting>
  <conditionalFormatting sqref="CG224">
    <cfRule type="cellIs" dxfId="1966" priority="1967" operator="lessThan">
      <formula>-CA224</formula>
    </cfRule>
  </conditionalFormatting>
  <conditionalFormatting sqref="CH224">
    <cfRule type="cellIs" dxfId="1965" priority="1966" operator="lessThan">
      <formula>CB224</formula>
    </cfRule>
  </conditionalFormatting>
  <conditionalFormatting sqref="CG225">
    <cfRule type="cellIs" dxfId="1964" priority="1965" operator="lessThan">
      <formula>-CA225</formula>
    </cfRule>
  </conditionalFormatting>
  <conditionalFormatting sqref="CH225">
    <cfRule type="cellIs" dxfId="1963" priority="1964" operator="lessThan">
      <formula>CB225</formula>
    </cfRule>
  </conditionalFormatting>
  <conditionalFormatting sqref="BX224:CB226">
    <cfRule type="expression" dxfId="1962" priority="1963">
      <formula>$B$203="duplicato"</formula>
    </cfRule>
  </conditionalFormatting>
  <conditionalFormatting sqref="BX216:CK221">
    <cfRule type="expression" dxfId="1961" priority="1962">
      <formula>$B$203="duplicato"</formula>
    </cfRule>
  </conditionalFormatting>
  <conditionalFormatting sqref="BX208:CH211">
    <cfRule type="expression" dxfId="1960" priority="1961">
      <formula>$B$203="duplicato"</formula>
    </cfRule>
  </conditionalFormatting>
  <conditionalFormatting sqref="CI210:CK213">
    <cfRule type="expression" dxfId="1959" priority="1960">
      <formula>$B$203="duplicato"</formula>
    </cfRule>
  </conditionalFormatting>
  <conditionalFormatting sqref="CI208">
    <cfRule type="expression" dxfId="1958" priority="1959">
      <formula>$B$203="duplicato"</formula>
    </cfRule>
  </conditionalFormatting>
  <conditionalFormatting sqref="CJ208:CK209">
    <cfRule type="expression" dxfId="1957" priority="1958">
      <formula>$B$203="duplicato"</formula>
    </cfRule>
  </conditionalFormatting>
  <conditionalFormatting sqref="CI209">
    <cfRule type="expression" dxfId="1956" priority="1957">
      <formula>$B$203="duplicato"</formula>
    </cfRule>
  </conditionalFormatting>
  <conditionalFormatting sqref="CC224:CD225">
    <cfRule type="expression" dxfId="1955" priority="1956">
      <formula>$B$203="duplicato"</formula>
    </cfRule>
  </conditionalFormatting>
  <conditionalFormatting sqref="CD226">
    <cfRule type="expression" dxfId="1954" priority="1955">
      <formula>$B$203="duplicato"</formula>
    </cfRule>
  </conditionalFormatting>
  <conditionalFormatting sqref="CG224">
    <cfRule type="cellIs" dxfId="1953" priority="1954" operator="lessThan">
      <formula>-CA224</formula>
    </cfRule>
  </conditionalFormatting>
  <conditionalFormatting sqref="CH224">
    <cfRule type="cellIs" dxfId="1952" priority="1953" operator="lessThan">
      <formula>CB224</formula>
    </cfRule>
  </conditionalFormatting>
  <conditionalFormatting sqref="CG225">
    <cfRule type="cellIs" dxfId="1951" priority="1952" operator="lessThan">
      <formula>-CA225</formula>
    </cfRule>
  </conditionalFormatting>
  <conditionalFormatting sqref="CH225">
    <cfRule type="cellIs" dxfId="1950" priority="1951" operator="lessThan">
      <formula>CB225</formula>
    </cfRule>
  </conditionalFormatting>
  <conditionalFormatting sqref="BX224:CB226">
    <cfRule type="expression" dxfId="1949" priority="1950">
      <formula>$B$203="duplicato"</formula>
    </cfRule>
  </conditionalFormatting>
  <conditionalFormatting sqref="BX216:CK221">
    <cfRule type="expression" dxfId="1948" priority="1949">
      <formula>$B$203="duplicato"</formula>
    </cfRule>
  </conditionalFormatting>
  <conditionalFormatting sqref="BX208:CH211">
    <cfRule type="expression" dxfId="1947" priority="1948">
      <formula>$B$203="duplicato"</formula>
    </cfRule>
  </conditionalFormatting>
  <conditionalFormatting sqref="CI210:CK213">
    <cfRule type="expression" dxfId="1946" priority="1947">
      <formula>$B$203="duplicato"</formula>
    </cfRule>
  </conditionalFormatting>
  <conditionalFormatting sqref="CI208">
    <cfRule type="expression" dxfId="1945" priority="1946">
      <formula>$B$203="duplicato"</formula>
    </cfRule>
  </conditionalFormatting>
  <conditionalFormatting sqref="CJ208:CK209">
    <cfRule type="expression" dxfId="1944" priority="1945">
      <formula>$B$203="duplicato"</formula>
    </cfRule>
  </conditionalFormatting>
  <conditionalFormatting sqref="CI209">
    <cfRule type="expression" dxfId="1943" priority="1944">
      <formula>$B$203="duplicato"</formula>
    </cfRule>
  </conditionalFormatting>
  <conditionalFormatting sqref="CC224:CD225">
    <cfRule type="expression" dxfId="1942" priority="1943">
      <formula>$B$203="duplicato"</formula>
    </cfRule>
  </conditionalFormatting>
  <conditionalFormatting sqref="CD226">
    <cfRule type="expression" dxfId="1941" priority="1942">
      <formula>$B$203="duplicato"</formula>
    </cfRule>
  </conditionalFormatting>
  <conditionalFormatting sqref="CY224">
    <cfRule type="cellIs" dxfId="1940" priority="1941" operator="lessThan">
      <formula>-CS224</formula>
    </cfRule>
  </conditionalFormatting>
  <conditionalFormatting sqref="CZ224">
    <cfRule type="cellIs" dxfId="1939" priority="1940" operator="lessThan">
      <formula>CT224</formula>
    </cfRule>
  </conditionalFormatting>
  <conditionalFormatting sqref="CY225">
    <cfRule type="cellIs" dxfId="1938" priority="1939" operator="lessThan">
      <formula>-CS225</formula>
    </cfRule>
  </conditionalFormatting>
  <conditionalFormatting sqref="CZ225">
    <cfRule type="cellIs" dxfId="1937" priority="1938" operator="lessThan">
      <formula>CT225</formula>
    </cfRule>
  </conditionalFormatting>
  <conditionalFormatting sqref="CY224">
    <cfRule type="cellIs" dxfId="1936" priority="1937" operator="lessThan">
      <formula>-CS224</formula>
    </cfRule>
  </conditionalFormatting>
  <conditionalFormatting sqref="CZ224">
    <cfRule type="cellIs" dxfId="1935" priority="1936" operator="lessThan">
      <formula>CT224</formula>
    </cfRule>
  </conditionalFormatting>
  <conditionalFormatting sqref="CY225">
    <cfRule type="cellIs" dxfId="1934" priority="1935" operator="lessThan">
      <formula>-CS225</formula>
    </cfRule>
  </conditionalFormatting>
  <conditionalFormatting sqref="CZ225">
    <cfRule type="cellIs" dxfId="1933" priority="1934" operator="lessThan">
      <formula>CT225</formula>
    </cfRule>
  </conditionalFormatting>
  <conditionalFormatting sqref="CP224:CT226">
    <cfRule type="expression" dxfId="1932" priority="1933">
      <formula>$B$203="duplicato"</formula>
    </cfRule>
  </conditionalFormatting>
  <conditionalFormatting sqref="CP216:DC221">
    <cfRule type="expression" dxfId="1931" priority="1932">
      <formula>$B$203="duplicato"</formula>
    </cfRule>
  </conditionalFormatting>
  <conditionalFormatting sqref="CP208:CZ211">
    <cfRule type="expression" dxfId="1930" priority="1931">
      <formula>$B$203="duplicato"</formula>
    </cfRule>
  </conditionalFormatting>
  <conditionalFormatting sqref="DA210:DC213">
    <cfRule type="expression" dxfId="1929" priority="1930">
      <formula>$B$203="duplicato"</formula>
    </cfRule>
  </conditionalFormatting>
  <conditionalFormatting sqref="DA208">
    <cfRule type="expression" dxfId="1928" priority="1929">
      <formula>$B$203="duplicato"</formula>
    </cfRule>
  </conditionalFormatting>
  <conditionalFormatting sqref="DB208:DC209">
    <cfRule type="expression" dxfId="1927" priority="1928">
      <formula>$B$203="duplicato"</formula>
    </cfRule>
  </conditionalFormatting>
  <conditionalFormatting sqref="DA209">
    <cfRule type="expression" dxfId="1926" priority="1927">
      <formula>$B$203="duplicato"</formula>
    </cfRule>
  </conditionalFormatting>
  <conditionalFormatting sqref="CU224:CV225">
    <cfRule type="expression" dxfId="1925" priority="1926">
      <formula>$B$203="duplicato"</formula>
    </cfRule>
  </conditionalFormatting>
  <conditionalFormatting sqref="CV226">
    <cfRule type="expression" dxfId="1924" priority="1925">
      <formula>$B$203="duplicato"</formula>
    </cfRule>
  </conditionalFormatting>
  <conditionalFormatting sqref="CY224">
    <cfRule type="cellIs" dxfId="1923" priority="1924" operator="lessThan">
      <formula>-CS224</formula>
    </cfRule>
  </conditionalFormatting>
  <conditionalFormatting sqref="CZ224">
    <cfRule type="cellIs" dxfId="1922" priority="1923" operator="lessThan">
      <formula>CT224</formula>
    </cfRule>
  </conditionalFormatting>
  <conditionalFormatting sqref="CY225">
    <cfRule type="cellIs" dxfId="1921" priority="1922" operator="lessThan">
      <formula>-CS225</formula>
    </cfRule>
  </conditionalFormatting>
  <conditionalFormatting sqref="CZ225">
    <cfRule type="cellIs" dxfId="1920" priority="1921" operator="lessThan">
      <formula>CT225</formula>
    </cfRule>
  </conditionalFormatting>
  <conditionalFormatting sqref="CP224:CT226">
    <cfRule type="expression" dxfId="1919" priority="1920">
      <formula>$B$203="duplicato"</formula>
    </cfRule>
  </conditionalFormatting>
  <conditionalFormatting sqref="CP216:DC221">
    <cfRule type="expression" dxfId="1918" priority="1919">
      <formula>$B$203="duplicato"</formula>
    </cfRule>
  </conditionalFormatting>
  <conditionalFormatting sqref="CP208:CZ211">
    <cfRule type="expression" dxfId="1917" priority="1918">
      <formula>$B$203="duplicato"</formula>
    </cfRule>
  </conditionalFormatting>
  <conditionalFormatting sqref="DA210:DC213">
    <cfRule type="expression" dxfId="1916" priority="1917">
      <formula>$B$203="duplicato"</formula>
    </cfRule>
  </conditionalFormatting>
  <conditionalFormatting sqref="DA208">
    <cfRule type="expression" dxfId="1915" priority="1916">
      <formula>$B$203="duplicato"</formula>
    </cfRule>
  </conditionalFormatting>
  <conditionalFormatting sqref="DB208:DC209">
    <cfRule type="expression" dxfId="1914" priority="1915">
      <formula>$B$203="duplicato"</formula>
    </cfRule>
  </conditionalFormatting>
  <conditionalFormatting sqref="DA209">
    <cfRule type="expression" dxfId="1913" priority="1914">
      <formula>$B$203="duplicato"</formula>
    </cfRule>
  </conditionalFormatting>
  <conditionalFormatting sqref="CU224:CV225">
    <cfRule type="expression" dxfId="1912" priority="1913">
      <formula>$B$203="duplicato"</formula>
    </cfRule>
  </conditionalFormatting>
  <conditionalFormatting sqref="CV226">
    <cfRule type="expression" dxfId="1911" priority="1912">
      <formula>$B$203="duplicato"</formula>
    </cfRule>
  </conditionalFormatting>
  <conditionalFormatting sqref="DQ224">
    <cfRule type="cellIs" dxfId="1910" priority="1911" operator="lessThan">
      <formula>-DK224</formula>
    </cfRule>
  </conditionalFormatting>
  <conditionalFormatting sqref="DR224">
    <cfRule type="cellIs" dxfId="1909" priority="1910" operator="lessThan">
      <formula>DL224</formula>
    </cfRule>
  </conditionalFormatting>
  <conditionalFormatting sqref="DQ225">
    <cfRule type="cellIs" dxfId="1908" priority="1909" operator="lessThan">
      <formula>-DK225</formula>
    </cfRule>
  </conditionalFormatting>
  <conditionalFormatting sqref="DR225">
    <cfRule type="cellIs" dxfId="1907" priority="1908" operator="lessThan">
      <formula>DL225</formula>
    </cfRule>
  </conditionalFormatting>
  <conditionalFormatting sqref="DQ224">
    <cfRule type="cellIs" dxfId="1906" priority="1907" operator="lessThan">
      <formula>-DK224</formula>
    </cfRule>
  </conditionalFormatting>
  <conditionalFormatting sqref="DR224">
    <cfRule type="cellIs" dxfId="1905" priority="1906" operator="lessThan">
      <formula>DL224</formula>
    </cfRule>
  </conditionalFormatting>
  <conditionalFormatting sqref="DQ225">
    <cfRule type="cellIs" dxfId="1904" priority="1905" operator="lessThan">
      <formula>-DK225</formula>
    </cfRule>
  </conditionalFormatting>
  <conditionalFormatting sqref="DR225">
    <cfRule type="cellIs" dxfId="1903" priority="1904" operator="lessThan">
      <formula>DL225</formula>
    </cfRule>
  </conditionalFormatting>
  <conditionalFormatting sqref="DH224:DL226">
    <cfRule type="expression" dxfId="1902" priority="1903">
      <formula>$B$203="duplicato"</formula>
    </cfRule>
  </conditionalFormatting>
  <conditionalFormatting sqref="DH216:DU221">
    <cfRule type="expression" dxfId="1901" priority="1902">
      <formula>$B$203="duplicato"</formula>
    </cfRule>
  </conditionalFormatting>
  <conditionalFormatting sqref="DH208:DR211">
    <cfRule type="expression" dxfId="1900" priority="1901">
      <formula>$B$203="duplicato"</formula>
    </cfRule>
  </conditionalFormatting>
  <conditionalFormatting sqref="DS210:DU213">
    <cfRule type="expression" dxfId="1899" priority="1900">
      <formula>$B$203="duplicato"</formula>
    </cfRule>
  </conditionalFormatting>
  <conditionalFormatting sqref="DS208">
    <cfRule type="expression" dxfId="1898" priority="1899">
      <formula>$B$203="duplicato"</formula>
    </cfRule>
  </conditionalFormatting>
  <conditionalFormatting sqref="DT208:DU209">
    <cfRule type="expression" dxfId="1897" priority="1898">
      <formula>$B$203="duplicato"</formula>
    </cfRule>
  </conditionalFormatting>
  <conditionalFormatting sqref="DS209">
    <cfRule type="expression" dxfId="1896" priority="1897">
      <formula>$B$203="duplicato"</formula>
    </cfRule>
  </conditionalFormatting>
  <conditionalFormatting sqref="DM224:DN225">
    <cfRule type="expression" dxfId="1895" priority="1896">
      <formula>$B$203="duplicato"</formula>
    </cfRule>
  </conditionalFormatting>
  <conditionalFormatting sqref="DN226">
    <cfRule type="expression" dxfId="1894" priority="1895">
      <formula>$B$203="duplicato"</formula>
    </cfRule>
  </conditionalFormatting>
  <conditionalFormatting sqref="DQ224">
    <cfRule type="cellIs" dxfId="1893" priority="1894" operator="lessThan">
      <formula>-DK224</formula>
    </cfRule>
  </conditionalFormatting>
  <conditionalFormatting sqref="DR224">
    <cfRule type="cellIs" dxfId="1892" priority="1893" operator="lessThan">
      <formula>DL224</formula>
    </cfRule>
  </conditionalFormatting>
  <conditionalFormatting sqref="DQ225">
    <cfRule type="cellIs" dxfId="1891" priority="1892" operator="lessThan">
      <formula>-DK225</formula>
    </cfRule>
  </conditionalFormatting>
  <conditionalFormatting sqref="DR225">
    <cfRule type="cellIs" dxfId="1890" priority="1891" operator="lessThan">
      <formula>DL225</formula>
    </cfRule>
  </conditionalFormatting>
  <conditionalFormatting sqref="DH224:DL226">
    <cfRule type="expression" dxfId="1889" priority="1890">
      <formula>$B$203="duplicato"</formula>
    </cfRule>
  </conditionalFormatting>
  <conditionalFormatting sqref="DH216:DU221">
    <cfRule type="expression" dxfId="1888" priority="1889">
      <formula>$B$203="duplicato"</formula>
    </cfRule>
  </conditionalFormatting>
  <conditionalFormatting sqref="DH208:DR211">
    <cfRule type="expression" dxfId="1887" priority="1888">
      <formula>$B$203="duplicato"</formula>
    </cfRule>
  </conditionalFormatting>
  <conditionalFormatting sqref="DS210:DU213">
    <cfRule type="expression" dxfId="1886" priority="1887">
      <formula>$B$203="duplicato"</formula>
    </cfRule>
  </conditionalFormatting>
  <conditionalFormatting sqref="DS208">
    <cfRule type="expression" dxfId="1885" priority="1886">
      <formula>$B$203="duplicato"</formula>
    </cfRule>
  </conditionalFormatting>
  <conditionalFormatting sqref="DT208:DU209">
    <cfRule type="expression" dxfId="1884" priority="1885">
      <formula>$B$203="duplicato"</formula>
    </cfRule>
  </conditionalFormatting>
  <conditionalFormatting sqref="DS209">
    <cfRule type="expression" dxfId="1883" priority="1884">
      <formula>$B$203="duplicato"</formula>
    </cfRule>
  </conditionalFormatting>
  <conditionalFormatting sqref="DM224:DN225">
    <cfRule type="expression" dxfId="1882" priority="1883">
      <formula>$B$203="duplicato"</formula>
    </cfRule>
  </conditionalFormatting>
  <conditionalFormatting sqref="DN226">
    <cfRule type="expression" dxfId="1881" priority="1882">
      <formula>$B$203="duplicato"</formula>
    </cfRule>
  </conditionalFormatting>
  <conditionalFormatting sqref="AW196">
    <cfRule type="cellIs" dxfId="1880" priority="1881" operator="lessThan">
      <formula>-AQ196</formula>
    </cfRule>
  </conditionalFormatting>
  <conditionalFormatting sqref="AX196">
    <cfRule type="cellIs" dxfId="1879" priority="1880" operator="lessThan">
      <formula>AR196</formula>
    </cfRule>
  </conditionalFormatting>
  <conditionalFormatting sqref="AW197">
    <cfRule type="cellIs" dxfId="1878" priority="1879" operator="lessThan">
      <formula>-AQ197</formula>
    </cfRule>
  </conditionalFormatting>
  <conditionalFormatting sqref="AX197">
    <cfRule type="cellIs" dxfId="1877" priority="1878" operator="lessThan">
      <formula>AR197</formula>
    </cfRule>
  </conditionalFormatting>
  <conditionalFormatting sqref="AW196">
    <cfRule type="cellIs" dxfId="1876" priority="1877" operator="lessThan">
      <formula>-AQ196</formula>
    </cfRule>
  </conditionalFormatting>
  <conditionalFormatting sqref="AX196">
    <cfRule type="cellIs" dxfId="1875" priority="1876" operator="lessThan">
      <formula>AR196</formula>
    </cfRule>
  </conditionalFormatting>
  <conditionalFormatting sqref="AW197">
    <cfRule type="cellIs" dxfId="1874" priority="1875" operator="lessThan">
      <formula>-AQ197</formula>
    </cfRule>
  </conditionalFormatting>
  <conditionalFormatting sqref="AX197">
    <cfRule type="cellIs" dxfId="1873" priority="1874" operator="lessThan">
      <formula>AR197</formula>
    </cfRule>
  </conditionalFormatting>
  <conditionalFormatting sqref="AN180:AX183">
    <cfRule type="expression" dxfId="1872" priority="1873">
      <formula>$B$175="duplicato"</formula>
    </cfRule>
  </conditionalFormatting>
  <conditionalFormatting sqref="AY182:BA185">
    <cfRule type="expression" dxfId="1871" priority="1872">
      <formula>$B$175="duplicato"</formula>
    </cfRule>
  </conditionalFormatting>
  <conditionalFormatting sqref="AN188:BA191">
    <cfRule type="expression" dxfId="1870" priority="1871">
      <formula>$B$175="duplicato"</formula>
    </cfRule>
  </conditionalFormatting>
  <conditionalFormatting sqref="AY192:BA193">
    <cfRule type="expression" dxfId="1869" priority="1870">
      <formula>$B$175="duplicato"</formula>
    </cfRule>
  </conditionalFormatting>
  <conditionalFormatting sqref="AN196:AR198">
    <cfRule type="expression" dxfId="1868" priority="1869">
      <formula>$B$175="duplicato"</formula>
    </cfRule>
  </conditionalFormatting>
  <conditionalFormatting sqref="AY180:BA181">
    <cfRule type="expression" dxfId="1867" priority="1868">
      <formula>$B$175="duplicato"</formula>
    </cfRule>
  </conditionalFormatting>
  <conditionalFormatting sqref="AS196:AT197">
    <cfRule type="expression" dxfId="1866" priority="1867">
      <formula>$B$175="duplicato"</formula>
    </cfRule>
  </conditionalFormatting>
  <conditionalFormatting sqref="AT198">
    <cfRule type="expression" dxfId="1865" priority="1866">
      <formula>$B$175="duplicato"</formula>
    </cfRule>
  </conditionalFormatting>
  <conditionalFormatting sqref="BO196">
    <cfRule type="cellIs" dxfId="1864" priority="1865" operator="lessThan">
      <formula>-BI196</formula>
    </cfRule>
  </conditionalFormatting>
  <conditionalFormatting sqref="BP196">
    <cfRule type="cellIs" dxfId="1863" priority="1864" operator="lessThan">
      <formula>BJ196</formula>
    </cfRule>
  </conditionalFormatting>
  <conditionalFormatting sqref="BO197">
    <cfRule type="cellIs" dxfId="1862" priority="1863" operator="lessThan">
      <formula>-BI197</formula>
    </cfRule>
  </conditionalFormatting>
  <conditionalFormatting sqref="BP197">
    <cfRule type="cellIs" dxfId="1861" priority="1862" operator="lessThan">
      <formula>BJ197</formula>
    </cfRule>
  </conditionalFormatting>
  <conditionalFormatting sqref="BO196">
    <cfRule type="cellIs" dxfId="1860" priority="1861" operator="lessThan">
      <formula>-BI196</formula>
    </cfRule>
  </conditionalFormatting>
  <conditionalFormatting sqref="BP196">
    <cfRule type="cellIs" dxfId="1859" priority="1860" operator="lessThan">
      <formula>BJ196</formula>
    </cfRule>
  </conditionalFormatting>
  <conditionalFormatting sqref="BO197">
    <cfRule type="cellIs" dxfId="1858" priority="1859" operator="lessThan">
      <formula>-BI197</formula>
    </cfRule>
  </conditionalFormatting>
  <conditionalFormatting sqref="BP197">
    <cfRule type="cellIs" dxfId="1857" priority="1858" operator="lessThan">
      <formula>BJ197</formula>
    </cfRule>
  </conditionalFormatting>
  <conditionalFormatting sqref="BF180:BP183">
    <cfRule type="expression" dxfId="1856" priority="1857">
      <formula>$B$175="duplicato"</formula>
    </cfRule>
  </conditionalFormatting>
  <conditionalFormatting sqref="BQ182:BS185">
    <cfRule type="expression" dxfId="1855" priority="1856">
      <formula>$B$175="duplicato"</formula>
    </cfRule>
  </conditionalFormatting>
  <conditionalFormatting sqref="BF188:BS191">
    <cfRule type="expression" dxfId="1854" priority="1855">
      <formula>$B$175="duplicato"</formula>
    </cfRule>
  </conditionalFormatting>
  <conditionalFormatting sqref="BQ192:BS193">
    <cfRule type="expression" dxfId="1853" priority="1854">
      <formula>$B$175="duplicato"</formula>
    </cfRule>
  </conditionalFormatting>
  <conditionalFormatting sqref="BF196:BJ198">
    <cfRule type="expression" dxfId="1852" priority="1853">
      <formula>$B$175="duplicato"</formula>
    </cfRule>
  </conditionalFormatting>
  <conditionalFormatting sqref="BQ180:BS181">
    <cfRule type="expression" dxfId="1851" priority="1852">
      <formula>$B$175="duplicato"</formula>
    </cfRule>
  </conditionalFormatting>
  <conditionalFormatting sqref="BK196:BL197">
    <cfRule type="expression" dxfId="1850" priority="1851">
      <formula>$B$175="duplicato"</formula>
    </cfRule>
  </conditionalFormatting>
  <conditionalFormatting sqref="BL198">
    <cfRule type="expression" dxfId="1849" priority="1850">
      <formula>$B$175="duplicato"</formula>
    </cfRule>
  </conditionalFormatting>
  <conditionalFormatting sqref="CG196">
    <cfRule type="cellIs" dxfId="1848" priority="1849" operator="lessThan">
      <formula>-CA196</formula>
    </cfRule>
  </conditionalFormatting>
  <conditionalFormatting sqref="CH196">
    <cfRule type="cellIs" dxfId="1847" priority="1848" operator="lessThan">
      <formula>CB196</formula>
    </cfRule>
  </conditionalFormatting>
  <conditionalFormatting sqref="CG197">
    <cfRule type="cellIs" dxfId="1846" priority="1847" operator="lessThan">
      <formula>-CA197</formula>
    </cfRule>
  </conditionalFormatting>
  <conditionalFormatting sqref="CH197">
    <cfRule type="cellIs" dxfId="1845" priority="1846" operator="lessThan">
      <formula>CB197</formula>
    </cfRule>
  </conditionalFormatting>
  <conditionalFormatting sqref="CG196">
    <cfRule type="cellIs" dxfId="1844" priority="1845" operator="lessThan">
      <formula>-CA196</formula>
    </cfRule>
  </conditionalFormatting>
  <conditionalFormatting sqref="CH196">
    <cfRule type="cellIs" dxfId="1843" priority="1844" operator="lessThan">
      <formula>CB196</formula>
    </cfRule>
  </conditionalFormatting>
  <conditionalFormatting sqref="CG197">
    <cfRule type="cellIs" dxfId="1842" priority="1843" operator="lessThan">
      <formula>-CA197</formula>
    </cfRule>
  </conditionalFormatting>
  <conditionalFormatting sqref="CH197">
    <cfRule type="cellIs" dxfId="1841" priority="1842" operator="lessThan">
      <formula>CB197</formula>
    </cfRule>
  </conditionalFormatting>
  <conditionalFormatting sqref="BX180:CH183">
    <cfRule type="expression" dxfId="1840" priority="1841">
      <formula>$B$175="duplicato"</formula>
    </cfRule>
  </conditionalFormatting>
  <conditionalFormatting sqref="CI182:CK185">
    <cfRule type="expression" dxfId="1839" priority="1840">
      <formula>$B$175="duplicato"</formula>
    </cfRule>
  </conditionalFormatting>
  <conditionalFormatting sqref="BX188:CK191">
    <cfRule type="expression" dxfId="1838" priority="1839">
      <formula>$B$175="duplicato"</formula>
    </cfRule>
  </conditionalFormatting>
  <conditionalFormatting sqref="CI192:CK193">
    <cfRule type="expression" dxfId="1837" priority="1838">
      <formula>$B$175="duplicato"</formula>
    </cfRule>
  </conditionalFormatting>
  <conditionalFormatting sqref="BX196:CB198">
    <cfRule type="expression" dxfId="1836" priority="1837">
      <formula>$B$175="duplicato"</formula>
    </cfRule>
  </conditionalFormatting>
  <conditionalFormatting sqref="CI180:CK181">
    <cfRule type="expression" dxfId="1835" priority="1836">
      <formula>$B$175="duplicato"</formula>
    </cfRule>
  </conditionalFormatting>
  <conditionalFormatting sqref="CC196:CD197">
    <cfRule type="expression" dxfId="1834" priority="1835">
      <formula>$B$175="duplicato"</formula>
    </cfRule>
  </conditionalFormatting>
  <conditionalFormatting sqref="CD198">
    <cfRule type="expression" dxfId="1833" priority="1834">
      <formula>$B$175="duplicato"</formula>
    </cfRule>
  </conditionalFormatting>
  <conditionalFormatting sqref="CY196">
    <cfRule type="cellIs" dxfId="1832" priority="1833" operator="lessThan">
      <formula>-CS196</formula>
    </cfRule>
  </conditionalFormatting>
  <conditionalFormatting sqref="CZ196">
    <cfRule type="cellIs" dxfId="1831" priority="1832" operator="lessThan">
      <formula>CT196</formula>
    </cfRule>
  </conditionalFormatting>
  <conditionalFormatting sqref="CY197">
    <cfRule type="cellIs" dxfId="1830" priority="1831" operator="lessThan">
      <formula>-CS197</formula>
    </cfRule>
  </conditionalFormatting>
  <conditionalFormatting sqref="CZ197">
    <cfRule type="cellIs" dxfId="1829" priority="1830" operator="lessThan">
      <formula>CT197</formula>
    </cfRule>
  </conditionalFormatting>
  <conditionalFormatting sqref="CY196">
    <cfRule type="cellIs" dxfId="1828" priority="1829" operator="lessThan">
      <formula>-CS196</formula>
    </cfRule>
  </conditionalFormatting>
  <conditionalFormatting sqref="CZ196">
    <cfRule type="cellIs" dxfId="1827" priority="1828" operator="lessThan">
      <formula>CT196</formula>
    </cfRule>
  </conditionalFormatting>
  <conditionalFormatting sqref="CY197">
    <cfRule type="cellIs" dxfId="1826" priority="1827" operator="lessThan">
      <formula>-CS197</formula>
    </cfRule>
  </conditionalFormatting>
  <conditionalFormatting sqref="CZ197">
    <cfRule type="cellIs" dxfId="1825" priority="1826" operator="lessThan">
      <formula>CT197</formula>
    </cfRule>
  </conditionalFormatting>
  <conditionalFormatting sqref="CP180:CZ183">
    <cfRule type="expression" dxfId="1824" priority="1825">
      <formula>$B$175="duplicato"</formula>
    </cfRule>
  </conditionalFormatting>
  <conditionalFormatting sqref="DA182:DC185">
    <cfRule type="expression" dxfId="1823" priority="1824">
      <formula>$B$175="duplicato"</formula>
    </cfRule>
  </conditionalFormatting>
  <conditionalFormatting sqref="CP188:DC191">
    <cfRule type="expression" dxfId="1822" priority="1823">
      <formula>$B$175="duplicato"</formula>
    </cfRule>
  </conditionalFormatting>
  <conditionalFormatting sqref="DA192:DC193">
    <cfRule type="expression" dxfId="1821" priority="1822">
      <formula>$B$175="duplicato"</formula>
    </cfRule>
  </conditionalFormatting>
  <conditionalFormatting sqref="CP196:CT198">
    <cfRule type="expression" dxfId="1820" priority="1821">
      <formula>$B$175="duplicato"</formula>
    </cfRule>
  </conditionalFormatting>
  <conditionalFormatting sqref="DA180:DC181">
    <cfRule type="expression" dxfId="1819" priority="1820">
      <formula>$B$175="duplicato"</formula>
    </cfRule>
  </conditionalFormatting>
  <conditionalFormatting sqref="CU196:CV197">
    <cfRule type="expression" dxfId="1818" priority="1819">
      <formula>$B$175="duplicato"</formula>
    </cfRule>
  </conditionalFormatting>
  <conditionalFormatting sqref="CV198">
    <cfRule type="expression" dxfId="1817" priority="1818">
      <formula>$B$175="duplicato"</formula>
    </cfRule>
  </conditionalFormatting>
  <conditionalFormatting sqref="DQ196">
    <cfRule type="cellIs" dxfId="1816" priority="1817" operator="lessThan">
      <formula>-DK196</formula>
    </cfRule>
  </conditionalFormatting>
  <conditionalFormatting sqref="DR196">
    <cfRule type="cellIs" dxfId="1815" priority="1816" operator="lessThan">
      <formula>DL196</formula>
    </cfRule>
  </conditionalFormatting>
  <conditionalFormatting sqref="DQ197">
    <cfRule type="cellIs" dxfId="1814" priority="1815" operator="lessThan">
      <formula>-DK197</formula>
    </cfRule>
  </conditionalFormatting>
  <conditionalFormatting sqref="DR197">
    <cfRule type="cellIs" dxfId="1813" priority="1814" operator="lessThan">
      <formula>DL197</formula>
    </cfRule>
  </conditionalFormatting>
  <conditionalFormatting sqref="DQ196">
    <cfRule type="cellIs" dxfId="1812" priority="1813" operator="lessThan">
      <formula>-DK196</formula>
    </cfRule>
  </conditionalFormatting>
  <conditionalFormatting sqref="DR196">
    <cfRule type="cellIs" dxfId="1811" priority="1812" operator="lessThan">
      <formula>DL196</formula>
    </cfRule>
  </conditionalFormatting>
  <conditionalFormatting sqref="DQ197">
    <cfRule type="cellIs" dxfId="1810" priority="1811" operator="lessThan">
      <formula>-DK197</formula>
    </cfRule>
  </conditionalFormatting>
  <conditionalFormatting sqref="DR197">
    <cfRule type="cellIs" dxfId="1809" priority="1810" operator="lessThan">
      <formula>DL197</formula>
    </cfRule>
  </conditionalFormatting>
  <conditionalFormatting sqref="DH180:DR183">
    <cfRule type="expression" dxfId="1808" priority="1809">
      <formula>$B$175="duplicato"</formula>
    </cfRule>
  </conditionalFormatting>
  <conditionalFormatting sqref="DS182:DU185">
    <cfRule type="expression" dxfId="1807" priority="1808">
      <formula>$B$175="duplicato"</formula>
    </cfRule>
  </conditionalFormatting>
  <conditionalFormatting sqref="DH188:DU191">
    <cfRule type="expression" dxfId="1806" priority="1807">
      <formula>$B$175="duplicato"</formula>
    </cfRule>
  </conditionalFormatting>
  <conditionalFormatting sqref="DS192:DU193">
    <cfRule type="expression" dxfId="1805" priority="1806">
      <formula>$B$175="duplicato"</formula>
    </cfRule>
  </conditionalFormatting>
  <conditionalFormatting sqref="DH196:DL198">
    <cfRule type="expression" dxfId="1804" priority="1805">
      <formula>$B$175="duplicato"</formula>
    </cfRule>
  </conditionalFormatting>
  <conditionalFormatting sqref="DS180:DU181">
    <cfRule type="expression" dxfId="1803" priority="1804">
      <formula>$B$175="duplicato"</formula>
    </cfRule>
  </conditionalFormatting>
  <conditionalFormatting sqref="DM196:DN197">
    <cfRule type="expression" dxfId="1802" priority="1803">
      <formula>$B$175="duplicato"</formula>
    </cfRule>
  </conditionalFormatting>
  <conditionalFormatting sqref="DN198">
    <cfRule type="expression" dxfId="1801" priority="1802">
      <formula>$B$175="duplicato"</formula>
    </cfRule>
  </conditionalFormatting>
  <conditionalFormatting sqref="AW168">
    <cfRule type="cellIs" dxfId="1800" priority="1801" operator="lessThan">
      <formula>-AQ168</formula>
    </cfRule>
  </conditionalFormatting>
  <conditionalFormatting sqref="AX168">
    <cfRule type="cellIs" dxfId="1799" priority="1800" operator="lessThan">
      <formula>AR168</formula>
    </cfRule>
  </conditionalFormatting>
  <conditionalFormatting sqref="AW169">
    <cfRule type="cellIs" dxfId="1798" priority="1799" operator="lessThan">
      <formula>-AQ169</formula>
    </cfRule>
  </conditionalFormatting>
  <conditionalFormatting sqref="AX169">
    <cfRule type="cellIs" dxfId="1797" priority="1798" operator="lessThan">
      <formula>AR169</formula>
    </cfRule>
  </conditionalFormatting>
  <conditionalFormatting sqref="AW168">
    <cfRule type="cellIs" dxfId="1796" priority="1797" operator="lessThan">
      <formula>-AQ168</formula>
    </cfRule>
  </conditionalFormatting>
  <conditionalFormatting sqref="AX168">
    <cfRule type="cellIs" dxfId="1795" priority="1796" operator="lessThan">
      <formula>AR168</formula>
    </cfRule>
  </conditionalFormatting>
  <conditionalFormatting sqref="AW169">
    <cfRule type="cellIs" dxfId="1794" priority="1795" operator="lessThan">
      <formula>-AQ169</formula>
    </cfRule>
  </conditionalFormatting>
  <conditionalFormatting sqref="AX169">
    <cfRule type="cellIs" dxfId="1793" priority="1794" operator="lessThan">
      <formula>AR169</formula>
    </cfRule>
  </conditionalFormatting>
  <conditionalFormatting sqref="AN152:AX155">
    <cfRule type="expression" dxfId="1792" priority="1793">
      <formula>$B$147="duplicato"</formula>
    </cfRule>
  </conditionalFormatting>
  <conditionalFormatting sqref="AY154:BA157">
    <cfRule type="expression" dxfId="1791" priority="1792">
      <formula>$B$147="duplicato"</formula>
    </cfRule>
  </conditionalFormatting>
  <conditionalFormatting sqref="AN160:AX163">
    <cfRule type="expression" dxfId="1790" priority="1791">
      <formula>$B$147="duplicato"</formula>
    </cfRule>
  </conditionalFormatting>
  <conditionalFormatting sqref="AY160:BA165">
    <cfRule type="expression" dxfId="1789" priority="1790">
      <formula>$B$147="duplicato"</formula>
    </cfRule>
  </conditionalFormatting>
  <conditionalFormatting sqref="AN168:AR170">
    <cfRule type="expression" dxfId="1788" priority="1789">
      <formula>$B$147="duplicato"</formula>
    </cfRule>
  </conditionalFormatting>
  <conditionalFormatting sqref="AY152:BA153">
    <cfRule type="expression" dxfId="1787" priority="1788">
      <formula>$B$147="duplicato"</formula>
    </cfRule>
  </conditionalFormatting>
  <conditionalFormatting sqref="AS168:AT169">
    <cfRule type="expression" dxfId="1786" priority="1787">
      <formula>$B$147="duplicato"</formula>
    </cfRule>
  </conditionalFormatting>
  <conditionalFormatting sqref="AT170">
    <cfRule type="expression" dxfId="1785" priority="1786">
      <formula>$B$147="duplicato"</formula>
    </cfRule>
  </conditionalFormatting>
  <conditionalFormatting sqref="BO168">
    <cfRule type="cellIs" dxfId="1784" priority="1785" operator="lessThan">
      <formula>-BI168</formula>
    </cfRule>
  </conditionalFormatting>
  <conditionalFormatting sqref="BP168">
    <cfRule type="cellIs" dxfId="1783" priority="1784" operator="lessThan">
      <formula>BJ168</formula>
    </cfRule>
  </conditionalFormatting>
  <conditionalFormatting sqref="BO169">
    <cfRule type="cellIs" dxfId="1782" priority="1783" operator="lessThan">
      <formula>-BI169</formula>
    </cfRule>
  </conditionalFormatting>
  <conditionalFormatting sqref="BP169">
    <cfRule type="cellIs" dxfId="1781" priority="1782" operator="lessThan">
      <formula>BJ169</formula>
    </cfRule>
  </conditionalFormatting>
  <conditionalFormatting sqref="BO168">
    <cfRule type="cellIs" dxfId="1780" priority="1781" operator="lessThan">
      <formula>-BI168</formula>
    </cfRule>
  </conditionalFormatting>
  <conditionalFormatting sqref="BP168">
    <cfRule type="cellIs" dxfId="1779" priority="1780" operator="lessThan">
      <formula>BJ168</formula>
    </cfRule>
  </conditionalFormatting>
  <conditionalFormatting sqref="BO169">
    <cfRule type="cellIs" dxfId="1778" priority="1779" operator="lessThan">
      <formula>-BI169</formula>
    </cfRule>
  </conditionalFormatting>
  <conditionalFormatting sqref="BP169">
    <cfRule type="cellIs" dxfId="1777" priority="1778" operator="lessThan">
      <formula>BJ169</formula>
    </cfRule>
  </conditionalFormatting>
  <conditionalFormatting sqref="BF152:BP155">
    <cfRule type="expression" dxfId="1776" priority="1777">
      <formula>$B$147="duplicato"</formula>
    </cfRule>
  </conditionalFormatting>
  <conditionalFormatting sqref="BQ154:BS157">
    <cfRule type="expression" dxfId="1775" priority="1776">
      <formula>$B$147="duplicato"</formula>
    </cfRule>
  </conditionalFormatting>
  <conditionalFormatting sqref="BF160:BP163">
    <cfRule type="expression" dxfId="1774" priority="1775">
      <formula>$B$147="duplicato"</formula>
    </cfRule>
  </conditionalFormatting>
  <conditionalFormatting sqref="BQ160:BS165">
    <cfRule type="expression" dxfId="1773" priority="1774">
      <formula>$B$147="duplicato"</formula>
    </cfRule>
  </conditionalFormatting>
  <conditionalFormatting sqref="BF168:BJ170">
    <cfRule type="expression" dxfId="1772" priority="1773">
      <formula>$B$147="duplicato"</formula>
    </cfRule>
  </conditionalFormatting>
  <conditionalFormatting sqref="BQ152:BS153">
    <cfRule type="expression" dxfId="1771" priority="1772">
      <formula>$B$147="duplicato"</formula>
    </cfRule>
  </conditionalFormatting>
  <conditionalFormatting sqref="BK168:BL169">
    <cfRule type="expression" dxfId="1770" priority="1771">
      <formula>$B$147="duplicato"</formula>
    </cfRule>
  </conditionalFormatting>
  <conditionalFormatting sqref="BL170">
    <cfRule type="expression" dxfId="1769" priority="1770">
      <formula>$B$147="duplicato"</formula>
    </cfRule>
  </conditionalFormatting>
  <conditionalFormatting sqref="CG168">
    <cfRule type="cellIs" dxfId="1768" priority="1769" operator="lessThan">
      <formula>-CA168</formula>
    </cfRule>
  </conditionalFormatting>
  <conditionalFormatting sqref="CH168">
    <cfRule type="cellIs" dxfId="1767" priority="1768" operator="lessThan">
      <formula>CB168</formula>
    </cfRule>
  </conditionalFormatting>
  <conditionalFormatting sqref="CG169">
    <cfRule type="cellIs" dxfId="1766" priority="1767" operator="lessThan">
      <formula>-CA169</formula>
    </cfRule>
  </conditionalFormatting>
  <conditionalFormatting sqref="CH169">
    <cfRule type="cellIs" dxfId="1765" priority="1766" operator="lessThan">
      <formula>CB169</formula>
    </cfRule>
  </conditionalFormatting>
  <conditionalFormatting sqref="CG168">
    <cfRule type="cellIs" dxfId="1764" priority="1765" operator="lessThan">
      <formula>-CA168</formula>
    </cfRule>
  </conditionalFormatting>
  <conditionalFormatting sqref="CH168">
    <cfRule type="cellIs" dxfId="1763" priority="1764" operator="lessThan">
      <formula>CB168</formula>
    </cfRule>
  </conditionalFormatting>
  <conditionalFormatting sqref="CG169">
    <cfRule type="cellIs" dxfId="1762" priority="1763" operator="lessThan">
      <formula>-CA169</formula>
    </cfRule>
  </conditionalFormatting>
  <conditionalFormatting sqref="CH169">
    <cfRule type="cellIs" dxfId="1761" priority="1762" operator="lessThan">
      <formula>CB169</formula>
    </cfRule>
  </conditionalFormatting>
  <conditionalFormatting sqref="BX152:CH155">
    <cfRule type="expression" dxfId="1760" priority="1761">
      <formula>$B$147="duplicato"</formula>
    </cfRule>
  </conditionalFormatting>
  <conditionalFormatting sqref="CI154:CK157">
    <cfRule type="expression" dxfId="1759" priority="1760">
      <formula>$B$147="duplicato"</formula>
    </cfRule>
  </conditionalFormatting>
  <conditionalFormatting sqref="BX160:CH163">
    <cfRule type="expression" dxfId="1758" priority="1759">
      <formula>$B$147="duplicato"</formula>
    </cfRule>
  </conditionalFormatting>
  <conditionalFormatting sqref="CI160:CK165">
    <cfRule type="expression" dxfId="1757" priority="1758">
      <formula>$B$147="duplicato"</formula>
    </cfRule>
  </conditionalFormatting>
  <conditionalFormatting sqref="BX168:CB170">
    <cfRule type="expression" dxfId="1756" priority="1757">
      <formula>$B$147="duplicato"</formula>
    </cfRule>
  </conditionalFormatting>
  <conditionalFormatting sqref="CI152:CK153">
    <cfRule type="expression" dxfId="1755" priority="1756">
      <formula>$B$147="duplicato"</formula>
    </cfRule>
  </conditionalFormatting>
  <conditionalFormatting sqref="CC168:CD169">
    <cfRule type="expression" dxfId="1754" priority="1755">
      <formula>$B$147="duplicato"</formula>
    </cfRule>
  </conditionalFormatting>
  <conditionalFormatting sqref="CD170">
    <cfRule type="expression" dxfId="1753" priority="1754">
      <formula>$B$147="duplicato"</formula>
    </cfRule>
  </conditionalFormatting>
  <conditionalFormatting sqref="CY168">
    <cfRule type="cellIs" dxfId="1752" priority="1753" operator="lessThan">
      <formula>-CS168</formula>
    </cfRule>
  </conditionalFormatting>
  <conditionalFormatting sqref="CZ168">
    <cfRule type="cellIs" dxfId="1751" priority="1752" operator="lessThan">
      <formula>CT168</formula>
    </cfRule>
  </conditionalFormatting>
  <conditionalFormatting sqref="CY169">
    <cfRule type="cellIs" dxfId="1750" priority="1751" operator="lessThan">
      <formula>-CS169</formula>
    </cfRule>
  </conditionalFormatting>
  <conditionalFormatting sqref="CZ169">
    <cfRule type="cellIs" dxfId="1749" priority="1750" operator="lessThan">
      <formula>CT169</formula>
    </cfRule>
  </conditionalFormatting>
  <conditionalFormatting sqref="CY168">
    <cfRule type="cellIs" dxfId="1748" priority="1749" operator="lessThan">
      <formula>-CS168</formula>
    </cfRule>
  </conditionalFormatting>
  <conditionalFormatting sqref="CZ168">
    <cfRule type="cellIs" dxfId="1747" priority="1748" operator="lessThan">
      <formula>CT168</formula>
    </cfRule>
  </conditionalFormatting>
  <conditionalFormatting sqref="CY169">
    <cfRule type="cellIs" dxfId="1746" priority="1747" operator="lessThan">
      <formula>-CS169</formula>
    </cfRule>
  </conditionalFormatting>
  <conditionalFormatting sqref="CZ169">
    <cfRule type="cellIs" dxfId="1745" priority="1746" operator="lessThan">
      <formula>CT169</formula>
    </cfRule>
  </conditionalFormatting>
  <conditionalFormatting sqref="CP152:CZ155">
    <cfRule type="expression" dxfId="1744" priority="1745">
      <formula>$B$147="duplicato"</formula>
    </cfRule>
  </conditionalFormatting>
  <conditionalFormatting sqref="DA154:DC157">
    <cfRule type="expression" dxfId="1743" priority="1744">
      <formula>$B$147="duplicato"</formula>
    </cfRule>
  </conditionalFormatting>
  <conditionalFormatting sqref="CP160:CZ163">
    <cfRule type="expression" dxfId="1742" priority="1743">
      <formula>$B$147="duplicato"</formula>
    </cfRule>
  </conditionalFormatting>
  <conditionalFormatting sqref="DA160:DC165">
    <cfRule type="expression" dxfId="1741" priority="1742">
      <formula>$B$147="duplicato"</formula>
    </cfRule>
  </conditionalFormatting>
  <conditionalFormatting sqref="CP168:CT170">
    <cfRule type="expression" dxfId="1740" priority="1741">
      <formula>$B$147="duplicato"</formula>
    </cfRule>
  </conditionalFormatting>
  <conditionalFormatting sqref="DA152:DC153">
    <cfRule type="expression" dxfId="1739" priority="1740">
      <formula>$B$147="duplicato"</formula>
    </cfRule>
  </conditionalFormatting>
  <conditionalFormatting sqref="CU168:CV169">
    <cfRule type="expression" dxfId="1738" priority="1739">
      <formula>$B$147="duplicato"</formula>
    </cfRule>
  </conditionalFormatting>
  <conditionalFormatting sqref="CV170">
    <cfRule type="expression" dxfId="1737" priority="1738">
      <formula>$B$147="duplicato"</formula>
    </cfRule>
  </conditionalFormatting>
  <conditionalFormatting sqref="DQ168">
    <cfRule type="cellIs" dxfId="1736" priority="1737" operator="lessThan">
      <formula>-DK168</formula>
    </cfRule>
  </conditionalFormatting>
  <conditionalFormatting sqref="DR168">
    <cfRule type="cellIs" dxfId="1735" priority="1736" operator="lessThan">
      <formula>DL168</formula>
    </cfRule>
  </conditionalFormatting>
  <conditionalFormatting sqref="DQ169">
    <cfRule type="cellIs" dxfId="1734" priority="1735" operator="lessThan">
      <formula>-DK169</formula>
    </cfRule>
  </conditionalFormatting>
  <conditionalFormatting sqref="DR169">
    <cfRule type="cellIs" dxfId="1733" priority="1734" operator="lessThan">
      <formula>DL169</formula>
    </cfRule>
  </conditionalFormatting>
  <conditionalFormatting sqref="DQ168">
    <cfRule type="cellIs" dxfId="1732" priority="1733" operator="lessThan">
      <formula>-DK168</formula>
    </cfRule>
  </conditionalFormatting>
  <conditionalFormatting sqref="DR168">
    <cfRule type="cellIs" dxfId="1731" priority="1732" operator="lessThan">
      <formula>DL168</formula>
    </cfRule>
  </conditionalFormatting>
  <conditionalFormatting sqref="DQ169">
    <cfRule type="cellIs" dxfId="1730" priority="1731" operator="lessThan">
      <formula>-DK169</formula>
    </cfRule>
  </conditionalFormatting>
  <conditionalFormatting sqref="DR169">
    <cfRule type="cellIs" dxfId="1729" priority="1730" operator="lessThan">
      <formula>DL169</formula>
    </cfRule>
  </conditionalFormatting>
  <conditionalFormatting sqref="DH152:DR155">
    <cfRule type="expression" dxfId="1728" priority="1729">
      <formula>$B$147="duplicato"</formula>
    </cfRule>
  </conditionalFormatting>
  <conditionalFormatting sqref="DS154:DU157">
    <cfRule type="expression" dxfId="1727" priority="1728">
      <formula>$B$147="duplicato"</formula>
    </cfRule>
  </conditionalFormatting>
  <conditionalFormatting sqref="DH160:DR163">
    <cfRule type="expression" dxfId="1726" priority="1727">
      <formula>$B$147="duplicato"</formula>
    </cfRule>
  </conditionalFormatting>
  <conditionalFormatting sqref="DS160:DU165">
    <cfRule type="expression" dxfId="1725" priority="1726">
      <formula>$B$147="duplicato"</formula>
    </cfRule>
  </conditionalFormatting>
  <conditionalFormatting sqref="DH168:DL170">
    <cfRule type="expression" dxfId="1724" priority="1725">
      <formula>$B$147="duplicato"</formula>
    </cfRule>
  </conditionalFormatting>
  <conditionalFormatting sqref="DS152:DU153">
    <cfRule type="expression" dxfId="1723" priority="1724">
      <formula>$B$147="duplicato"</formula>
    </cfRule>
  </conditionalFormatting>
  <conditionalFormatting sqref="DM168:DN169">
    <cfRule type="expression" dxfId="1722" priority="1723">
      <formula>$B$147="duplicato"</formula>
    </cfRule>
  </conditionalFormatting>
  <conditionalFormatting sqref="DN170">
    <cfRule type="expression" dxfId="1721" priority="1722">
      <formula>$B$147="duplicato"</formula>
    </cfRule>
  </conditionalFormatting>
  <conditionalFormatting sqref="AN160:AS163">
    <cfRule type="expression" dxfId="1720" priority="1721">
      <formula>$B$147="duplicato"</formula>
    </cfRule>
  </conditionalFormatting>
  <conditionalFormatting sqref="BF160:BK163">
    <cfRule type="expression" dxfId="1719" priority="1720">
      <formula>$B$147="duplicato"</formula>
    </cfRule>
  </conditionalFormatting>
  <conditionalFormatting sqref="BX160:CC163">
    <cfRule type="expression" dxfId="1718" priority="1719">
      <formula>$B$147="duplicato"</formula>
    </cfRule>
  </conditionalFormatting>
  <conditionalFormatting sqref="CP160:CU163">
    <cfRule type="expression" dxfId="1717" priority="1718">
      <formula>$B$147="duplicato"</formula>
    </cfRule>
  </conditionalFormatting>
  <conditionalFormatting sqref="DH160:DM163">
    <cfRule type="expression" dxfId="1716" priority="1717">
      <formula>$B$147="duplicato"</formula>
    </cfRule>
  </conditionalFormatting>
  <conditionalFormatting sqref="DH160:DM163">
    <cfRule type="expression" dxfId="1715" priority="1716">
      <formula>$B$147="duplicato"</formula>
    </cfRule>
  </conditionalFormatting>
  <conditionalFormatting sqref="AN188:AX191">
    <cfRule type="expression" dxfId="1714" priority="1715">
      <formula>$B$147="duplicato"</formula>
    </cfRule>
  </conditionalFormatting>
  <conditionalFormatting sqref="AY188:BA191">
    <cfRule type="expression" dxfId="1713" priority="1714">
      <formula>$B$147="duplicato"</formula>
    </cfRule>
  </conditionalFormatting>
  <conditionalFormatting sqref="BF188:BP191">
    <cfRule type="expression" dxfId="1712" priority="1713">
      <formula>$B$147="duplicato"</formula>
    </cfRule>
  </conditionalFormatting>
  <conditionalFormatting sqref="BQ188:BS191">
    <cfRule type="expression" dxfId="1711" priority="1712">
      <formula>$B$147="duplicato"</formula>
    </cfRule>
  </conditionalFormatting>
  <conditionalFormatting sqref="BX188:CH191">
    <cfRule type="expression" dxfId="1710" priority="1711">
      <formula>$B$147="duplicato"</formula>
    </cfRule>
  </conditionalFormatting>
  <conditionalFormatting sqref="CI188:CK191">
    <cfRule type="expression" dxfId="1709" priority="1710">
      <formula>$B$147="duplicato"</formula>
    </cfRule>
  </conditionalFormatting>
  <conditionalFormatting sqref="CP188:CZ191">
    <cfRule type="expression" dxfId="1708" priority="1709">
      <formula>$B$147="duplicato"</formula>
    </cfRule>
  </conditionalFormatting>
  <conditionalFormatting sqref="DA188:DC191">
    <cfRule type="expression" dxfId="1707" priority="1708">
      <formula>$B$147="duplicato"</formula>
    </cfRule>
  </conditionalFormatting>
  <conditionalFormatting sqref="DH188:DR191">
    <cfRule type="expression" dxfId="1706" priority="1707">
      <formula>$B$147="duplicato"</formula>
    </cfRule>
  </conditionalFormatting>
  <conditionalFormatting sqref="DS188:DU191">
    <cfRule type="expression" dxfId="1705" priority="1706">
      <formula>$B$147="duplicato"</formula>
    </cfRule>
  </conditionalFormatting>
  <conditionalFormatting sqref="AN188:AS191">
    <cfRule type="expression" dxfId="1704" priority="1705">
      <formula>$B$147="duplicato"</formula>
    </cfRule>
  </conditionalFormatting>
  <conditionalFormatting sqref="BF188:BK191">
    <cfRule type="expression" dxfId="1703" priority="1704">
      <formula>$B$147="duplicato"</formula>
    </cfRule>
  </conditionalFormatting>
  <conditionalFormatting sqref="BX188:CC191">
    <cfRule type="expression" dxfId="1702" priority="1703">
      <formula>$B$147="duplicato"</formula>
    </cfRule>
  </conditionalFormatting>
  <conditionalFormatting sqref="CP188:CU191">
    <cfRule type="expression" dxfId="1701" priority="1702">
      <formula>$B$147="duplicato"</formula>
    </cfRule>
  </conditionalFormatting>
  <conditionalFormatting sqref="DH188:DM191">
    <cfRule type="expression" dxfId="1700" priority="1701">
      <formula>$B$147="duplicato"</formula>
    </cfRule>
  </conditionalFormatting>
  <conditionalFormatting sqref="DH188:DM191">
    <cfRule type="expression" dxfId="1699" priority="1700">
      <formula>$B$147="duplicato"</formula>
    </cfRule>
  </conditionalFormatting>
  <conditionalFormatting sqref="AN216:AX219">
    <cfRule type="expression" dxfId="1698" priority="1699">
      <formula>$B$147="duplicato"</formula>
    </cfRule>
  </conditionalFormatting>
  <conditionalFormatting sqref="AY216:BA219">
    <cfRule type="expression" dxfId="1697" priority="1698">
      <formula>$B$147="duplicato"</formula>
    </cfRule>
  </conditionalFormatting>
  <conditionalFormatting sqref="BF216:BP219">
    <cfRule type="expression" dxfId="1696" priority="1697">
      <formula>$B$147="duplicato"</formula>
    </cfRule>
  </conditionalFormatting>
  <conditionalFormatting sqref="BQ216:BS219">
    <cfRule type="expression" dxfId="1695" priority="1696">
      <formula>$B$147="duplicato"</formula>
    </cfRule>
  </conditionalFormatting>
  <conditionalFormatting sqref="BX216:CH219">
    <cfRule type="expression" dxfId="1694" priority="1695">
      <formula>$B$147="duplicato"</formula>
    </cfRule>
  </conditionalFormatting>
  <conditionalFormatting sqref="CI216:CK219">
    <cfRule type="expression" dxfId="1693" priority="1694">
      <formula>$B$147="duplicato"</formula>
    </cfRule>
  </conditionalFormatting>
  <conditionalFormatting sqref="CP216:CZ219">
    <cfRule type="expression" dxfId="1692" priority="1693">
      <formula>$B$147="duplicato"</formula>
    </cfRule>
  </conditionalFormatting>
  <conditionalFormatting sqref="DA216:DC219">
    <cfRule type="expression" dxfId="1691" priority="1692">
      <formula>$B$147="duplicato"</formula>
    </cfRule>
  </conditionalFormatting>
  <conditionalFormatting sqref="DH216:DR219">
    <cfRule type="expression" dxfId="1690" priority="1691">
      <formula>$B$147="duplicato"</formula>
    </cfRule>
  </conditionalFormatting>
  <conditionalFormatting sqref="DS216:DU219">
    <cfRule type="expression" dxfId="1689" priority="1690">
      <formula>$B$147="duplicato"</formula>
    </cfRule>
  </conditionalFormatting>
  <conditionalFormatting sqref="AN216:AS219">
    <cfRule type="expression" dxfId="1688" priority="1689">
      <formula>$B$147="duplicato"</formula>
    </cfRule>
  </conditionalFormatting>
  <conditionalFormatting sqref="BF216:BK219">
    <cfRule type="expression" dxfId="1687" priority="1688">
      <formula>$B$147="duplicato"</formula>
    </cfRule>
  </conditionalFormatting>
  <conditionalFormatting sqref="BX216:CC219">
    <cfRule type="expression" dxfId="1686" priority="1687">
      <formula>$B$147="duplicato"</formula>
    </cfRule>
  </conditionalFormatting>
  <conditionalFormatting sqref="CP216:CU219">
    <cfRule type="expression" dxfId="1685" priority="1686">
      <formula>$B$147="duplicato"</formula>
    </cfRule>
  </conditionalFormatting>
  <conditionalFormatting sqref="DH216:DM219">
    <cfRule type="expression" dxfId="1684" priority="1685">
      <formula>$B$147="duplicato"</formula>
    </cfRule>
  </conditionalFormatting>
  <conditionalFormatting sqref="DH216:DM219">
    <cfRule type="expression" dxfId="1683" priority="1684">
      <formula>$B$147="duplicato"</formula>
    </cfRule>
  </conditionalFormatting>
  <conditionalFormatting sqref="AW140">
    <cfRule type="cellIs" dxfId="1682" priority="1683" operator="lessThan">
      <formula>-AQ140</formula>
    </cfRule>
  </conditionalFormatting>
  <conditionalFormatting sqref="AX140">
    <cfRule type="cellIs" dxfId="1681" priority="1682" operator="lessThan">
      <formula>AR140</formula>
    </cfRule>
  </conditionalFormatting>
  <conditionalFormatting sqref="AW141">
    <cfRule type="cellIs" dxfId="1680" priority="1681" operator="lessThan">
      <formula>-AQ141</formula>
    </cfRule>
  </conditionalFormatting>
  <conditionalFormatting sqref="AX141">
    <cfRule type="cellIs" dxfId="1679" priority="1680" operator="lessThan">
      <formula>AR141</formula>
    </cfRule>
  </conditionalFormatting>
  <conditionalFormatting sqref="AW112">
    <cfRule type="cellIs" dxfId="1678" priority="1679" operator="lessThan">
      <formula>-AQ112</formula>
    </cfRule>
  </conditionalFormatting>
  <conditionalFormatting sqref="AX112">
    <cfRule type="cellIs" dxfId="1677" priority="1678" operator="lessThan">
      <formula>AR112</formula>
    </cfRule>
  </conditionalFormatting>
  <conditionalFormatting sqref="AW113">
    <cfRule type="cellIs" dxfId="1676" priority="1677" operator="lessThan">
      <formula>-AQ113</formula>
    </cfRule>
  </conditionalFormatting>
  <conditionalFormatting sqref="AX113">
    <cfRule type="cellIs" dxfId="1675" priority="1676" operator="lessThan">
      <formula>AR113</formula>
    </cfRule>
  </conditionalFormatting>
  <conditionalFormatting sqref="AW84">
    <cfRule type="cellIs" dxfId="1674" priority="1675" operator="lessThan">
      <formula>-AQ84</formula>
    </cfRule>
  </conditionalFormatting>
  <conditionalFormatting sqref="AX84">
    <cfRule type="cellIs" dxfId="1673" priority="1674" operator="lessThan">
      <formula>AR84</formula>
    </cfRule>
  </conditionalFormatting>
  <conditionalFormatting sqref="AW85">
    <cfRule type="cellIs" dxfId="1672" priority="1673" operator="lessThan">
      <formula>-AQ85</formula>
    </cfRule>
  </conditionalFormatting>
  <conditionalFormatting sqref="AX85">
    <cfRule type="cellIs" dxfId="1671" priority="1672" operator="lessThan">
      <formula>AR85</formula>
    </cfRule>
  </conditionalFormatting>
  <conditionalFormatting sqref="AW56">
    <cfRule type="cellIs" dxfId="1670" priority="1671" operator="lessThan">
      <formula>-AQ56</formula>
    </cfRule>
  </conditionalFormatting>
  <conditionalFormatting sqref="AX56">
    <cfRule type="cellIs" dxfId="1669" priority="1670" operator="lessThan">
      <formula>AR56</formula>
    </cfRule>
  </conditionalFormatting>
  <conditionalFormatting sqref="AW57">
    <cfRule type="cellIs" dxfId="1668" priority="1669" operator="lessThan">
      <formula>-AQ57</formula>
    </cfRule>
  </conditionalFormatting>
  <conditionalFormatting sqref="AX57">
    <cfRule type="cellIs" dxfId="1667" priority="1668" operator="lessThan">
      <formula>AR57</formula>
    </cfRule>
  </conditionalFormatting>
  <conditionalFormatting sqref="BO140">
    <cfRule type="cellIs" dxfId="1666" priority="1667" operator="lessThan">
      <formula>-BI140</formula>
    </cfRule>
  </conditionalFormatting>
  <conditionalFormatting sqref="BP140">
    <cfRule type="cellIs" dxfId="1665" priority="1666" operator="lessThan">
      <formula>BJ140</formula>
    </cfRule>
  </conditionalFormatting>
  <conditionalFormatting sqref="BO141">
    <cfRule type="cellIs" dxfId="1664" priority="1665" operator="lessThan">
      <formula>-BI141</formula>
    </cfRule>
  </conditionalFormatting>
  <conditionalFormatting sqref="BP141">
    <cfRule type="cellIs" dxfId="1663" priority="1664" operator="lessThan">
      <formula>BJ141</formula>
    </cfRule>
  </conditionalFormatting>
  <conditionalFormatting sqref="BO112">
    <cfRule type="cellIs" dxfId="1662" priority="1663" operator="lessThan">
      <formula>-BI112</formula>
    </cfRule>
  </conditionalFormatting>
  <conditionalFormatting sqref="BP112">
    <cfRule type="cellIs" dxfId="1661" priority="1662" operator="lessThan">
      <formula>BJ112</formula>
    </cfRule>
  </conditionalFormatting>
  <conditionalFormatting sqref="BO113">
    <cfRule type="cellIs" dxfId="1660" priority="1661" operator="lessThan">
      <formula>-BI113</formula>
    </cfRule>
  </conditionalFormatting>
  <conditionalFormatting sqref="BP113">
    <cfRule type="cellIs" dxfId="1659" priority="1660" operator="lessThan">
      <formula>BJ113</formula>
    </cfRule>
  </conditionalFormatting>
  <conditionalFormatting sqref="BO84">
    <cfRule type="cellIs" dxfId="1658" priority="1659" operator="lessThan">
      <formula>-BI84</formula>
    </cfRule>
  </conditionalFormatting>
  <conditionalFormatting sqref="BP84">
    <cfRule type="cellIs" dxfId="1657" priority="1658" operator="lessThan">
      <formula>BJ84</formula>
    </cfRule>
  </conditionalFormatting>
  <conditionalFormatting sqref="BO85">
    <cfRule type="cellIs" dxfId="1656" priority="1657" operator="lessThan">
      <formula>-BI85</formula>
    </cfRule>
  </conditionalFormatting>
  <conditionalFormatting sqref="BP85">
    <cfRule type="cellIs" dxfId="1655" priority="1656" operator="lessThan">
      <formula>BJ85</formula>
    </cfRule>
  </conditionalFormatting>
  <conditionalFormatting sqref="BO56">
    <cfRule type="cellIs" dxfId="1654" priority="1655" operator="lessThan">
      <formula>-BI56</formula>
    </cfRule>
  </conditionalFormatting>
  <conditionalFormatting sqref="BP56">
    <cfRule type="cellIs" dxfId="1653" priority="1654" operator="lessThan">
      <formula>BJ56</formula>
    </cfRule>
  </conditionalFormatting>
  <conditionalFormatting sqref="BO57">
    <cfRule type="cellIs" dxfId="1652" priority="1653" operator="lessThan">
      <formula>-BI57</formula>
    </cfRule>
  </conditionalFormatting>
  <conditionalFormatting sqref="BP57">
    <cfRule type="cellIs" dxfId="1651" priority="1652" operator="lessThan">
      <formula>BJ57</formula>
    </cfRule>
  </conditionalFormatting>
  <conditionalFormatting sqref="CG140">
    <cfRule type="cellIs" dxfId="1650" priority="1651" operator="lessThan">
      <formula>-CA140</formula>
    </cfRule>
  </conditionalFormatting>
  <conditionalFormatting sqref="CH140">
    <cfRule type="cellIs" dxfId="1649" priority="1650" operator="lessThan">
      <formula>CB140</formula>
    </cfRule>
  </conditionalFormatting>
  <conditionalFormatting sqref="CG141">
    <cfRule type="cellIs" dxfId="1648" priority="1649" operator="lessThan">
      <formula>-CA141</formula>
    </cfRule>
  </conditionalFormatting>
  <conditionalFormatting sqref="CH141">
    <cfRule type="cellIs" dxfId="1647" priority="1648" operator="lessThan">
      <formula>CB141</formula>
    </cfRule>
  </conditionalFormatting>
  <conditionalFormatting sqref="CG112">
    <cfRule type="cellIs" dxfId="1646" priority="1647" operator="lessThan">
      <formula>-CA112</formula>
    </cfRule>
  </conditionalFormatting>
  <conditionalFormatting sqref="CH112">
    <cfRule type="cellIs" dxfId="1645" priority="1646" operator="lessThan">
      <formula>CB112</formula>
    </cfRule>
  </conditionalFormatting>
  <conditionalFormatting sqref="CG113">
    <cfRule type="cellIs" dxfId="1644" priority="1645" operator="lessThan">
      <formula>-CA113</formula>
    </cfRule>
  </conditionalFormatting>
  <conditionalFormatting sqref="CH113">
    <cfRule type="cellIs" dxfId="1643" priority="1644" operator="lessThan">
      <formula>CB113</formula>
    </cfRule>
  </conditionalFormatting>
  <conditionalFormatting sqref="CG84">
    <cfRule type="cellIs" dxfId="1642" priority="1643" operator="lessThan">
      <formula>-CA84</formula>
    </cfRule>
  </conditionalFormatting>
  <conditionalFormatting sqref="CH84">
    <cfRule type="cellIs" dxfId="1641" priority="1642" operator="lessThan">
      <formula>CB84</formula>
    </cfRule>
  </conditionalFormatting>
  <conditionalFormatting sqref="CG85">
    <cfRule type="cellIs" dxfId="1640" priority="1641" operator="lessThan">
      <formula>-CA85</formula>
    </cfRule>
  </conditionalFormatting>
  <conditionalFormatting sqref="CH85">
    <cfRule type="cellIs" dxfId="1639" priority="1640" operator="lessThan">
      <formula>CB85</formula>
    </cfRule>
  </conditionalFormatting>
  <conditionalFormatting sqref="CG56">
    <cfRule type="cellIs" dxfId="1638" priority="1639" operator="lessThan">
      <formula>-CA56</formula>
    </cfRule>
  </conditionalFormatting>
  <conditionalFormatting sqref="CH56">
    <cfRule type="cellIs" dxfId="1637" priority="1638" operator="lessThan">
      <formula>CB56</formula>
    </cfRule>
  </conditionalFormatting>
  <conditionalFormatting sqref="CG57">
    <cfRule type="cellIs" dxfId="1636" priority="1637" operator="lessThan">
      <formula>-CA57</formula>
    </cfRule>
  </conditionalFormatting>
  <conditionalFormatting sqref="CH57">
    <cfRule type="cellIs" dxfId="1635" priority="1636" operator="lessThan">
      <formula>CB57</formula>
    </cfRule>
  </conditionalFormatting>
  <conditionalFormatting sqref="CY140">
    <cfRule type="cellIs" dxfId="1634" priority="1635" operator="lessThan">
      <formula>-CS140</formula>
    </cfRule>
  </conditionalFormatting>
  <conditionalFormatting sqref="CZ140">
    <cfRule type="cellIs" dxfId="1633" priority="1634" operator="lessThan">
      <formula>CT140</formula>
    </cfRule>
  </conditionalFormatting>
  <conditionalFormatting sqref="CY141">
    <cfRule type="cellIs" dxfId="1632" priority="1633" operator="lessThan">
      <formula>-CS141</formula>
    </cfRule>
  </conditionalFormatting>
  <conditionalFormatting sqref="CZ141">
    <cfRule type="cellIs" dxfId="1631" priority="1632" operator="lessThan">
      <formula>CT141</formula>
    </cfRule>
  </conditionalFormatting>
  <conditionalFormatting sqref="CY112">
    <cfRule type="cellIs" dxfId="1630" priority="1631" operator="lessThan">
      <formula>-CS112</formula>
    </cfRule>
  </conditionalFormatting>
  <conditionalFormatting sqref="CZ112">
    <cfRule type="cellIs" dxfId="1629" priority="1630" operator="lessThan">
      <formula>CT112</formula>
    </cfRule>
  </conditionalFormatting>
  <conditionalFormatting sqref="CY113">
    <cfRule type="cellIs" dxfId="1628" priority="1629" operator="lessThan">
      <formula>-CS113</formula>
    </cfRule>
  </conditionalFormatting>
  <conditionalFormatting sqref="CZ113">
    <cfRule type="cellIs" dxfId="1627" priority="1628" operator="lessThan">
      <formula>CT113</formula>
    </cfRule>
  </conditionalFormatting>
  <conditionalFormatting sqref="CY84">
    <cfRule type="cellIs" dxfId="1626" priority="1627" operator="lessThan">
      <formula>-CS84</formula>
    </cfRule>
  </conditionalFormatting>
  <conditionalFormatting sqref="CZ84">
    <cfRule type="cellIs" dxfId="1625" priority="1626" operator="lessThan">
      <formula>CT84</formula>
    </cfRule>
  </conditionalFormatting>
  <conditionalFormatting sqref="CY85">
    <cfRule type="cellIs" dxfId="1624" priority="1625" operator="lessThan">
      <formula>-CS85</formula>
    </cfRule>
  </conditionalFormatting>
  <conditionalFormatting sqref="CZ85">
    <cfRule type="cellIs" dxfId="1623" priority="1624" operator="lessThan">
      <formula>CT85</formula>
    </cfRule>
  </conditionalFormatting>
  <conditionalFormatting sqref="CY56">
    <cfRule type="cellIs" dxfId="1622" priority="1623" operator="lessThan">
      <formula>-CS56</formula>
    </cfRule>
  </conditionalFormatting>
  <conditionalFormatting sqref="CZ56">
    <cfRule type="cellIs" dxfId="1621" priority="1622" operator="lessThan">
      <formula>CT56</formula>
    </cfRule>
  </conditionalFormatting>
  <conditionalFormatting sqref="CY57">
    <cfRule type="cellIs" dxfId="1620" priority="1621" operator="lessThan">
      <formula>-CS57</formula>
    </cfRule>
  </conditionalFormatting>
  <conditionalFormatting sqref="CZ57">
    <cfRule type="cellIs" dxfId="1619" priority="1620" operator="lessThan">
      <formula>CT57</formula>
    </cfRule>
  </conditionalFormatting>
  <conditionalFormatting sqref="DQ140">
    <cfRule type="cellIs" dxfId="1618" priority="1619" operator="lessThan">
      <formula>-DK140</formula>
    </cfRule>
  </conditionalFormatting>
  <conditionalFormatting sqref="DR140">
    <cfRule type="cellIs" dxfId="1617" priority="1618" operator="lessThan">
      <formula>DL140</formula>
    </cfRule>
  </conditionalFormatting>
  <conditionalFormatting sqref="DQ141">
    <cfRule type="cellIs" dxfId="1616" priority="1617" operator="lessThan">
      <formula>-DK141</formula>
    </cfRule>
  </conditionalFormatting>
  <conditionalFormatting sqref="DR141">
    <cfRule type="cellIs" dxfId="1615" priority="1616" operator="lessThan">
      <formula>DL141</formula>
    </cfRule>
  </conditionalFormatting>
  <conditionalFormatting sqref="DQ112">
    <cfRule type="cellIs" dxfId="1614" priority="1615" operator="lessThan">
      <formula>-DK112</formula>
    </cfRule>
  </conditionalFormatting>
  <conditionalFormatting sqref="DR112">
    <cfRule type="cellIs" dxfId="1613" priority="1614" operator="lessThan">
      <formula>DL112</formula>
    </cfRule>
  </conditionalFormatting>
  <conditionalFormatting sqref="DQ113">
    <cfRule type="cellIs" dxfId="1612" priority="1613" operator="lessThan">
      <formula>-DK113</formula>
    </cfRule>
  </conditionalFormatting>
  <conditionalFormatting sqref="DR113">
    <cfRule type="cellIs" dxfId="1611" priority="1612" operator="lessThan">
      <formula>DL113</formula>
    </cfRule>
  </conditionalFormatting>
  <conditionalFormatting sqref="DQ84">
    <cfRule type="cellIs" dxfId="1610" priority="1611" operator="lessThan">
      <formula>-DK84</formula>
    </cfRule>
  </conditionalFormatting>
  <conditionalFormatting sqref="DR84">
    <cfRule type="cellIs" dxfId="1609" priority="1610" operator="lessThan">
      <formula>DL84</formula>
    </cfRule>
  </conditionalFormatting>
  <conditionalFormatting sqref="DQ85">
    <cfRule type="cellIs" dxfId="1608" priority="1609" operator="lessThan">
      <formula>-DK85</formula>
    </cfRule>
  </conditionalFormatting>
  <conditionalFormatting sqref="DR85">
    <cfRule type="cellIs" dxfId="1607" priority="1608" operator="lessThan">
      <formula>DL85</formula>
    </cfRule>
  </conditionalFormatting>
  <conditionalFormatting sqref="DQ56">
    <cfRule type="cellIs" dxfId="1606" priority="1607" operator="lessThan">
      <formula>-DK56</formula>
    </cfRule>
  </conditionalFormatting>
  <conditionalFormatting sqref="DR56">
    <cfRule type="cellIs" dxfId="1605" priority="1606" operator="lessThan">
      <formula>DL56</formula>
    </cfRule>
  </conditionalFormatting>
  <conditionalFormatting sqref="DQ57">
    <cfRule type="cellIs" dxfId="1604" priority="1605" operator="lessThan">
      <formula>-DK57</formula>
    </cfRule>
  </conditionalFormatting>
  <conditionalFormatting sqref="DR57">
    <cfRule type="cellIs" dxfId="1603" priority="1604" operator="lessThan">
      <formula>DL57</formula>
    </cfRule>
  </conditionalFormatting>
  <conditionalFormatting sqref="AW140">
    <cfRule type="cellIs" dxfId="1602" priority="1603" operator="lessThan">
      <formula>-AQ140</formula>
    </cfRule>
  </conditionalFormatting>
  <conditionalFormatting sqref="AX140">
    <cfRule type="cellIs" dxfId="1601" priority="1602" operator="lessThan">
      <formula>AR140</formula>
    </cfRule>
  </conditionalFormatting>
  <conditionalFormatting sqref="AW141">
    <cfRule type="cellIs" dxfId="1600" priority="1601" operator="lessThan">
      <formula>-AQ141</formula>
    </cfRule>
  </conditionalFormatting>
  <conditionalFormatting sqref="AX141">
    <cfRule type="cellIs" dxfId="1599" priority="1600" operator="lessThan">
      <formula>AR141</formula>
    </cfRule>
  </conditionalFormatting>
  <conditionalFormatting sqref="AW112">
    <cfRule type="cellIs" dxfId="1598" priority="1599" operator="lessThan">
      <formula>-AQ112</formula>
    </cfRule>
  </conditionalFormatting>
  <conditionalFormatting sqref="AX112">
    <cfRule type="cellIs" dxfId="1597" priority="1598" operator="lessThan">
      <formula>AR112</formula>
    </cfRule>
  </conditionalFormatting>
  <conditionalFormatting sqref="AW113">
    <cfRule type="cellIs" dxfId="1596" priority="1597" operator="lessThan">
      <formula>-AQ113</formula>
    </cfRule>
  </conditionalFormatting>
  <conditionalFormatting sqref="AX113">
    <cfRule type="cellIs" dxfId="1595" priority="1596" operator="lessThan">
      <formula>AR113</formula>
    </cfRule>
  </conditionalFormatting>
  <conditionalFormatting sqref="AW84">
    <cfRule type="cellIs" dxfId="1594" priority="1595" operator="lessThan">
      <formula>-AQ84</formula>
    </cfRule>
  </conditionalFormatting>
  <conditionalFormatting sqref="AX84">
    <cfRule type="cellIs" dxfId="1593" priority="1594" operator="lessThan">
      <formula>AR84</formula>
    </cfRule>
  </conditionalFormatting>
  <conditionalFormatting sqref="AW85">
    <cfRule type="cellIs" dxfId="1592" priority="1593" operator="lessThan">
      <formula>-AQ85</formula>
    </cfRule>
  </conditionalFormatting>
  <conditionalFormatting sqref="AX85">
    <cfRule type="cellIs" dxfId="1591" priority="1592" operator="lessThan">
      <formula>AR85</formula>
    </cfRule>
  </conditionalFormatting>
  <conditionalFormatting sqref="AW56">
    <cfRule type="cellIs" dxfId="1590" priority="1591" operator="lessThan">
      <formula>-AQ56</formula>
    </cfRule>
  </conditionalFormatting>
  <conditionalFormatting sqref="AX56">
    <cfRule type="cellIs" dxfId="1589" priority="1590" operator="lessThan">
      <formula>AR56</formula>
    </cfRule>
  </conditionalFormatting>
  <conditionalFormatting sqref="AW57">
    <cfRule type="cellIs" dxfId="1588" priority="1589" operator="lessThan">
      <formula>-AQ57</formula>
    </cfRule>
  </conditionalFormatting>
  <conditionalFormatting sqref="AX57">
    <cfRule type="cellIs" dxfId="1587" priority="1588" operator="lessThan">
      <formula>AR57</formula>
    </cfRule>
  </conditionalFormatting>
  <conditionalFormatting sqref="BO140">
    <cfRule type="cellIs" dxfId="1586" priority="1587" operator="lessThan">
      <formula>-BI140</formula>
    </cfRule>
  </conditionalFormatting>
  <conditionalFormatting sqref="BP140">
    <cfRule type="cellIs" dxfId="1585" priority="1586" operator="lessThan">
      <formula>BJ140</formula>
    </cfRule>
  </conditionalFormatting>
  <conditionalFormatting sqref="BO141">
    <cfRule type="cellIs" dxfId="1584" priority="1585" operator="lessThan">
      <formula>-BI141</formula>
    </cfRule>
  </conditionalFormatting>
  <conditionalFormatting sqref="BP141">
    <cfRule type="cellIs" dxfId="1583" priority="1584" operator="lessThan">
      <formula>BJ141</formula>
    </cfRule>
  </conditionalFormatting>
  <conditionalFormatting sqref="BO112">
    <cfRule type="cellIs" dxfId="1582" priority="1583" operator="lessThan">
      <formula>-BI112</formula>
    </cfRule>
  </conditionalFormatting>
  <conditionalFormatting sqref="BP112">
    <cfRule type="cellIs" dxfId="1581" priority="1582" operator="lessThan">
      <formula>BJ112</formula>
    </cfRule>
  </conditionalFormatting>
  <conditionalFormatting sqref="BO113">
    <cfRule type="cellIs" dxfId="1580" priority="1581" operator="lessThan">
      <formula>-BI113</formula>
    </cfRule>
  </conditionalFormatting>
  <conditionalFormatting sqref="BP113">
    <cfRule type="cellIs" dxfId="1579" priority="1580" operator="lessThan">
      <formula>BJ113</formula>
    </cfRule>
  </conditionalFormatting>
  <conditionalFormatting sqref="BO84">
    <cfRule type="cellIs" dxfId="1578" priority="1579" operator="lessThan">
      <formula>-BI84</formula>
    </cfRule>
  </conditionalFormatting>
  <conditionalFormatting sqref="BP84">
    <cfRule type="cellIs" dxfId="1577" priority="1578" operator="lessThan">
      <formula>BJ84</formula>
    </cfRule>
  </conditionalFormatting>
  <conditionalFormatting sqref="BO85">
    <cfRule type="cellIs" dxfId="1576" priority="1577" operator="lessThan">
      <formula>-BI85</formula>
    </cfRule>
  </conditionalFormatting>
  <conditionalFormatting sqref="BP85">
    <cfRule type="cellIs" dxfId="1575" priority="1576" operator="lessThan">
      <formula>BJ85</formula>
    </cfRule>
  </conditionalFormatting>
  <conditionalFormatting sqref="BO56">
    <cfRule type="cellIs" dxfId="1574" priority="1575" operator="lessThan">
      <formula>-BI56</formula>
    </cfRule>
  </conditionalFormatting>
  <conditionalFormatting sqref="BP56">
    <cfRule type="cellIs" dxfId="1573" priority="1574" operator="lessThan">
      <formula>BJ56</formula>
    </cfRule>
  </conditionalFormatting>
  <conditionalFormatting sqref="BO57">
    <cfRule type="cellIs" dxfId="1572" priority="1573" operator="lessThan">
      <formula>-BI57</formula>
    </cfRule>
  </conditionalFormatting>
  <conditionalFormatting sqref="BP57">
    <cfRule type="cellIs" dxfId="1571" priority="1572" operator="lessThan">
      <formula>BJ57</formula>
    </cfRule>
  </conditionalFormatting>
  <conditionalFormatting sqref="CG140">
    <cfRule type="cellIs" dxfId="1570" priority="1571" operator="lessThan">
      <formula>-CA140</formula>
    </cfRule>
  </conditionalFormatting>
  <conditionalFormatting sqref="CH140">
    <cfRule type="cellIs" dxfId="1569" priority="1570" operator="lessThan">
      <formula>CB140</formula>
    </cfRule>
  </conditionalFormatting>
  <conditionalFormatting sqref="CG141">
    <cfRule type="cellIs" dxfId="1568" priority="1569" operator="lessThan">
      <formula>-CA141</formula>
    </cfRule>
  </conditionalFormatting>
  <conditionalFormatting sqref="CH141">
    <cfRule type="cellIs" dxfId="1567" priority="1568" operator="lessThan">
      <formula>CB141</formula>
    </cfRule>
  </conditionalFormatting>
  <conditionalFormatting sqref="CG112">
    <cfRule type="cellIs" dxfId="1566" priority="1567" operator="lessThan">
      <formula>-CA112</formula>
    </cfRule>
  </conditionalFormatting>
  <conditionalFormatting sqref="CH112">
    <cfRule type="cellIs" dxfId="1565" priority="1566" operator="lessThan">
      <formula>CB112</formula>
    </cfRule>
  </conditionalFormatting>
  <conditionalFormatting sqref="CG113">
    <cfRule type="cellIs" dxfId="1564" priority="1565" operator="lessThan">
      <formula>-CA113</formula>
    </cfRule>
  </conditionalFormatting>
  <conditionalFormatting sqref="CH113">
    <cfRule type="cellIs" dxfId="1563" priority="1564" operator="lessThan">
      <formula>CB113</formula>
    </cfRule>
  </conditionalFormatting>
  <conditionalFormatting sqref="CG84">
    <cfRule type="cellIs" dxfId="1562" priority="1563" operator="lessThan">
      <formula>-CA84</formula>
    </cfRule>
  </conditionalFormatting>
  <conditionalFormatting sqref="CH84">
    <cfRule type="cellIs" dxfId="1561" priority="1562" operator="lessThan">
      <formula>CB84</formula>
    </cfRule>
  </conditionalFormatting>
  <conditionalFormatting sqref="CG85">
    <cfRule type="cellIs" dxfId="1560" priority="1561" operator="lessThan">
      <formula>-CA85</formula>
    </cfRule>
  </conditionalFormatting>
  <conditionalFormatting sqref="CH85">
    <cfRule type="cellIs" dxfId="1559" priority="1560" operator="lessThan">
      <formula>CB85</formula>
    </cfRule>
  </conditionalFormatting>
  <conditionalFormatting sqref="CG56">
    <cfRule type="cellIs" dxfId="1558" priority="1559" operator="lessThan">
      <formula>-CA56</formula>
    </cfRule>
  </conditionalFormatting>
  <conditionalFormatting sqref="CH56">
    <cfRule type="cellIs" dxfId="1557" priority="1558" operator="lessThan">
      <formula>CB56</formula>
    </cfRule>
  </conditionalFormatting>
  <conditionalFormatting sqref="CG57">
    <cfRule type="cellIs" dxfId="1556" priority="1557" operator="lessThan">
      <formula>-CA57</formula>
    </cfRule>
  </conditionalFormatting>
  <conditionalFormatting sqref="CH57">
    <cfRule type="cellIs" dxfId="1555" priority="1556" operator="lessThan">
      <formula>CB57</formula>
    </cfRule>
  </conditionalFormatting>
  <conditionalFormatting sqref="CY140">
    <cfRule type="cellIs" dxfId="1554" priority="1555" operator="lessThan">
      <formula>-CS140</formula>
    </cfRule>
  </conditionalFormatting>
  <conditionalFormatting sqref="CZ140">
    <cfRule type="cellIs" dxfId="1553" priority="1554" operator="lessThan">
      <formula>CT140</formula>
    </cfRule>
  </conditionalFormatting>
  <conditionalFormatting sqref="CY141">
    <cfRule type="cellIs" dxfId="1552" priority="1553" operator="lessThan">
      <formula>-CS141</formula>
    </cfRule>
  </conditionalFormatting>
  <conditionalFormatting sqref="CZ141">
    <cfRule type="cellIs" dxfId="1551" priority="1552" operator="lessThan">
      <formula>CT141</formula>
    </cfRule>
  </conditionalFormatting>
  <conditionalFormatting sqref="CY112">
    <cfRule type="cellIs" dxfId="1550" priority="1551" operator="lessThan">
      <formula>-CS112</formula>
    </cfRule>
  </conditionalFormatting>
  <conditionalFormatting sqref="CZ112">
    <cfRule type="cellIs" dxfId="1549" priority="1550" operator="lessThan">
      <formula>CT112</formula>
    </cfRule>
  </conditionalFormatting>
  <conditionalFormatting sqref="CY113">
    <cfRule type="cellIs" dxfId="1548" priority="1549" operator="lessThan">
      <formula>-CS113</formula>
    </cfRule>
  </conditionalFormatting>
  <conditionalFormatting sqref="CZ113">
    <cfRule type="cellIs" dxfId="1547" priority="1548" operator="lessThan">
      <formula>CT113</formula>
    </cfRule>
  </conditionalFormatting>
  <conditionalFormatting sqref="CY84">
    <cfRule type="cellIs" dxfId="1546" priority="1547" operator="lessThan">
      <formula>-CS84</formula>
    </cfRule>
  </conditionalFormatting>
  <conditionalFormatting sqref="CZ84">
    <cfRule type="cellIs" dxfId="1545" priority="1546" operator="lessThan">
      <formula>CT84</formula>
    </cfRule>
  </conditionalFormatting>
  <conditionalFormatting sqref="CY85">
    <cfRule type="cellIs" dxfId="1544" priority="1545" operator="lessThan">
      <formula>-CS85</formula>
    </cfRule>
  </conditionalFormatting>
  <conditionalFormatting sqref="CZ85">
    <cfRule type="cellIs" dxfId="1543" priority="1544" operator="lessThan">
      <formula>CT85</formula>
    </cfRule>
  </conditionalFormatting>
  <conditionalFormatting sqref="CY56">
    <cfRule type="cellIs" dxfId="1542" priority="1543" operator="lessThan">
      <formula>-CS56</formula>
    </cfRule>
  </conditionalFormatting>
  <conditionalFormatting sqref="CZ56">
    <cfRule type="cellIs" dxfId="1541" priority="1542" operator="lessThan">
      <formula>CT56</formula>
    </cfRule>
  </conditionalFormatting>
  <conditionalFormatting sqref="CY57">
    <cfRule type="cellIs" dxfId="1540" priority="1541" operator="lessThan">
      <formula>-CS57</formula>
    </cfRule>
  </conditionalFormatting>
  <conditionalFormatting sqref="CZ57">
    <cfRule type="cellIs" dxfId="1539" priority="1540" operator="lessThan">
      <formula>CT57</formula>
    </cfRule>
  </conditionalFormatting>
  <conditionalFormatting sqref="DQ140">
    <cfRule type="cellIs" dxfId="1538" priority="1539" operator="lessThan">
      <formula>-DK140</formula>
    </cfRule>
  </conditionalFormatting>
  <conditionalFormatting sqref="DR140">
    <cfRule type="cellIs" dxfId="1537" priority="1538" operator="lessThan">
      <formula>DL140</formula>
    </cfRule>
  </conditionalFormatting>
  <conditionalFormatting sqref="DQ141">
    <cfRule type="cellIs" dxfId="1536" priority="1537" operator="lessThan">
      <formula>-DK141</formula>
    </cfRule>
  </conditionalFormatting>
  <conditionalFormatting sqref="DR141">
    <cfRule type="cellIs" dxfId="1535" priority="1536" operator="lessThan">
      <formula>DL141</formula>
    </cfRule>
  </conditionalFormatting>
  <conditionalFormatting sqref="DQ112">
    <cfRule type="cellIs" dxfId="1534" priority="1535" operator="lessThan">
      <formula>-DK112</formula>
    </cfRule>
  </conditionalFormatting>
  <conditionalFormatting sqref="DR112">
    <cfRule type="cellIs" dxfId="1533" priority="1534" operator="lessThan">
      <formula>DL112</formula>
    </cfRule>
  </conditionalFormatting>
  <conditionalFormatting sqref="DQ113">
    <cfRule type="cellIs" dxfId="1532" priority="1533" operator="lessThan">
      <formula>-DK113</formula>
    </cfRule>
  </conditionalFormatting>
  <conditionalFormatting sqref="DR113">
    <cfRule type="cellIs" dxfId="1531" priority="1532" operator="lessThan">
      <formula>DL113</formula>
    </cfRule>
  </conditionalFormatting>
  <conditionalFormatting sqref="DQ84">
    <cfRule type="cellIs" dxfId="1530" priority="1531" operator="lessThan">
      <formula>-DK84</formula>
    </cfRule>
  </conditionalFormatting>
  <conditionalFormatting sqref="DR84">
    <cfRule type="cellIs" dxfId="1529" priority="1530" operator="lessThan">
      <formula>DL84</formula>
    </cfRule>
  </conditionalFormatting>
  <conditionalFormatting sqref="DQ85">
    <cfRule type="cellIs" dxfId="1528" priority="1529" operator="lessThan">
      <formula>-DK85</formula>
    </cfRule>
  </conditionalFormatting>
  <conditionalFormatting sqref="DR85">
    <cfRule type="cellIs" dxfId="1527" priority="1528" operator="lessThan">
      <formula>DL85</formula>
    </cfRule>
  </conditionalFormatting>
  <conditionalFormatting sqref="DQ56">
    <cfRule type="cellIs" dxfId="1526" priority="1527" operator="lessThan">
      <formula>-DK56</formula>
    </cfRule>
  </conditionalFormatting>
  <conditionalFormatting sqref="DR56">
    <cfRule type="cellIs" dxfId="1525" priority="1526" operator="lessThan">
      <formula>DL56</formula>
    </cfRule>
  </conditionalFormatting>
  <conditionalFormatting sqref="DQ57">
    <cfRule type="cellIs" dxfId="1524" priority="1525" operator="lessThan">
      <formula>-DK57</formula>
    </cfRule>
  </conditionalFormatting>
  <conditionalFormatting sqref="DR57">
    <cfRule type="cellIs" dxfId="1523" priority="1524" operator="lessThan">
      <formula>DL57</formula>
    </cfRule>
  </conditionalFormatting>
  <conditionalFormatting sqref="M84">
    <cfRule type="cellIs" dxfId="1522" priority="1523" operator="lessThan">
      <formula>-G84</formula>
    </cfRule>
  </conditionalFormatting>
  <conditionalFormatting sqref="N84">
    <cfRule type="cellIs" dxfId="1521" priority="1522" operator="lessThan">
      <formula>H84</formula>
    </cfRule>
  </conditionalFormatting>
  <conditionalFormatting sqref="M85">
    <cfRule type="cellIs" dxfId="1520" priority="1521" operator="lessThan">
      <formula>-G85</formula>
    </cfRule>
  </conditionalFormatting>
  <conditionalFormatting sqref="N85">
    <cfRule type="cellIs" dxfId="1519" priority="1520" operator="lessThan">
      <formula>H85</formula>
    </cfRule>
  </conditionalFormatting>
  <conditionalFormatting sqref="AE56">
    <cfRule type="cellIs" dxfId="1518" priority="1519" operator="lessThan">
      <formula>-Y56</formula>
    </cfRule>
  </conditionalFormatting>
  <conditionalFormatting sqref="AF56">
    <cfRule type="cellIs" dxfId="1517" priority="1518" operator="lessThan">
      <formula>Z56</formula>
    </cfRule>
  </conditionalFormatting>
  <conditionalFormatting sqref="AE57">
    <cfRule type="cellIs" dxfId="1516" priority="1517" operator="lessThan">
      <formula>-Y57</formula>
    </cfRule>
  </conditionalFormatting>
  <conditionalFormatting sqref="AF57">
    <cfRule type="cellIs" dxfId="1515" priority="1516" operator="lessThan">
      <formula>Z57</formula>
    </cfRule>
  </conditionalFormatting>
  <conditionalFormatting sqref="AE84">
    <cfRule type="cellIs" dxfId="1514" priority="1515" operator="lessThan">
      <formula>-Y84</formula>
    </cfRule>
  </conditionalFormatting>
  <conditionalFormatting sqref="AF84">
    <cfRule type="cellIs" dxfId="1513" priority="1514" operator="lessThan">
      <formula>Z84</formula>
    </cfRule>
  </conditionalFormatting>
  <conditionalFormatting sqref="AE85">
    <cfRule type="cellIs" dxfId="1512" priority="1513" operator="lessThan">
      <formula>-Y85</formula>
    </cfRule>
  </conditionalFormatting>
  <conditionalFormatting sqref="AF85">
    <cfRule type="cellIs" dxfId="1511" priority="1512" operator="lessThan">
      <formula>Z85</formula>
    </cfRule>
  </conditionalFormatting>
  <conditionalFormatting sqref="AE84">
    <cfRule type="cellIs" dxfId="1510" priority="1511" operator="lessThan">
      <formula>-Y84</formula>
    </cfRule>
  </conditionalFormatting>
  <conditionalFormatting sqref="AF84">
    <cfRule type="cellIs" dxfId="1509" priority="1510" operator="lessThan">
      <formula>Z84</formula>
    </cfRule>
  </conditionalFormatting>
  <conditionalFormatting sqref="AE85">
    <cfRule type="cellIs" dxfId="1508" priority="1509" operator="lessThan">
      <formula>-Y85</formula>
    </cfRule>
  </conditionalFormatting>
  <conditionalFormatting sqref="AF85">
    <cfRule type="cellIs" dxfId="1507" priority="1508" operator="lessThan">
      <formula>Z85</formula>
    </cfRule>
  </conditionalFormatting>
  <conditionalFormatting sqref="A60:A87 C60:R87 B60:B62 B64:B87">
    <cfRule type="expression" dxfId="1506" priority="1507">
      <formula>$B$63="duplicato"</formula>
    </cfRule>
  </conditionalFormatting>
  <conditionalFormatting sqref="AE84">
    <cfRule type="cellIs" dxfId="1505" priority="1506" operator="lessThan">
      <formula>-Y84</formula>
    </cfRule>
  </conditionalFormatting>
  <conditionalFormatting sqref="AF84">
    <cfRule type="cellIs" dxfId="1504" priority="1505" operator="lessThan">
      <formula>Z84</formula>
    </cfRule>
  </conditionalFormatting>
  <conditionalFormatting sqref="AE85">
    <cfRule type="cellIs" dxfId="1503" priority="1504" operator="lessThan">
      <formula>-Y85</formula>
    </cfRule>
  </conditionalFormatting>
  <conditionalFormatting sqref="AF85">
    <cfRule type="cellIs" dxfId="1502" priority="1503" operator="lessThan">
      <formula>Z85</formula>
    </cfRule>
  </conditionalFormatting>
  <conditionalFormatting sqref="AE84">
    <cfRule type="cellIs" dxfId="1501" priority="1502" operator="lessThan">
      <formula>-Y84</formula>
    </cfRule>
  </conditionalFormatting>
  <conditionalFormatting sqref="AF84">
    <cfRule type="cellIs" dxfId="1500" priority="1501" operator="lessThan">
      <formula>Z84</formula>
    </cfRule>
  </conditionalFormatting>
  <conditionalFormatting sqref="AE85">
    <cfRule type="cellIs" dxfId="1499" priority="1500" operator="lessThan">
      <formula>-Y85</formula>
    </cfRule>
  </conditionalFormatting>
  <conditionalFormatting sqref="AF85">
    <cfRule type="cellIs" dxfId="1498" priority="1499" operator="lessThan">
      <formula>Z85</formula>
    </cfRule>
  </conditionalFormatting>
  <conditionalFormatting sqref="S60:S87 T60:T62 T64:T87 U60:AJ87">
    <cfRule type="expression" dxfId="1497" priority="1498">
      <formula>$B$63="duplicato"</formula>
    </cfRule>
  </conditionalFormatting>
  <conditionalFormatting sqref="M112">
    <cfRule type="cellIs" dxfId="1496" priority="1497" operator="lessThan">
      <formula>-G112</formula>
    </cfRule>
  </conditionalFormatting>
  <conditionalFormatting sqref="N112">
    <cfRule type="cellIs" dxfId="1495" priority="1496" operator="lessThan">
      <formula>H112</formula>
    </cfRule>
  </conditionalFormatting>
  <conditionalFormatting sqref="M113">
    <cfRule type="cellIs" dxfId="1494" priority="1495" operator="lessThan">
      <formula>-G113</formula>
    </cfRule>
  </conditionalFormatting>
  <conditionalFormatting sqref="N113">
    <cfRule type="cellIs" dxfId="1493" priority="1494" operator="lessThan">
      <formula>H113</formula>
    </cfRule>
  </conditionalFormatting>
  <conditionalFormatting sqref="AE112">
    <cfRule type="cellIs" dxfId="1492" priority="1493" operator="lessThan">
      <formula>-Y112</formula>
    </cfRule>
  </conditionalFormatting>
  <conditionalFormatting sqref="AF112">
    <cfRule type="cellIs" dxfId="1491" priority="1492" operator="lessThan">
      <formula>Z112</formula>
    </cfRule>
  </conditionalFormatting>
  <conditionalFormatting sqref="AE113">
    <cfRule type="cellIs" dxfId="1490" priority="1491" operator="lessThan">
      <formula>-Y113</formula>
    </cfRule>
  </conditionalFormatting>
  <conditionalFormatting sqref="AF113">
    <cfRule type="cellIs" dxfId="1489" priority="1490" operator="lessThan">
      <formula>Z113</formula>
    </cfRule>
  </conditionalFormatting>
  <conditionalFormatting sqref="M112">
    <cfRule type="cellIs" dxfId="1488" priority="1489" operator="lessThan">
      <formula>-G112</formula>
    </cfRule>
  </conditionalFormatting>
  <conditionalFormatting sqref="N112">
    <cfRule type="cellIs" dxfId="1487" priority="1488" operator="lessThan">
      <formula>H112</formula>
    </cfRule>
  </conditionalFormatting>
  <conditionalFormatting sqref="M113">
    <cfRule type="cellIs" dxfId="1486" priority="1487" operator="lessThan">
      <formula>-G113</formula>
    </cfRule>
  </conditionalFormatting>
  <conditionalFormatting sqref="N113">
    <cfRule type="cellIs" dxfId="1485" priority="1486" operator="lessThan">
      <formula>H113</formula>
    </cfRule>
  </conditionalFormatting>
  <conditionalFormatting sqref="AE112">
    <cfRule type="cellIs" dxfId="1484" priority="1485" operator="lessThan">
      <formula>-Y112</formula>
    </cfRule>
  </conditionalFormatting>
  <conditionalFormatting sqref="AF112">
    <cfRule type="cellIs" dxfId="1483" priority="1484" operator="lessThan">
      <formula>Z112</formula>
    </cfRule>
  </conditionalFormatting>
  <conditionalFormatting sqref="AE113">
    <cfRule type="cellIs" dxfId="1482" priority="1483" operator="lessThan">
      <formula>-Y113</formula>
    </cfRule>
  </conditionalFormatting>
  <conditionalFormatting sqref="AF113">
    <cfRule type="cellIs" dxfId="1481" priority="1482" operator="lessThan">
      <formula>Z113</formula>
    </cfRule>
  </conditionalFormatting>
  <conditionalFormatting sqref="AE112">
    <cfRule type="cellIs" dxfId="1480" priority="1481" operator="lessThan">
      <formula>-Y112</formula>
    </cfRule>
  </conditionalFormatting>
  <conditionalFormatting sqref="AF112">
    <cfRule type="cellIs" dxfId="1479" priority="1480" operator="lessThan">
      <formula>Z112</formula>
    </cfRule>
  </conditionalFormatting>
  <conditionalFormatting sqref="AE113">
    <cfRule type="cellIs" dxfId="1478" priority="1479" operator="lessThan">
      <formula>-Y113</formula>
    </cfRule>
  </conditionalFormatting>
  <conditionalFormatting sqref="AF113">
    <cfRule type="cellIs" dxfId="1477" priority="1478" operator="lessThan">
      <formula>Z113</formula>
    </cfRule>
  </conditionalFormatting>
  <conditionalFormatting sqref="A88:A115 C88:R115 B88:B90 B92:B115">
    <cfRule type="expression" dxfId="1476" priority="1477">
      <formula>$B$91="duplicato"</formula>
    </cfRule>
  </conditionalFormatting>
  <conditionalFormatting sqref="AE112">
    <cfRule type="cellIs" dxfId="1475" priority="1476" operator="lessThan">
      <formula>-Y112</formula>
    </cfRule>
  </conditionalFormatting>
  <conditionalFormatting sqref="AF112">
    <cfRule type="cellIs" dxfId="1474" priority="1475" operator="lessThan">
      <formula>Z112</formula>
    </cfRule>
  </conditionalFormatting>
  <conditionalFormatting sqref="AE113">
    <cfRule type="cellIs" dxfId="1473" priority="1474" operator="lessThan">
      <formula>-Y113</formula>
    </cfRule>
  </conditionalFormatting>
  <conditionalFormatting sqref="AF113">
    <cfRule type="cellIs" dxfId="1472" priority="1473" operator="lessThan">
      <formula>Z113</formula>
    </cfRule>
  </conditionalFormatting>
  <conditionalFormatting sqref="AE112">
    <cfRule type="cellIs" dxfId="1471" priority="1472" operator="lessThan">
      <formula>-Y112</formula>
    </cfRule>
  </conditionalFormatting>
  <conditionalFormatting sqref="AF112">
    <cfRule type="cellIs" dxfId="1470" priority="1471" operator="lessThan">
      <formula>Z112</formula>
    </cfRule>
  </conditionalFormatting>
  <conditionalFormatting sqref="AE113">
    <cfRule type="cellIs" dxfId="1469" priority="1470" operator="lessThan">
      <formula>-Y113</formula>
    </cfRule>
  </conditionalFormatting>
  <conditionalFormatting sqref="AF113">
    <cfRule type="cellIs" dxfId="1468" priority="1469" operator="lessThan">
      <formula>Z113</formula>
    </cfRule>
  </conditionalFormatting>
  <conditionalFormatting sqref="S88:S115 T88:T90 T92:T115 U88:AJ115">
    <cfRule type="expression" dxfId="1467" priority="1468">
      <formula>$B$91="duplicato"</formula>
    </cfRule>
  </conditionalFormatting>
  <conditionalFormatting sqref="M140">
    <cfRule type="cellIs" dxfId="1466" priority="1467" operator="lessThan">
      <formula>-G140</formula>
    </cfRule>
  </conditionalFormatting>
  <conditionalFormatting sqref="N140">
    <cfRule type="cellIs" dxfId="1465" priority="1466" operator="lessThan">
      <formula>H140</formula>
    </cfRule>
  </conditionalFormatting>
  <conditionalFormatting sqref="M141">
    <cfRule type="cellIs" dxfId="1464" priority="1465" operator="lessThan">
      <formula>-G141</formula>
    </cfRule>
  </conditionalFormatting>
  <conditionalFormatting sqref="N141">
    <cfRule type="cellIs" dxfId="1463" priority="1464" operator="lessThan">
      <formula>H141</formula>
    </cfRule>
  </conditionalFormatting>
  <conditionalFormatting sqref="AE140">
    <cfRule type="cellIs" dxfId="1462" priority="1463" operator="lessThan">
      <formula>-Y140</formula>
    </cfRule>
  </conditionalFormatting>
  <conditionalFormatting sqref="AF140">
    <cfRule type="cellIs" dxfId="1461" priority="1462" operator="lessThan">
      <formula>Z140</formula>
    </cfRule>
  </conditionalFormatting>
  <conditionalFormatting sqref="AE141">
    <cfRule type="cellIs" dxfId="1460" priority="1461" operator="lessThan">
      <formula>-Y141</formula>
    </cfRule>
  </conditionalFormatting>
  <conditionalFormatting sqref="AF141">
    <cfRule type="cellIs" dxfId="1459" priority="1460" operator="lessThan">
      <formula>Z141</formula>
    </cfRule>
  </conditionalFormatting>
  <conditionalFormatting sqref="M140">
    <cfRule type="cellIs" dxfId="1458" priority="1459" operator="lessThan">
      <formula>-G140</formula>
    </cfRule>
  </conditionalFormatting>
  <conditionalFormatting sqref="N140">
    <cfRule type="cellIs" dxfId="1457" priority="1458" operator="lessThan">
      <formula>H140</formula>
    </cfRule>
  </conditionalFormatting>
  <conditionalFormatting sqref="M141">
    <cfRule type="cellIs" dxfId="1456" priority="1457" operator="lessThan">
      <formula>-G141</formula>
    </cfRule>
  </conditionalFormatting>
  <conditionalFormatting sqref="N141">
    <cfRule type="cellIs" dxfId="1455" priority="1456" operator="lessThan">
      <formula>H141</formula>
    </cfRule>
  </conditionalFormatting>
  <conditionalFormatting sqref="AE140">
    <cfRule type="cellIs" dxfId="1454" priority="1455" operator="lessThan">
      <formula>-Y140</formula>
    </cfRule>
  </conditionalFormatting>
  <conditionalFormatting sqref="AF140">
    <cfRule type="cellIs" dxfId="1453" priority="1454" operator="lessThan">
      <formula>Z140</formula>
    </cfRule>
  </conditionalFormatting>
  <conditionalFormatting sqref="AE141">
    <cfRule type="cellIs" dxfId="1452" priority="1453" operator="lessThan">
      <formula>-Y141</formula>
    </cfRule>
  </conditionalFormatting>
  <conditionalFormatting sqref="AF141">
    <cfRule type="cellIs" dxfId="1451" priority="1452" operator="lessThan">
      <formula>Z141</formula>
    </cfRule>
  </conditionalFormatting>
  <conditionalFormatting sqref="AE140">
    <cfRule type="cellIs" dxfId="1450" priority="1451" operator="lessThan">
      <formula>-Y140</formula>
    </cfRule>
  </conditionalFormatting>
  <conditionalFormatting sqref="AF140">
    <cfRule type="cellIs" dxfId="1449" priority="1450" operator="lessThan">
      <formula>Z140</formula>
    </cfRule>
  </conditionalFormatting>
  <conditionalFormatting sqref="AE141">
    <cfRule type="cellIs" dxfId="1448" priority="1449" operator="lessThan">
      <formula>-Y141</formula>
    </cfRule>
  </conditionalFormatting>
  <conditionalFormatting sqref="AF141">
    <cfRule type="cellIs" dxfId="1447" priority="1448" operator="lessThan">
      <formula>Z141</formula>
    </cfRule>
  </conditionalFormatting>
  <conditionalFormatting sqref="A116:A143 C116:R143 B116:B118 B120:B143">
    <cfRule type="expression" dxfId="1446" priority="1447">
      <formula>$B$119="duplicato"</formula>
    </cfRule>
  </conditionalFormatting>
  <conditionalFormatting sqref="AE140">
    <cfRule type="cellIs" dxfId="1445" priority="1446" operator="lessThan">
      <formula>-Y140</formula>
    </cfRule>
  </conditionalFormatting>
  <conditionalFormatting sqref="AF140">
    <cfRule type="cellIs" dxfId="1444" priority="1445" operator="lessThan">
      <formula>Z140</formula>
    </cfRule>
  </conditionalFormatting>
  <conditionalFormatting sqref="AE141">
    <cfRule type="cellIs" dxfId="1443" priority="1444" operator="lessThan">
      <formula>-Y141</formula>
    </cfRule>
  </conditionalFormatting>
  <conditionalFormatting sqref="AF141">
    <cfRule type="cellIs" dxfId="1442" priority="1443" operator="lessThan">
      <formula>Z141</formula>
    </cfRule>
  </conditionalFormatting>
  <conditionalFormatting sqref="AE140">
    <cfRule type="cellIs" dxfId="1441" priority="1442" operator="lessThan">
      <formula>-Y140</formula>
    </cfRule>
  </conditionalFormatting>
  <conditionalFormatting sqref="AF140">
    <cfRule type="cellIs" dxfId="1440" priority="1441" operator="lessThan">
      <formula>Z140</formula>
    </cfRule>
  </conditionalFormatting>
  <conditionalFormatting sqref="AE141">
    <cfRule type="cellIs" dxfId="1439" priority="1440" operator="lessThan">
      <formula>-Y141</formula>
    </cfRule>
  </conditionalFormatting>
  <conditionalFormatting sqref="AF141">
    <cfRule type="cellIs" dxfId="1438" priority="1439" operator="lessThan">
      <formula>Z141</formula>
    </cfRule>
  </conditionalFormatting>
  <conditionalFormatting sqref="S116:S143 T116:T118 T120:T143 U116:AJ143">
    <cfRule type="expression" dxfId="1437" priority="1438">
      <formula>$B$119="duplicato"</formula>
    </cfRule>
  </conditionalFormatting>
  <conditionalFormatting sqref="M168">
    <cfRule type="cellIs" dxfId="1436" priority="1437" operator="lessThan">
      <formula>-G168</formula>
    </cfRule>
  </conditionalFormatting>
  <conditionalFormatting sqref="N168">
    <cfRule type="cellIs" dxfId="1435" priority="1436" operator="lessThan">
      <formula>H168</formula>
    </cfRule>
  </conditionalFormatting>
  <conditionalFormatting sqref="M169">
    <cfRule type="cellIs" dxfId="1434" priority="1435" operator="lessThan">
      <formula>-G169</formula>
    </cfRule>
  </conditionalFormatting>
  <conditionalFormatting sqref="N169">
    <cfRule type="cellIs" dxfId="1433" priority="1434" operator="lessThan">
      <formula>H169</formula>
    </cfRule>
  </conditionalFormatting>
  <conditionalFormatting sqref="AE168">
    <cfRule type="cellIs" dxfId="1432" priority="1433" operator="lessThan">
      <formula>-Y168</formula>
    </cfRule>
  </conditionalFormatting>
  <conditionalFormatting sqref="AF168">
    <cfRule type="cellIs" dxfId="1431" priority="1432" operator="lessThan">
      <formula>Z168</formula>
    </cfRule>
  </conditionalFormatting>
  <conditionalFormatting sqref="AE169">
    <cfRule type="cellIs" dxfId="1430" priority="1431" operator="lessThan">
      <formula>-Y169</formula>
    </cfRule>
  </conditionalFormatting>
  <conditionalFormatting sqref="AF169">
    <cfRule type="cellIs" dxfId="1429" priority="1430" operator="lessThan">
      <formula>Z169</formula>
    </cfRule>
  </conditionalFormatting>
  <conditionalFormatting sqref="M168">
    <cfRule type="cellIs" dxfId="1428" priority="1429" operator="lessThan">
      <formula>-G168</formula>
    </cfRule>
  </conditionalFormatting>
  <conditionalFormatting sqref="N168">
    <cfRule type="cellIs" dxfId="1427" priority="1428" operator="lessThan">
      <formula>H168</formula>
    </cfRule>
  </conditionalFormatting>
  <conditionalFormatting sqref="M169">
    <cfRule type="cellIs" dxfId="1426" priority="1427" operator="lessThan">
      <formula>-G169</formula>
    </cfRule>
  </conditionalFormatting>
  <conditionalFormatting sqref="N169">
    <cfRule type="cellIs" dxfId="1425" priority="1426" operator="lessThan">
      <formula>H169</formula>
    </cfRule>
  </conditionalFormatting>
  <conditionalFormatting sqref="AE168">
    <cfRule type="cellIs" dxfId="1424" priority="1425" operator="lessThan">
      <formula>-Y168</formula>
    </cfRule>
  </conditionalFormatting>
  <conditionalFormatting sqref="AF168">
    <cfRule type="cellIs" dxfId="1423" priority="1424" operator="lessThan">
      <formula>Z168</formula>
    </cfRule>
  </conditionalFormatting>
  <conditionalFormatting sqref="AE169">
    <cfRule type="cellIs" dxfId="1422" priority="1423" operator="lessThan">
      <formula>-Y169</formula>
    </cfRule>
  </conditionalFormatting>
  <conditionalFormatting sqref="AF169">
    <cfRule type="cellIs" dxfId="1421" priority="1422" operator="lessThan">
      <formula>Z169</formula>
    </cfRule>
  </conditionalFormatting>
  <conditionalFormatting sqref="AE168">
    <cfRule type="cellIs" dxfId="1420" priority="1421" operator="lessThan">
      <formula>-Y168</formula>
    </cfRule>
  </conditionalFormatting>
  <conditionalFormatting sqref="AF168">
    <cfRule type="cellIs" dxfId="1419" priority="1420" operator="lessThan">
      <formula>Z168</formula>
    </cfRule>
  </conditionalFormatting>
  <conditionalFormatting sqref="AE169">
    <cfRule type="cellIs" dxfId="1418" priority="1419" operator="lessThan">
      <formula>-Y169</formula>
    </cfRule>
  </conditionalFormatting>
  <conditionalFormatting sqref="AF169">
    <cfRule type="cellIs" dxfId="1417" priority="1418" operator="lessThan">
      <formula>Z169</formula>
    </cfRule>
  </conditionalFormatting>
  <conditionalFormatting sqref="A144:A171 C144:R171 B144:B146 B148:B171">
    <cfRule type="expression" dxfId="1416" priority="1417">
      <formula>$B$147="duplicato"</formula>
    </cfRule>
  </conditionalFormatting>
  <conditionalFormatting sqref="AE168">
    <cfRule type="cellIs" dxfId="1415" priority="1416" operator="lessThan">
      <formula>-Y168</formula>
    </cfRule>
  </conditionalFormatting>
  <conditionalFormatting sqref="AF168">
    <cfRule type="cellIs" dxfId="1414" priority="1415" operator="lessThan">
      <formula>Z168</formula>
    </cfRule>
  </conditionalFormatting>
  <conditionalFormatting sqref="AE169">
    <cfRule type="cellIs" dxfId="1413" priority="1414" operator="lessThan">
      <formula>-Y169</formula>
    </cfRule>
  </conditionalFormatting>
  <conditionalFormatting sqref="AF169">
    <cfRule type="cellIs" dxfId="1412" priority="1413" operator="lessThan">
      <formula>Z169</formula>
    </cfRule>
  </conditionalFormatting>
  <conditionalFormatting sqref="AE168">
    <cfRule type="cellIs" dxfId="1411" priority="1412" operator="lessThan">
      <formula>-Y168</formula>
    </cfRule>
  </conditionalFormatting>
  <conditionalFormatting sqref="AF168">
    <cfRule type="cellIs" dxfId="1410" priority="1411" operator="lessThan">
      <formula>Z168</formula>
    </cfRule>
  </conditionalFormatting>
  <conditionalFormatting sqref="AE169">
    <cfRule type="cellIs" dxfId="1409" priority="1410" operator="lessThan">
      <formula>-Y169</formula>
    </cfRule>
  </conditionalFormatting>
  <conditionalFormatting sqref="AF169">
    <cfRule type="cellIs" dxfId="1408" priority="1409" operator="lessThan">
      <formula>Z169</formula>
    </cfRule>
  </conditionalFormatting>
  <conditionalFormatting sqref="S144:S171 T144:T146 T148:T171 U144:AJ171">
    <cfRule type="expression" dxfId="1407" priority="1408">
      <formula>$B$147="duplicato"</formula>
    </cfRule>
  </conditionalFormatting>
  <conditionalFormatting sqref="M196">
    <cfRule type="cellIs" dxfId="1406" priority="1407" operator="lessThan">
      <formula>-G196</formula>
    </cfRule>
  </conditionalFormatting>
  <conditionalFormatting sqref="N196">
    <cfRule type="cellIs" dxfId="1405" priority="1406" operator="lessThan">
      <formula>H196</formula>
    </cfRule>
  </conditionalFormatting>
  <conditionalFormatting sqref="M197">
    <cfRule type="cellIs" dxfId="1404" priority="1405" operator="lessThan">
      <formula>-G197</formula>
    </cfRule>
  </conditionalFormatting>
  <conditionalFormatting sqref="N197">
    <cfRule type="cellIs" dxfId="1403" priority="1404" operator="lessThan">
      <formula>H197</formula>
    </cfRule>
  </conditionalFormatting>
  <conditionalFormatting sqref="AE196">
    <cfRule type="cellIs" dxfId="1402" priority="1403" operator="lessThan">
      <formula>-Y196</formula>
    </cfRule>
  </conditionalFormatting>
  <conditionalFormatting sqref="AF196">
    <cfRule type="cellIs" dxfId="1401" priority="1402" operator="lessThan">
      <formula>Z196</formula>
    </cfRule>
  </conditionalFormatting>
  <conditionalFormatting sqref="AE197">
    <cfRule type="cellIs" dxfId="1400" priority="1401" operator="lessThan">
      <formula>-Y197</formula>
    </cfRule>
  </conditionalFormatting>
  <conditionalFormatting sqref="AF197">
    <cfRule type="cellIs" dxfId="1399" priority="1400" operator="lessThan">
      <formula>Z197</formula>
    </cfRule>
  </conditionalFormatting>
  <conditionalFormatting sqref="M196">
    <cfRule type="cellIs" dxfId="1398" priority="1399" operator="lessThan">
      <formula>-G196</formula>
    </cfRule>
  </conditionalFormatting>
  <conditionalFormatting sqref="N196">
    <cfRule type="cellIs" dxfId="1397" priority="1398" operator="lessThan">
      <formula>H196</formula>
    </cfRule>
  </conditionalFormatting>
  <conditionalFormatting sqref="M197">
    <cfRule type="cellIs" dxfId="1396" priority="1397" operator="lessThan">
      <formula>-G197</formula>
    </cfRule>
  </conditionalFormatting>
  <conditionalFormatting sqref="N197">
    <cfRule type="cellIs" dxfId="1395" priority="1396" operator="lessThan">
      <formula>H197</formula>
    </cfRule>
  </conditionalFormatting>
  <conditionalFormatting sqref="AE196">
    <cfRule type="cellIs" dxfId="1394" priority="1395" operator="lessThan">
      <formula>-Y196</formula>
    </cfRule>
  </conditionalFormatting>
  <conditionalFormatting sqref="AF196">
    <cfRule type="cellIs" dxfId="1393" priority="1394" operator="lessThan">
      <formula>Z196</formula>
    </cfRule>
  </conditionalFormatting>
  <conditionalFormatting sqref="AE197">
    <cfRule type="cellIs" dxfId="1392" priority="1393" operator="lessThan">
      <formula>-Y197</formula>
    </cfRule>
  </conditionalFormatting>
  <conditionalFormatting sqref="AF197">
    <cfRule type="cellIs" dxfId="1391" priority="1392" operator="lessThan">
      <formula>Z197</formula>
    </cfRule>
  </conditionalFormatting>
  <conditionalFormatting sqref="AE196">
    <cfRule type="cellIs" dxfId="1390" priority="1391" operator="lessThan">
      <formula>-Y196</formula>
    </cfRule>
  </conditionalFormatting>
  <conditionalFormatting sqref="AF196">
    <cfRule type="cellIs" dxfId="1389" priority="1390" operator="lessThan">
      <formula>Z196</formula>
    </cfRule>
  </conditionalFormatting>
  <conditionalFormatting sqref="AE197">
    <cfRule type="cellIs" dxfId="1388" priority="1389" operator="lessThan">
      <formula>-Y197</formula>
    </cfRule>
  </conditionalFormatting>
  <conditionalFormatting sqref="AF197">
    <cfRule type="cellIs" dxfId="1387" priority="1388" operator="lessThan">
      <formula>Z197</formula>
    </cfRule>
  </conditionalFormatting>
  <conditionalFormatting sqref="A172:A199 C172:R199 B172:B174 B176:B199">
    <cfRule type="expression" dxfId="1386" priority="1387">
      <formula>$B$175="duplicato"</formula>
    </cfRule>
  </conditionalFormatting>
  <conditionalFormatting sqref="AE196">
    <cfRule type="cellIs" dxfId="1385" priority="1386" operator="lessThan">
      <formula>-Y196</formula>
    </cfRule>
  </conditionalFormatting>
  <conditionalFormatting sqref="AF196">
    <cfRule type="cellIs" dxfId="1384" priority="1385" operator="lessThan">
      <formula>Z196</formula>
    </cfRule>
  </conditionalFormatting>
  <conditionalFormatting sqref="AE197">
    <cfRule type="cellIs" dxfId="1383" priority="1384" operator="lessThan">
      <formula>-Y197</formula>
    </cfRule>
  </conditionalFormatting>
  <conditionalFormatting sqref="AF197">
    <cfRule type="cellIs" dxfId="1382" priority="1383" operator="lessThan">
      <formula>Z197</formula>
    </cfRule>
  </conditionalFormatting>
  <conditionalFormatting sqref="AE196">
    <cfRule type="cellIs" dxfId="1381" priority="1382" operator="lessThan">
      <formula>-Y196</formula>
    </cfRule>
  </conditionalFormatting>
  <conditionalFormatting sqref="AF196">
    <cfRule type="cellIs" dxfId="1380" priority="1381" operator="lessThan">
      <formula>Z196</formula>
    </cfRule>
  </conditionalFormatting>
  <conditionalFormatting sqref="AE197">
    <cfRule type="cellIs" dxfId="1379" priority="1380" operator="lessThan">
      <formula>-Y197</formula>
    </cfRule>
  </conditionalFormatting>
  <conditionalFormatting sqref="AF197">
    <cfRule type="cellIs" dxfId="1378" priority="1379" operator="lessThan">
      <formula>Z197</formula>
    </cfRule>
  </conditionalFormatting>
  <conditionalFormatting sqref="S172:S199 T172:T174 T176:T199 U172:AJ199">
    <cfRule type="expression" dxfId="1377" priority="1378">
      <formula>$B$175="duplicato"</formula>
    </cfRule>
  </conditionalFormatting>
  <conditionalFormatting sqref="M224">
    <cfRule type="cellIs" dxfId="1376" priority="1377" operator="lessThan">
      <formula>-G224</formula>
    </cfRule>
  </conditionalFormatting>
  <conditionalFormatting sqref="N224">
    <cfRule type="cellIs" dxfId="1375" priority="1376" operator="lessThan">
      <formula>H224</formula>
    </cfRule>
  </conditionalFormatting>
  <conditionalFormatting sqref="M225">
    <cfRule type="cellIs" dxfId="1374" priority="1375" operator="lessThan">
      <formula>-G225</formula>
    </cfRule>
  </conditionalFormatting>
  <conditionalFormatting sqref="N225">
    <cfRule type="cellIs" dxfId="1373" priority="1374" operator="lessThan">
      <formula>H225</formula>
    </cfRule>
  </conditionalFormatting>
  <conditionalFormatting sqref="AE224">
    <cfRule type="cellIs" dxfId="1372" priority="1373" operator="lessThan">
      <formula>-Y224</formula>
    </cfRule>
  </conditionalFormatting>
  <conditionalFormatting sqref="AF224">
    <cfRule type="cellIs" dxfId="1371" priority="1372" operator="lessThan">
      <formula>Z224</formula>
    </cfRule>
  </conditionalFormatting>
  <conditionalFormatting sqref="AE225">
    <cfRule type="cellIs" dxfId="1370" priority="1371" operator="lessThan">
      <formula>-Y225</formula>
    </cfRule>
  </conditionalFormatting>
  <conditionalFormatting sqref="AF225">
    <cfRule type="cellIs" dxfId="1369" priority="1370" operator="lessThan">
      <formula>Z225</formula>
    </cfRule>
  </conditionalFormatting>
  <conditionalFormatting sqref="M224">
    <cfRule type="cellIs" dxfId="1368" priority="1369" operator="lessThan">
      <formula>-G224</formula>
    </cfRule>
  </conditionalFormatting>
  <conditionalFormatting sqref="N224">
    <cfRule type="cellIs" dxfId="1367" priority="1368" operator="lessThan">
      <formula>H224</formula>
    </cfRule>
  </conditionalFormatting>
  <conditionalFormatting sqref="M225">
    <cfRule type="cellIs" dxfId="1366" priority="1367" operator="lessThan">
      <formula>-G225</formula>
    </cfRule>
  </conditionalFormatting>
  <conditionalFormatting sqref="N225">
    <cfRule type="cellIs" dxfId="1365" priority="1366" operator="lessThan">
      <formula>H225</formula>
    </cfRule>
  </conditionalFormatting>
  <conditionalFormatting sqref="AE224">
    <cfRule type="cellIs" dxfId="1364" priority="1365" operator="lessThan">
      <formula>-Y224</formula>
    </cfRule>
  </conditionalFormatting>
  <conditionalFormatting sqref="AF224">
    <cfRule type="cellIs" dxfId="1363" priority="1364" operator="lessThan">
      <formula>Z224</formula>
    </cfRule>
  </conditionalFormatting>
  <conditionalFormatting sqref="AE225">
    <cfRule type="cellIs" dxfId="1362" priority="1363" operator="lessThan">
      <formula>-Y225</formula>
    </cfRule>
  </conditionalFormatting>
  <conditionalFormatting sqref="AF225">
    <cfRule type="cellIs" dxfId="1361" priority="1362" operator="lessThan">
      <formula>Z225</formula>
    </cfRule>
  </conditionalFormatting>
  <conditionalFormatting sqref="AE224">
    <cfRule type="cellIs" dxfId="1360" priority="1361" operator="lessThan">
      <formula>-Y224</formula>
    </cfRule>
  </conditionalFormatting>
  <conditionalFormatting sqref="AF224">
    <cfRule type="cellIs" dxfId="1359" priority="1360" operator="lessThan">
      <formula>Z224</formula>
    </cfRule>
  </conditionalFormatting>
  <conditionalFormatting sqref="AE225">
    <cfRule type="cellIs" dxfId="1358" priority="1359" operator="lessThan">
      <formula>-Y225</formula>
    </cfRule>
  </conditionalFormatting>
  <conditionalFormatting sqref="AF225">
    <cfRule type="cellIs" dxfId="1357" priority="1358" operator="lessThan">
      <formula>Z225</formula>
    </cfRule>
  </conditionalFormatting>
  <conditionalFormatting sqref="A200:A227 C200:R227 B200:B202 B204:B227">
    <cfRule type="expression" dxfId="1356" priority="1357">
      <formula>$B$203="duplicato"</formula>
    </cfRule>
  </conditionalFormatting>
  <conditionalFormatting sqref="AE224">
    <cfRule type="cellIs" dxfId="1355" priority="1356" operator="lessThan">
      <formula>-Y224</formula>
    </cfRule>
  </conditionalFormatting>
  <conditionalFormatting sqref="AF224">
    <cfRule type="cellIs" dxfId="1354" priority="1355" operator="lessThan">
      <formula>Z224</formula>
    </cfRule>
  </conditionalFormatting>
  <conditionalFormatting sqref="AE225">
    <cfRule type="cellIs" dxfId="1353" priority="1354" operator="lessThan">
      <formula>-Y225</formula>
    </cfRule>
  </conditionalFormatting>
  <conditionalFormatting sqref="AF225">
    <cfRule type="cellIs" dxfId="1352" priority="1353" operator="lessThan">
      <formula>Z225</formula>
    </cfRule>
  </conditionalFormatting>
  <conditionalFormatting sqref="AE224">
    <cfRule type="cellIs" dxfId="1351" priority="1352" operator="lessThan">
      <formula>-Y224</formula>
    </cfRule>
  </conditionalFormatting>
  <conditionalFormatting sqref="AF224">
    <cfRule type="cellIs" dxfId="1350" priority="1351" operator="lessThan">
      <formula>Z224</formula>
    </cfRule>
  </conditionalFormatting>
  <conditionalFormatting sqref="AE225">
    <cfRule type="cellIs" dxfId="1349" priority="1350" operator="lessThan">
      <formula>-Y225</formula>
    </cfRule>
  </conditionalFormatting>
  <conditionalFormatting sqref="AF225">
    <cfRule type="cellIs" dxfId="1348" priority="1349" operator="lessThan">
      <formula>Z225</formula>
    </cfRule>
  </conditionalFormatting>
  <conditionalFormatting sqref="S200:S227 T200:T202 T204:T227 U200:AJ227">
    <cfRule type="expression" dxfId="1347" priority="1348">
      <formula>$B$203="duplicato"</formula>
    </cfRule>
  </conditionalFormatting>
  <conditionalFormatting sqref="AW84">
    <cfRule type="cellIs" dxfId="1346" priority="1347" operator="lessThan">
      <formula>-AQ84</formula>
    </cfRule>
  </conditionalFormatting>
  <conditionalFormatting sqref="AX84">
    <cfRule type="cellIs" dxfId="1345" priority="1346" operator="lessThan">
      <formula>AR84</formula>
    </cfRule>
  </conditionalFormatting>
  <conditionalFormatting sqref="AW85">
    <cfRule type="cellIs" dxfId="1344" priority="1345" operator="lessThan">
      <formula>-AQ85</formula>
    </cfRule>
  </conditionalFormatting>
  <conditionalFormatting sqref="AX85">
    <cfRule type="cellIs" dxfId="1343" priority="1344" operator="lessThan">
      <formula>AR85</formula>
    </cfRule>
  </conditionalFormatting>
  <conditionalFormatting sqref="AW56">
    <cfRule type="cellIs" dxfId="1342" priority="1343" operator="lessThan">
      <formula>-AQ56</formula>
    </cfRule>
  </conditionalFormatting>
  <conditionalFormatting sqref="AX56">
    <cfRule type="cellIs" dxfId="1341" priority="1342" operator="lessThan">
      <formula>AR56</formula>
    </cfRule>
  </conditionalFormatting>
  <conditionalFormatting sqref="AW57">
    <cfRule type="cellIs" dxfId="1340" priority="1341" operator="lessThan">
      <formula>-AQ57</formula>
    </cfRule>
  </conditionalFormatting>
  <conditionalFormatting sqref="AX57">
    <cfRule type="cellIs" dxfId="1339" priority="1340" operator="lessThan">
      <formula>AR57</formula>
    </cfRule>
  </conditionalFormatting>
  <conditionalFormatting sqref="AW56">
    <cfRule type="cellIs" dxfId="1338" priority="1339" operator="lessThan">
      <formula>-AQ56</formula>
    </cfRule>
  </conditionalFormatting>
  <conditionalFormatting sqref="AX56">
    <cfRule type="cellIs" dxfId="1337" priority="1338" operator="lessThan">
      <formula>AR56</formula>
    </cfRule>
  </conditionalFormatting>
  <conditionalFormatting sqref="AW57">
    <cfRule type="cellIs" dxfId="1336" priority="1337" operator="lessThan">
      <formula>-AQ57</formula>
    </cfRule>
  </conditionalFormatting>
  <conditionalFormatting sqref="AX57">
    <cfRule type="cellIs" dxfId="1335" priority="1336" operator="lessThan">
      <formula>AR57</formula>
    </cfRule>
  </conditionalFormatting>
  <conditionalFormatting sqref="AW84">
    <cfRule type="cellIs" dxfId="1334" priority="1335" operator="lessThan">
      <formula>-AQ84</formula>
    </cfRule>
  </conditionalFormatting>
  <conditionalFormatting sqref="AX84">
    <cfRule type="cellIs" dxfId="1333" priority="1334" operator="lessThan">
      <formula>AR84</formula>
    </cfRule>
  </conditionalFormatting>
  <conditionalFormatting sqref="AW85">
    <cfRule type="cellIs" dxfId="1332" priority="1333" operator="lessThan">
      <formula>-AQ85</formula>
    </cfRule>
  </conditionalFormatting>
  <conditionalFormatting sqref="AX85">
    <cfRule type="cellIs" dxfId="1331" priority="1332" operator="lessThan">
      <formula>AR85</formula>
    </cfRule>
  </conditionalFormatting>
  <conditionalFormatting sqref="AW84">
    <cfRule type="cellIs" dxfId="1330" priority="1331" operator="lessThan">
      <formula>-AQ84</formula>
    </cfRule>
  </conditionalFormatting>
  <conditionalFormatting sqref="AX84">
    <cfRule type="cellIs" dxfId="1329" priority="1330" operator="lessThan">
      <formula>AR84</formula>
    </cfRule>
  </conditionalFormatting>
  <conditionalFormatting sqref="AW85">
    <cfRule type="cellIs" dxfId="1328" priority="1329" operator="lessThan">
      <formula>-AQ85</formula>
    </cfRule>
  </conditionalFormatting>
  <conditionalFormatting sqref="AX85">
    <cfRule type="cellIs" dxfId="1327" priority="1328" operator="lessThan">
      <formula>AR85</formula>
    </cfRule>
  </conditionalFormatting>
  <conditionalFormatting sqref="AW84">
    <cfRule type="cellIs" dxfId="1326" priority="1327" operator="lessThan">
      <formula>-AQ84</formula>
    </cfRule>
  </conditionalFormatting>
  <conditionalFormatting sqref="AX84">
    <cfRule type="cellIs" dxfId="1325" priority="1326" operator="lessThan">
      <formula>AR84</formula>
    </cfRule>
  </conditionalFormatting>
  <conditionalFormatting sqref="AW85">
    <cfRule type="cellIs" dxfId="1324" priority="1325" operator="lessThan">
      <formula>-AQ85</formula>
    </cfRule>
  </conditionalFormatting>
  <conditionalFormatting sqref="AX85">
    <cfRule type="cellIs" dxfId="1323" priority="1324" operator="lessThan">
      <formula>AR85</formula>
    </cfRule>
  </conditionalFormatting>
  <conditionalFormatting sqref="AW84">
    <cfRule type="cellIs" dxfId="1322" priority="1323" operator="lessThan">
      <formula>-AQ84</formula>
    </cfRule>
  </conditionalFormatting>
  <conditionalFormatting sqref="AX84">
    <cfRule type="cellIs" dxfId="1321" priority="1322" operator="lessThan">
      <formula>AR84</formula>
    </cfRule>
  </conditionalFormatting>
  <conditionalFormatting sqref="AW85">
    <cfRule type="cellIs" dxfId="1320" priority="1321" operator="lessThan">
      <formula>-AQ85</formula>
    </cfRule>
  </conditionalFormatting>
  <conditionalFormatting sqref="AX85">
    <cfRule type="cellIs" dxfId="1319" priority="1320" operator="lessThan">
      <formula>AR85</formula>
    </cfRule>
  </conditionalFormatting>
  <conditionalFormatting sqref="AK60:AK87 AL60:AL62 AL64:AL87 AM60:BB87">
    <cfRule type="expression" dxfId="1318" priority="1319">
      <formula>$B$63="duplicato"</formula>
    </cfRule>
  </conditionalFormatting>
  <conditionalFormatting sqref="AW112">
    <cfRule type="cellIs" dxfId="1317" priority="1318" operator="lessThan">
      <formula>-AQ112</formula>
    </cfRule>
  </conditionalFormatting>
  <conditionalFormatting sqref="AX112">
    <cfRule type="cellIs" dxfId="1316" priority="1317" operator="lessThan">
      <formula>AR112</formula>
    </cfRule>
  </conditionalFormatting>
  <conditionalFormatting sqref="AW113">
    <cfRule type="cellIs" dxfId="1315" priority="1316" operator="lessThan">
      <formula>-AQ113</formula>
    </cfRule>
  </conditionalFormatting>
  <conditionalFormatting sqref="AX113">
    <cfRule type="cellIs" dxfId="1314" priority="1315" operator="lessThan">
      <formula>AR113</formula>
    </cfRule>
  </conditionalFormatting>
  <conditionalFormatting sqref="AW112">
    <cfRule type="cellIs" dxfId="1313" priority="1314" operator="lessThan">
      <formula>-AQ112</formula>
    </cfRule>
  </conditionalFormatting>
  <conditionalFormatting sqref="AX112">
    <cfRule type="cellIs" dxfId="1312" priority="1313" operator="lessThan">
      <formula>AR112</formula>
    </cfRule>
  </conditionalFormatting>
  <conditionalFormatting sqref="AW113">
    <cfRule type="cellIs" dxfId="1311" priority="1312" operator="lessThan">
      <formula>-AQ113</formula>
    </cfRule>
  </conditionalFormatting>
  <conditionalFormatting sqref="AX113">
    <cfRule type="cellIs" dxfId="1310" priority="1311" operator="lessThan">
      <formula>AR113</formula>
    </cfRule>
  </conditionalFormatting>
  <conditionalFormatting sqref="AW112">
    <cfRule type="cellIs" dxfId="1309" priority="1310" operator="lessThan">
      <formula>-AQ112</formula>
    </cfRule>
  </conditionalFormatting>
  <conditionalFormatting sqref="AX112">
    <cfRule type="cellIs" dxfId="1308" priority="1309" operator="lessThan">
      <formula>AR112</formula>
    </cfRule>
  </conditionalFormatting>
  <conditionalFormatting sqref="AW113">
    <cfRule type="cellIs" dxfId="1307" priority="1308" operator="lessThan">
      <formula>-AQ113</formula>
    </cfRule>
  </conditionalFormatting>
  <conditionalFormatting sqref="AX113">
    <cfRule type="cellIs" dxfId="1306" priority="1307" operator="lessThan">
      <formula>AR113</formula>
    </cfRule>
  </conditionalFormatting>
  <conditionalFormatting sqref="AW112">
    <cfRule type="cellIs" dxfId="1305" priority="1306" operator="lessThan">
      <formula>-AQ112</formula>
    </cfRule>
  </conditionalFormatting>
  <conditionalFormatting sqref="AX112">
    <cfRule type="cellIs" dxfId="1304" priority="1305" operator="lessThan">
      <formula>AR112</formula>
    </cfRule>
  </conditionalFormatting>
  <conditionalFormatting sqref="AW113">
    <cfRule type="cellIs" dxfId="1303" priority="1304" operator="lessThan">
      <formula>-AQ113</formula>
    </cfRule>
  </conditionalFormatting>
  <conditionalFormatting sqref="AX113">
    <cfRule type="cellIs" dxfId="1302" priority="1303" operator="lessThan">
      <formula>AR113</formula>
    </cfRule>
  </conditionalFormatting>
  <conditionalFormatting sqref="AW112">
    <cfRule type="cellIs" dxfId="1301" priority="1302" operator="lessThan">
      <formula>-AQ112</formula>
    </cfRule>
  </conditionalFormatting>
  <conditionalFormatting sqref="AX112">
    <cfRule type="cellIs" dxfId="1300" priority="1301" operator="lessThan">
      <formula>AR112</formula>
    </cfRule>
  </conditionalFormatting>
  <conditionalFormatting sqref="AW113">
    <cfRule type="cellIs" dxfId="1299" priority="1300" operator="lessThan">
      <formula>-AQ113</formula>
    </cfRule>
  </conditionalFormatting>
  <conditionalFormatting sqref="AX113">
    <cfRule type="cellIs" dxfId="1298" priority="1299" operator="lessThan">
      <formula>AR113</formula>
    </cfRule>
  </conditionalFormatting>
  <conditionalFormatting sqref="AK88:AK115 AL88:AL90 AL92:AL115 AM88:BB115">
    <cfRule type="expression" dxfId="1297" priority="1298">
      <formula>$B$91="duplicato"</formula>
    </cfRule>
  </conditionalFormatting>
  <conditionalFormatting sqref="AW140">
    <cfRule type="cellIs" dxfId="1296" priority="1297" operator="lessThan">
      <formula>-AQ140</formula>
    </cfRule>
  </conditionalFormatting>
  <conditionalFormatting sqref="AX140">
    <cfRule type="cellIs" dxfId="1295" priority="1296" operator="lessThan">
      <formula>AR140</formula>
    </cfRule>
  </conditionalFormatting>
  <conditionalFormatting sqref="AW141">
    <cfRule type="cellIs" dxfId="1294" priority="1295" operator="lessThan">
      <formula>-AQ141</formula>
    </cfRule>
  </conditionalFormatting>
  <conditionalFormatting sqref="AX141">
    <cfRule type="cellIs" dxfId="1293" priority="1294" operator="lessThan">
      <formula>AR141</formula>
    </cfRule>
  </conditionalFormatting>
  <conditionalFormatting sqref="AW140">
    <cfRule type="cellIs" dxfId="1292" priority="1293" operator="lessThan">
      <formula>-AQ140</formula>
    </cfRule>
  </conditionalFormatting>
  <conditionalFormatting sqref="AX140">
    <cfRule type="cellIs" dxfId="1291" priority="1292" operator="lessThan">
      <formula>AR140</formula>
    </cfRule>
  </conditionalFormatting>
  <conditionalFormatting sqref="AW141">
    <cfRule type="cellIs" dxfId="1290" priority="1291" operator="lessThan">
      <formula>-AQ141</formula>
    </cfRule>
  </conditionalFormatting>
  <conditionalFormatting sqref="AX141">
    <cfRule type="cellIs" dxfId="1289" priority="1290" operator="lessThan">
      <formula>AR141</formula>
    </cfRule>
  </conditionalFormatting>
  <conditionalFormatting sqref="AW140">
    <cfRule type="cellIs" dxfId="1288" priority="1289" operator="lessThan">
      <formula>-AQ140</formula>
    </cfRule>
  </conditionalFormatting>
  <conditionalFormatting sqref="AX140">
    <cfRule type="cellIs" dxfId="1287" priority="1288" operator="lessThan">
      <formula>AR140</formula>
    </cfRule>
  </conditionalFormatting>
  <conditionalFormatting sqref="AW141">
    <cfRule type="cellIs" dxfId="1286" priority="1287" operator="lessThan">
      <formula>-AQ141</formula>
    </cfRule>
  </conditionalFormatting>
  <conditionalFormatting sqref="AX141">
    <cfRule type="cellIs" dxfId="1285" priority="1286" operator="lessThan">
      <formula>AR141</formula>
    </cfRule>
  </conditionalFormatting>
  <conditionalFormatting sqref="AW140">
    <cfRule type="cellIs" dxfId="1284" priority="1285" operator="lessThan">
      <formula>-AQ140</formula>
    </cfRule>
  </conditionalFormatting>
  <conditionalFormatting sqref="AX140">
    <cfRule type="cellIs" dxfId="1283" priority="1284" operator="lessThan">
      <formula>AR140</formula>
    </cfRule>
  </conditionalFormatting>
  <conditionalFormatting sqref="AW141">
    <cfRule type="cellIs" dxfId="1282" priority="1283" operator="lessThan">
      <formula>-AQ141</formula>
    </cfRule>
  </conditionalFormatting>
  <conditionalFormatting sqref="AX141">
    <cfRule type="cellIs" dxfId="1281" priority="1282" operator="lessThan">
      <formula>AR141</formula>
    </cfRule>
  </conditionalFormatting>
  <conditionalFormatting sqref="AW140">
    <cfRule type="cellIs" dxfId="1280" priority="1281" operator="lessThan">
      <formula>-AQ140</formula>
    </cfRule>
  </conditionalFormatting>
  <conditionalFormatting sqref="AX140">
    <cfRule type="cellIs" dxfId="1279" priority="1280" operator="lessThan">
      <formula>AR140</formula>
    </cfRule>
  </conditionalFormatting>
  <conditionalFormatting sqref="AW141">
    <cfRule type="cellIs" dxfId="1278" priority="1279" operator="lessThan">
      <formula>-AQ141</formula>
    </cfRule>
  </conditionalFormatting>
  <conditionalFormatting sqref="AX141">
    <cfRule type="cellIs" dxfId="1277" priority="1278" operator="lessThan">
      <formula>AR141</formula>
    </cfRule>
  </conditionalFormatting>
  <conditionalFormatting sqref="AK116:AK143 AL116:AL118 AL120:AL143 AM116:BB143">
    <cfRule type="expression" dxfId="1276" priority="1277">
      <formula>$B$119="duplicato"</formula>
    </cfRule>
  </conditionalFormatting>
  <conditionalFormatting sqref="AW168">
    <cfRule type="cellIs" dxfId="1275" priority="1276" operator="lessThan">
      <formula>-AQ168</formula>
    </cfRule>
  </conditionalFormatting>
  <conditionalFormatting sqref="AX168">
    <cfRule type="cellIs" dxfId="1274" priority="1275" operator="lessThan">
      <formula>AR168</formula>
    </cfRule>
  </conditionalFormatting>
  <conditionalFormatting sqref="AW169">
    <cfRule type="cellIs" dxfId="1273" priority="1274" operator="lessThan">
      <formula>-AQ169</formula>
    </cfRule>
  </conditionalFormatting>
  <conditionalFormatting sqref="AX169">
    <cfRule type="cellIs" dxfId="1272" priority="1273" operator="lessThan">
      <formula>AR169</formula>
    </cfRule>
  </conditionalFormatting>
  <conditionalFormatting sqref="AW168">
    <cfRule type="cellIs" dxfId="1271" priority="1272" operator="lessThan">
      <formula>-AQ168</formula>
    </cfRule>
  </conditionalFormatting>
  <conditionalFormatting sqref="AX168">
    <cfRule type="cellIs" dxfId="1270" priority="1271" operator="lessThan">
      <formula>AR168</formula>
    </cfRule>
  </conditionalFormatting>
  <conditionalFormatting sqref="AW169">
    <cfRule type="cellIs" dxfId="1269" priority="1270" operator="lessThan">
      <formula>-AQ169</formula>
    </cfRule>
  </conditionalFormatting>
  <conditionalFormatting sqref="AX169">
    <cfRule type="cellIs" dxfId="1268" priority="1269" operator="lessThan">
      <formula>AR169</formula>
    </cfRule>
  </conditionalFormatting>
  <conditionalFormatting sqref="AW168">
    <cfRule type="cellIs" dxfId="1267" priority="1268" operator="lessThan">
      <formula>-AQ168</formula>
    </cfRule>
  </conditionalFormatting>
  <conditionalFormatting sqref="AX168">
    <cfRule type="cellIs" dxfId="1266" priority="1267" operator="lessThan">
      <formula>AR168</formula>
    </cfRule>
  </conditionalFormatting>
  <conditionalFormatting sqref="AW169">
    <cfRule type="cellIs" dxfId="1265" priority="1266" operator="lessThan">
      <formula>-AQ169</formula>
    </cfRule>
  </conditionalFormatting>
  <conditionalFormatting sqref="AX169">
    <cfRule type="cellIs" dxfId="1264" priority="1265" operator="lessThan">
      <formula>AR169</formula>
    </cfRule>
  </conditionalFormatting>
  <conditionalFormatting sqref="AW168">
    <cfRule type="cellIs" dxfId="1263" priority="1264" operator="lessThan">
      <formula>-AQ168</formula>
    </cfRule>
  </conditionalFormatting>
  <conditionalFormatting sqref="AX168">
    <cfRule type="cellIs" dxfId="1262" priority="1263" operator="lessThan">
      <formula>AR168</formula>
    </cfRule>
  </conditionalFormatting>
  <conditionalFormatting sqref="AW169">
    <cfRule type="cellIs" dxfId="1261" priority="1262" operator="lessThan">
      <formula>-AQ169</formula>
    </cfRule>
  </conditionalFormatting>
  <conditionalFormatting sqref="AX169">
    <cfRule type="cellIs" dxfId="1260" priority="1261" operator="lessThan">
      <formula>AR169</formula>
    </cfRule>
  </conditionalFormatting>
  <conditionalFormatting sqref="AW168">
    <cfRule type="cellIs" dxfId="1259" priority="1260" operator="lessThan">
      <formula>-AQ168</formula>
    </cfRule>
  </conditionalFormatting>
  <conditionalFormatting sqref="AX168">
    <cfRule type="cellIs" dxfId="1258" priority="1259" operator="lessThan">
      <formula>AR168</formula>
    </cfRule>
  </conditionalFormatting>
  <conditionalFormatting sqref="AW169">
    <cfRule type="cellIs" dxfId="1257" priority="1258" operator="lessThan">
      <formula>-AQ169</formula>
    </cfRule>
  </conditionalFormatting>
  <conditionalFormatting sqref="AX169">
    <cfRule type="cellIs" dxfId="1256" priority="1257" operator="lessThan">
      <formula>AR169</formula>
    </cfRule>
  </conditionalFormatting>
  <conditionalFormatting sqref="AK144:AK171 AL144:AL146 AL148:AL171 AM144:BB171">
    <cfRule type="expression" dxfId="1255" priority="1256">
      <formula>$B$147="duplicato"</formula>
    </cfRule>
  </conditionalFormatting>
  <conditionalFormatting sqref="AW196">
    <cfRule type="cellIs" dxfId="1254" priority="1255" operator="lessThan">
      <formula>-AQ196</formula>
    </cfRule>
  </conditionalFormatting>
  <conditionalFormatting sqref="AX196">
    <cfRule type="cellIs" dxfId="1253" priority="1254" operator="lessThan">
      <formula>AR196</formula>
    </cfRule>
  </conditionalFormatting>
  <conditionalFormatting sqref="AW197">
    <cfRule type="cellIs" dxfId="1252" priority="1253" operator="lessThan">
      <formula>-AQ197</formula>
    </cfRule>
  </conditionalFormatting>
  <conditionalFormatting sqref="AX197">
    <cfRule type="cellIs" dxfId="1251" priority="1252" operator="lessThan">
      <formula>AR197</formula>
    </cfRule>
  </conditionalFormatting>
  <conditionalFormatting sqref="AW196">
    <cfRule type="cellIs" dxfId="1250" priority="1251" operator="lessThan">
      <formula>-AQ196</formula>
    </cfRule>
  </conditionalFormatting>
  <conditionalFormatting sqref="AX196">
    <cfRule type="cellIs" dxfId="1249" priority="1250" operator="lessThan">
      <formula>AR196</formula>
    </cfRule>
  </conditionalFormatting>
  <conditionalFormatting sqref="AW197">
    <cfRule type="cellIs" dxfId="1248" priority="1249" operator="lessThan">
      <formula>-AQ197</formula>
    </cfRule>
  </conditionalFormatting>
  <conditionalFormatting sqref="AX197">
    <cfRule type="cellIs" dxfId="1247" priority="1248" operator="lessThan">
      <formula>AR197</formula>
    </cfRule>
  </conditionalFormatting>
  <conditionalFormatting sqref="AW196">
    <cfRule type="cellIs" dxfId="1246" priority="1247" operator="lessThan">
      <formula>-AQ196</formula>
    </cfRule>
  </conditionalFormatting>
  <conditionalFormatting sqref="AX196">
    <cfRule type="cellIs" dxfId="1245" priority="1246" operator="lessThan">
      <formula>AR196</formula>
    </cfRule>
  </conditionalFormatting>
  <conditionalFormatting sqref="AW197">
    <cfRule type="cellIs" dxfId="1244" priority="1245" operator="lessThan">
      <formula>-AQ197</formula>
    </cfRule>
  </conditionalFormatting>
  <conditionalFormatting sqref="AX197">
    <cfRule type="cellIs" dxfId="1243" priority="1244" operator="lessThan">
      <formula>AR197</formula>
    </cfRule>
  </conditionalFormatting>
  <conditionalFormatting sqref="AW196">
    <cfRule type="cellIs" dxfId="1242" priority="1243" operator="lessThan">
      <formula>-AQ196</formula>
    </cfRule>
  </conditionalFormatting>
  <conditionalFormatting sqref="AX196">
    <cfRule type="cellIs" dxfId="1241" priority="1242" operator="lessThan">
      <formula>AR196</formula>
    </cfRule>
  </conditionalFormatting>
  <conditionalFormatting sqref="AW197">
    <cfRule type="cellIs" dxfId="1240" priority="1241" operator="lessThan">
      <formula>-AQ197</formula>
    </cfRule>
  </conditionalFormatting>
  <conditionalFormatting sqref="AX197">
    <cfRule type="cellIs" dxfId="1239" priority="1240" operator="lessThan">
      <formula>AR197</formula>
    </cfRule>
  </conditionalFormatting>
  <conditionalFormatting sqref="AW196">
    <cfRule type="cellIs" dxfId="1238" priority="1239" operator="lessThan">
      <formula>-AQ196</formula>
    </cfRule>
  </conditionalFormatting>
  <conditionalFormatting sqref="AX196">
    <cfRule type="cellIs" dxfId="1237" priority="1238" operator="lessThan">
      <formula>AR196</formula>
    </cfRule>
  </conditionalFormatting>
  <conditionalFormatting sqref="AW197">
    <cfRule type="cellIs" dxfId="1236" priority="1237" operator="lessThan">
      <formula>-AQ197</formula>
    </cfRule>
  </conditionalFormatting>
  <conditionalFormatting sqref="AX197">
    <cfRule type="cellIs" dxfId="1235" priority="1236" operator="lessThan">
      <formula>AR197</formula>
    </cfRule>
  </conditionalFormatting>
  <conditionalFormatting sqref="AK172:AK199 AL172:AL174 AL176:AL199 AM172:BB199">
    <cfRule type="expression" dxfId="1234" priority="1235">
      <formula>$B$175="duplicato"</formula>
    </cfRule>
  </conditionalFormatting>
  <conditionalFormatting sqref="AW224">
    <cfRule type="cellIs" dxfId="1233" priority="1234" operator="lessThan">
      <formula>-AQ224</formula>
    </cfRule>
  </conditionalFormatting>
  <conditionalFormatting sqref="AX224">
    <cfRule type="cellIs" dxfId="1232" priority="1233" operator="lessThan">
      <formula>AR224</formula>
    </cfRule>
  </conditionalFormatting>
  <conditionalFormatting sqref="AW225">
    <cfRule type="cellIs" dxfId="1231" priority="1232" operator="lessThan">
      <formula>-AQ225</formula>
    </cfRule>
  </conditionalFormatting>
  <conditionalFormatting sqref="AX225">
    <cfRule type="cellIs" dxfId="1230" priority="1231" operator="lessThan">
      <formula>AR225</formula>
    </cfRule>
  </conditionalFormatting>
  <conditionalFormatting sqref="AW224">
    <cfRule type="cellIs" dxfId="1229" priority="1230" operator="lessThan">
      <formula>-AQ224</formula>
    </cfRule>
  </conditionalFormatting>
  <conditionalFormatting sqref="AX224">
    <cfRule type="cellIs" dxfId="1228" priority="1229" operator="lessThan">
      <formula>AR224</formula>
    </cfRule>
  </conditionalFormatting>
  <conditionalFormatting sqref="AW225">
    <cfRule type="cellIs" dxfId="1227" priority="1228" operator="lessThan">
      <formula>-AQ225</formula>
    </cfRule>
  </conditionalFormatting>
  <conditionalFormatting sqref="AX225">
    <cfRule type="cellIs" dxfId="1226" priority="1227" operator="lessThan">
      <formula>AR225</formula>
    </cfRule>
  </conditionalFormatting>
  <conditionalFormatting sqref="AW224">
    <cfRule type="cellIs" dxfId="1225" priority="1226" operator="lessThan">
      <formula>-AQ224</formula>
    </cfRule>
  </conditionalFormatting>
  <conditionalFormatting sqref="AX224">
    <cfRule type="cellIs" dxfId="1224" priority="1225" operator="lessThan">
      <formula>AR224</formula>
    </cfRule>
  </conditionalFormatting>
  <conditionalFormatting sqref="AW225">
    <cfRule type="cellIs" dxfId="1223" priority="1224" operator="lessThan">
      <formula>-AQ225</formula>
    </cfRule>
  </conditionalFormatting>
  <conditionalFormatting sqref="AX225">
    <cfRule type="cellIs" dxfId="1222" priority="1223" operator="lessThan">
      <formula>AR225</formula>
    </cfRule>
  </conditionalFormatting>
  <conditionalFormatting sqref="AW224">
    <cfRule type="cellIs" dxfId="1221" priority="1222" operator="lessThan">
      <formula>-AQ224</formula>
    </cfRule>
  </conditionalFormatting>
  <conditionalFormatting sqref="AX224">
    <cfRule type="cellIs" dxfId="1220" priority="1221" operator="lessThan">
      <formula>AR224</formula>
    </cfRule>
  </conditionalFormatting>
  <conditionalFormatting sqref="AW225">
    <cfRule type="cellIs" dxfId="1219" priority="1220" operator="lessThan">
      <formula>-AQ225</formula>
    </cfRule>
  </conditionalFormatting>
  <conditionalFormatting sqref="AX225">
    <cfRule type="cellIs" dxfId="1218" priority="1219" operator="lessThan">
      <formula>AR225</formula>
    </cfRule>
  </conditionalFormatting>
  <conditionalFormatting sqref="AW224">
    <cfRule type="cellIs" dxfId="1217" priority="1218" operator="lessThan">
      <formula>-AQ224</formula>
    </cfRule>
  </conditionalFormatting>
  <conditionalFormatting sqref="AX224">
    <cfRule type="cellIs" dxfId="1216" priority="1217" operator="lessThan">
      <formula>AR224</formula>
    </cfRule>
  </conditionalFormatting>
  <conditionalFormatting sqref="AW225">
    <cfRule type="cellIs" dxfId="1215" priority="1216" operator="lessThan">
      <formula>-AQ225</formula>
    </cfRule>
  </conditionalFormatting>
  <conditionalFormatting sqref="AX225">
    <cfRule type="cellIs" dxfId="1214" priority="1215" operator="lessThan">
      <formula>AR225</formula>
    </cfRule>
  </conditionalFormatting>
  <conditionalFormatting sqref="AK200:AK227 AL200:AL202 AL204:AL227 AM200:BB227">
    <cfRule type="expression" dxfId="1213" priority="1214">
      <formula>$B$203="duplicato"</formula>
    </cfRule>
  </conditionalFormatting>
  <conditionalFormatting sqref="BO84">
    <cfRule type="cellIs" dxfId="1212" priority="1213" operator="lessThan">
      <formula>-BI84</formula>
    </cfRule>
  </conditionalFormatting>
  <conditionalFormatting sqref="BP84">
    <cfRule type="cellIs" dxfId="1211" priority="1212" operator="lessThan">
      <formula>BJ84</formula>
    </cfRule>
  </conditionalFormatting>
  <conditionalFormatting sqref="BO85">
    <cfRule type="cellIs" dxfId="1210" priority="1211" operator="lessThan">
      <formula>-BI85</formula>
    </cfRule>
  </conditionalFormatting>
  <conditionalFormatting sqref="BP85">
    <cfRule type="cellIs" dxfId="1209" priority="1210" operator="lessThan">
      <formula>BJ85</formula>
    </cfRule>
  </conditionalFormatting>
  <conditionalFormatting sqref="BO56">
    <cfRule type="cellIs" dxfId="1208" priority="1209" operator="lessThan">
      <formula>-BI56</formula>
    </cfRule>
  </conditionalFormatting>
  <conditionalFormatting sqref="BP56">
    <cfRule type="cellIs" dxfId="1207" priority="1208" operator="lessThan">
      <formula>BJ56</formula>
    </cfRule>
  </conditionalFormatting>
  <conditionalFormatting sqref="BO57">
    <cfRule type="cellIs" dxfId="1206" priority="1207" operator="lessThan">
      <formula>-BI57</formula>
    </cfRule>
  </conditionalFormatting>
  <conditionalFormatting sqref="BP57">
    <cfRule type="cellIs" dxfId="1205" priority="1206" operator="lessThan">
      <formula>BJ57</formula>
    </cfRule>
  </conditionalFormatting>
  <conditionalFormatting sqref="BO56">
    <cfRule type="cellIs" dxfId="1204" priority="1205" operator="lessThan">
      <formula>-BI56</formula>
    </cfRule>
  </conditionalFormatting>
  <conditionalFormatting sqref="BP56">
    <cfRule type="cellIs" dxfId="1203" priority="1204" operator="lessThan">
      <formula>BJ56</formula>
    </cfRule>
  </conditionalFormatting>
  <conditionalFormatting sqref="BO57">
    <cfRule type="cellIs" dxfId="1202" priority="1203" operator="lessThan">
      <formula>-BI57</formula>
    </cfRule>
  </conditionalFormatting>
  <conditionalFormatting sqref="BP57">
    <cfRule type="cellIs" dxfId="1201" priority="1202" operator="lessThan">
      <formula>BJ57</formula>
    </cfRule>
  </conditionalFormatting>
  <conditionalFormatting sqref="BO84">
    <cfRule type="cellIs" dxfId="1200" priority="1201" operator="lessThan">
      <formula>-BI84</formula>
    </cfRule>
  </conditionalFormatting>
  <conditionalFormatting sqref="BP84">
    <cfRule type="cellIs" dxfId="1199" priority="1200" operator="lessThan">
      <formula>BJ84</formula>
    </cfRule>
  </conditionalFormatting>
  <conditionalFormatting sqref="BO85">
    <cfRule type="cellIs" dxfId="1198" priority="1199" operator="lessThan">
      <formula>-BI85</formula>
    </cfRule>
  </conditionalFormatting>
  <conditionalFormatting sqref="BP85">
    <cfRule type="cellIs" dxfId="1197" priority="1198" operator="lessThan">
      <formula>BJ85</formula>
    </cfRule>
  </conditionalFormatting>
  <conditionalFormatting sqref="BO84">
    <cfRule type="cellIs" dxfId="1196" priority="1197" operator="lessThan">
      <formula>-BI84</formula>
    </cfRule>
  </conditionalFormatting>
  <conditionalFormatting sqref="BP84">
    <cfRule type="cellIs" dxfId="1195" priority="1196" operator="lessThan">
      <formula>BJ84</formula>
    </cfRule>
  </conditionalFormatting>
  <conditionalFormatting sqref="BO85">
    <cfRule type="cellIs" dxfId="1194" priority="1195" operator="lessThan">
      <formula>-BI85</formula>
    </cfRule>
  </conditionalFormatting>
  <conditionalFormatting sqref="BP85">
    <cfRule type="cellIs" dxfId="1193" priority="1194" operator="lessThan">
      <formula>BJ85</formula>
    </cfRule>
  </conditionalFormatting>
  <conditionalFormatting sqref="BO84">
    <cfRule type="cellIs" dxfId="1192" priority="1193" operator="lessThan">
      <formula>-BI84</formula>
    </cfRule>
  </conditionalFormatting>
  <conditionalFormatting sqref="BP84">
    <cfRule type="cellIs" dxfId="1191" priority="1192" operator="lessThan">
      <formula>BJ84</formula>
    </cfRule>
  </conditionalFormatting>
  <conditionalFormatting sqref="BO85">
    <cfRule type="cellIs" dxfId="1190" priority="1191" operator="lessThan">
      <formula>-BI85</formula>
    </cfRule>
  </conditionalFormatting>
  <conditionalFormatting sqref="BP85">
    <cfRule type="cellIs" dxfId="1189" priority="1190" operator="lessThan">
      <formula>BJ85</formula>
    </cfRule>
  </conditionalFormatting>
  <conditionalFormatting sqref="BO84">
    <cfRule type="cellIs" dxfId="1188" priority="1189" operator="lessThan">
      <formula>-BI84</formula>
    </cfRule>
  </conditionalFormatting>
  <conditionalFormatting sqref="BP84">
    <cfRule type="cellIs" dxfId="1187" priority="1188" operator="lessThan">
      <formula>BJ84</formula>
    </cfRule>
  </conditionalFormatting>
  <conditionalFormatting sqref="BO85">
    <cfRule type="cellIs" dxfId="1186" priority="1187" operator="lessThan">
      <formula>-BI85</formula>
    </cfRule>
  </conditionalFormatting>
  <conditionalFormatting sqref="BP85">
    <cfRule type="cellIs" dxfId="1185" priority="1186" operator="lessThan">
      <formula>BJ85</formula>
    </cfRule>
  </conditionalFormatting>
  <conditionalFormatting sqref="BC60:BC87 BD60:BD62 BD64:BD87 BE60:BT87">
    <cfRule type="expression" dxfId="1184" priority="1185">
      <formula>$B$63="duplicato"</formula>
    </cfRule>
  </conditionalFormatting>
  <conditionalFormatting sqref="BO112">
    <cfRule type="cellIs" dxfId="1183" priority="1184" operator="lessThan">
      <formula>-BI112</formula>
    </cfRule>
  </conditionalFormatting>
  <conditionalFormatting sqref="BP112">
    <cfRule type="cellIs" dxfId="1182" priority="1183" operator="lessThan">
      <formula>BJ112</formula>
    </cfRule>
  </conditionalFormatting>
  <conditionalFormatting sqref="BO113">
    <cfRule type="cellIs" dxfId="1181" priority="1182" operator="lessThan">
      <formula>-BI113</formula>
    </cfRule>
  </conditionalFormatting>
  <conditionalFormatting sqref="BP113">
    <cfRule type="cellIs" dxfId="1180" priority="1181" operator="lessThan">
      <formula>BJ113</formula>
    </cfRule>
  </conditionalFormatting>
  <conditionalFormatting sqref="BO112">
    <cfRule type="cellIs" dxfId="1179" priority="1180" operator="lessThan">
      <formula>-BI112</formula>
    </cfRule>
  </conditionalFormatting>
  <conditionalFormatting sqref="BP112">
    <cfRule type="cellIs" dxfId="1178" priority="1179" operator="lessThan">
      <formula>BJ112</formula>
    </cfRule>
  </conditionalFormatting>
  <conditionalFormatting sqref="BO113">
    <cfRule type="cellIs" dxfId="1177" priority="1178" operator="lessThan">
      <formula>-BI113</formula>
    </cfRule>
  </conditionalFormatting>
  <conditionalFormatting sqref="BP113">
    <cfRule type="cellIs" dxfId="1176" priority="1177" operator="lessThan">
      <formula>BJ113</formula>
    </cfRule>
  </conditionalFormatting>
  <conditionalFormatting sqref="BO112">
    <cfRule type="cellIs" dxfId="1175" priority="1176" operator="lessThan">
      <formula>-BI112</formula>
    </cfRule>
  </conditionalFormatting>
  <conditionalFormatting sqref="BP112">
    <cfRule type="cellIs" dxfId="1174" priority="1175" operator="lessThan">
      <formula>BJ112</formula>
    </cfRule>
  </conditionalFormatting>
  <conditionalFormatting sqref="BO113">
    <cfRule type="cellIs" dxfId="1173" priority="1174" operator="lessThan">
      <formula>-BI113</formula>
    </cfRule>
  </conditionalFormatting>
  <conditionalFormatting sqref="BP113">
    <cfRule type="cellIs" dxfId="1172" priority="1173" operator="lessThan">
      <formula>BJ113</formula>
    </cfRule>
  </conditionalFormatting>
  <conditionalFormatting sqref="BO112">
    <cfRule type="cellIs" dxfId="1171" priority="1172" operator="lessThan">
      <formula>-BI112</formula>
    </cfRule>
  </conditionalFormatting>
  <conditionalFormatting sqref="BP112">
    <cfRule type="cellIs" dxfId="1170" priority="1171" operator="lessThan">
      <formula>BJ112</formula>
    </cfRule>
  </conditionalFormatting>
  <conditionalFormatting sqref="BO113">
    <cfRule type="cellIs" dxfId="1169" priority="1170" operator="lessThan">
      <formula>-BI113</formula>
    </cfRule>
  </conditionalFormatting>
  <conditionalFormatting sqref="BP113">
    <cfRule type="cellIs" dxfId="1168" priority="1169" operator="lessThan">
      <formula>BJ113</formula>
    </cfRule>
  </conditionalFormatting>
  <conditionalFormatting sqref="BO112">
    <cfRule type="cellIs" dxfId="1167" priority="1168" operator="lessThan">
      <formula>-BI112</formula>
    </cfRule>
  </conditionalFormatting>
  <conditionalFormatting sqref="BP112">
    <cfRule type="cellIs" dxfId="1166" priority="1167" operator="lessThan">
      <formula>BJ112</formula>
    </cfRule>
  </conditionalFormatting>
  <conditionalFormatting sqref="BO113">
    <cfRule type="cellIs" dxfId="1165" priority="1166" operator="lessThan">
      <formula>-BI113</formula>
    </cfRule>
  </conditionalFormatting>
  <conditionalFormatting sqref="BP113">
    <cfRule type="cellIs" dxfId="1164" priority="1165" operator="lessThan">
      <formula>BJ113</formula>
    </cfRule>
  </conditionalFormatting>
  <conditionalFormatting sqref="BC88:BC115 BD88:BD90 BD92:BD115 BE88:BT115">
    <cfRule type="expression" dxfId="1163" priority="1164">
      <formula>$B$91="duplicato"</formula>
    </cfRule>
  </conditionalFormatting>
  <conditionalFormatting sqref="BO140">
    <cfRule type="cellIs" dxfId="1162" priority="1163" operator="lessThan">
      <formula>-BI140</formula>
    </cfRule>
  </conditionalFormatting>
  <conditionalFormatting sqref="BP140">
    <cfRule type="cellIs" dxfId="1161" priority="1162" operator="lessThan">
      <formula>BJ140</formula>
    </cfRule>
  </conditionalFormatting>
  <conditionalFormatting sqref="BO141">
    <cfRule type="cellIs" dxfId="1160" priority="1161" operator="lessThan">
      <formula>-BI141</formula>
    </cfRule>
  </conditionalFormatting>
  <conditionalFormatting sqref="BP141">
    <cfRule type="cellIs" dxfId="1159" priority="1160" operator="lessThan">
      <formula>BJ141</formula>
    </cfRule>
  </conditionalFormatting>
  <conditionalFormatting sqref="BO140">
    <cfRule type="cellIs" dxfId="1158" priority="1159" operator="lessThan">
      <formula>-BI140</formula>
    </cfRule>
  </conditionalFormatting>
  <conditionalFormatting sqref="BP140">
    <cfRule type="cellIs" dxfId="1157" priority="1158" operator="lessThan">
      <formula>BJ140</formula>
    </cfRule>
  </conditionalFormatting>
  <conditionalFormatting sqref="BO141">
    <cfRule type="cellIs" dxfId="1156" priority="1157" operator="lessThan">
      <formula>-BI141</formula>
    </cfRule>
  </conditionalFormatting>
  <conditionalFormatting sqref="BP141">
    <cfRule type="cellIs" dxfId="1155" priority="1156" operator="lessThan">
      <formula>BJ141</formula>
    </cfRule>
  </conditionalFormatting>
  <conditionalFormatting sqref="BO140">
    <cfRule type="cellIs" dxfId="1154" priority="1155" operator="lessThan">
      <formula>-BI140</formula>
    </cfRule>
  </conditionalFormatting>
  <conditionalFormatting sqref="BP140">
    <cfRule type="cellIs" dxfId="1153" priority="1154" operator="lessThan">
      <formula>BJ140</formula>
    </cfRule>
  </conditionalFormatting>
  <conditionalFormatting sqref="BO141">
    <cfRule type="cellIs" dxfId="1152" priority="1153" operator="lessThan">
      <formula>-BI141</formula>
    </cfRule>
  </conditionalFormatting>
  <conditionalFormatting sqref="BP141">
    <cfRule type="cellIs" dxfId="1151" priority="1152" operator="lessThan">
      <formula>BJ141</formula>
    </cfRule>
  </conditionalFormatting>
  <conditionalFormatting sqref="BO140">
    <cfRule type="cellIs" dxfId="1150" priority="1151" operator="lessThan">
      <formula>-BI140</formula>
    </cfRule>
  </conditionalFormatting>
  <conditionalFormatting sqref="BP140">
    <cfRule type="cellIs" dxfId="1149" priority="1150" operator="lessThan">
      <formula>BJ140</formula>
    </cfRule>
  </conditionalFormatting>
  <conditionalFormatting sqref="BO141">
    <cfRule type="cellIs" dxfId="1148" priority="1149" operator="lessThan">
      <formula>-BI141</formula>
    </cfRule>
  </conditionalFormatting>
  <conditionalFormatting sqref="BP141">
    <cfRule type="cellIs" dxfId="1147" priority="1148" operator="lessThan">
      <formula>BJ141</formula>
    </cfRule>
  </conditionalFormatting>
  <conditionalFormatting sqref="BO140">
    <cfRule type="cellIs" dxfId="1146" priority="1147" operator="lessThan">
      <formula>-BI140</formula>
    </cfRule>
  </conditionalFormatting>
  <conditionalFormatting sqref="BP140">
    <cfRule type="cellIs" dxfId="1145" priority="1146" operator="lessThan">
      <formula>BJ140</formula>
    </cfRule>
  </conditionalFormatting>
  <conditionalFormatting sqref="BO141">
    <cfRule type="cellIs" dxfId="1144" priority="1145" operator="lessThan">
      <formula>-BI141</formula>
    </cfRule>
  </conditionalFormatting>
  <conditionalFormatting sqref="BP141">
    <cfRule type="cellIs" dxfId="1143" priority="1144" operator="lessThan">
      <formula>BJ141</formula>
    </cfRule>
  </conditionalFormatting>
  <conditionalFormatting sqref="BC116:BC143 BD116:BD118 BD120:BD143 BE116:BT143">
    <cfRule type="expression" dxfId="1142" priority="1143">
      <formula>$B$119="duplicato"</formula>
    </cfRule>
  </conditionalFormatting>
  <conditionalFormatting sqref="BO168">
    <cfRule type="cellIs" dxfId="1141" priority="1142" operator="lessThan">
      <formula>-BI168</formula>
    </cfRule>
  </conditionalFormatting>
  <conditionalFormatting sqref="BP168">
    <cfRule type="cellIs" dxfId="1140" priority="1141" operator="lessThan">
      <formula>BJ168</formula>
    </cfRule>
  </conditionalFormatting>
  <conditionalFormatting sqref="BO169">
    <cfRule type="cellIs" dxfId="1139" priority="1140" operator="lessThan">
      <formula>-BI169</formula>
    </cfRule>
  </conditionalFormatting>
  <conditionalFormatting sqref="BP169">
    <cfRule type="cellIs" dxfId="1138" priority="1139" operator="lessThan">
      <formula>BJ169</formula>
    </cfRule>
  </conditionalFormatting>
  <conditionalFormatting sqref="BO168">
    <cfRule type="cellIs" dxfId="1137" priority="1138" operator="lessThan">
      <formula>-BI168</formula>
    </cfRule>
  </conditionalFormatting>
  <conditionalFormatting sqref="BP168">
    <cfRule type="cellIs" dxfId="1136" priority="1137" operator="lessThan">
      <formula>BJ168</formula>
    </cfRule>
  </conditionalFormatting>
  <conditionalFormatting sqref="BO169">
    <cfRule type="cellIs" dxfId="1135" priority="1136" operator="lessThan">
      <formula>-BI169</formula>
    </cfRule>
  </conditionalFormatting>
  <conditionalFormatting sqref="BP169">
    <cfRule type="cellIs" dxfId="1134" priority="1135" operator="lessThan">
      <formula>BJ169</formula>
    </cfRule>
  </conditionalFormatting>
  <conditionalFormatting sqref="BO168">
    <cfRule type="cellIs" dxfId="1133" priority="1134" operator="lessThan">
      <formula>-BI168</formula>
    </cfRule>
  </conditionalFormatting>
  <conditionalFormatting sqref="BP168">
    <cfRule type="cellIs" dxfId="1132" priority="1133" operator="lessThan">
      <formula>BJ168</formula>
    </cfRule>
  </conditionalFormatting>
  <conditionalFormatting sqref="BO169">
    <cfRule type="cellIs" dxfId="1131" priority="1132" operator="lessThan">
      <formula>-BI169</formula>
    </cfRule>
  </conditionalFormatting>
  <conditionalFormatting sqref="BP169">
    <cfRule type="cellIs" dxfId="1130" priority="1131" operator="lessThan">
      <formula>BJ169</formula>
    </cfRule>
  </conditionalFormatting>
  <conditionalFormatting sqref="BO168">
    <cfRule type="cellIs" dxfId="1129" priority="1130" operator="lessThan">
      <formula>-BI168</formula>
    </cfRule>
  </conditionalFormatting>
  <conditionalFormatting sqref="BP168">
    <cfRule type="cellIs" dxfId="1128" priority="1129" operator="lessThan">
      <formula>BJ168</formula>
    </cfRule>
  </conditionalFormatting>
  <conditionalFormatting sqref="BO169">
    <cfRule type="cellIs" dxfId="1127" priority="1128" operator="lessThan">
      <formula>-BI169</formula>
    </cfRule>
  </conditionalFormatting>
  <conditionalFormatting sqref="BP169">
    <cfRule type="cellIs" dxfId="1126" priority="1127" operator="lessThan">
      <formula>BJ169</formula>
    </cfRule>
  </conditionalFormatting>
  <conditionalFormatting sqref="BO168">
    <cfRule type="cellIs" dxfId="1125" priority="1126" operator="lessThan">
      <formula>-BI168</formula>
    </cfRule>
  </conditionalFormatting>
  <conditionalFormatting sqref="BP168">
    <cfRule type="cellIs" dxfId="1124" priority="1125" operator="lessThan">
      <formula>BJ168</formula>
    </cfRule>
  </conditionalFormatting>
  <conditionalFormatting sqref="BO169">
    <cfRule type="cellIs" dxfId="1123" priority="1124" operator="lessThan">
      <formula>-BI169</formula>
    </cfRule>
  </conditionalFormatting>
  <conditionalFormatting sqref="BP169">
    <cfRule type="cellIs" dxfId="1122" priority="1123" operator="lessThan">
      <formula>BJ169</formula>
    </cfRule>
  </conditionalFormatting>
  <conditionalFormatting sqref="BC144:BC171 BD144:BD146 BD148:BD171 BE144:BT171">
    <cfRule type="expression" dxfId="1121" priority="1122">
      <formula>$B$147="duplicato"</formula>
    </cfRule>
  </conditionalFormatting>
  <conditionalFormatting sqref="BO196">
    <cfRule type="cellIs" dxfId="1120" priority="1121" operator="lessThan">
      <formula>-BI196</formula>
    </cfRule>
  </conditionalFormatting>
  <conditionalFormatting sqref="BP196">
    <cfRule type="cellIs" dxfId="1119" priority="1120" operator="lessThan">
      <formula>BJ196</formula>
    </cfRule>
  </conditionalFormatting>
  <conditionalFormatting sqref="BO197">
    <cfRule type="cellIs" dxfId="1118" priority="1119" operator="lessThan">
      <formula>-BI197</formula>
    </cfRule>
  </conditionalFormatting>
  <conditionalFormatting sqref="BP197">
    <cfRule type="cellIs" dxfId="1117" priority="1118" operator="lessThan">
      <formula>BJ197</formula>
    </cfRule>
  </conditionalFormatting>
  <conditionalFormatting sqref="BO196">
    <cfRule type="cellIs" dxfId="1116" priority="1117" operator="lessThan">
      <formula>-BI196</formula>
    </cfRule>
  </conditionalFormatting>
  <conditionalFormatting sqref="BP196">
    <cfRule type="cellIs" dxfId="1115" priority="1116" operator="lessThan">
      <formula>BJ196</formula>
    </cfRule>
  </conditionalFormatting>
  <conditionalFormatting sqref="BO197">
    <cfRule type="cellIs" dxfId="1114" priority="1115" operator="lessThan">
      <formula>-BI197</formula>
    </cfRule>
  </conditionalFormatting>
  <conditionalFormatting sqref="BP197">
    <cfRule type="cellIs" dxfId="1113" priority="1114" operator="lessThan">
      <formula>BJ197</formula>
    </cfRule>
  </conditionalFormatting>
  <conditionalFormatting sqref="BO196">
    <cfRule type="cellIs" dxfId="1112" priority="1113" operator="lessThan">
      <formula>-BI196</formula>
    </cfRule>
  </conditionalFormatting>
  <conditionalFormatting sqref="BP196">
    <cfRule type="cellIs" dxfId="1111" priority="1112" operator="lessThan">
      <formula>BJ196</formula>
    </cfRule>
  </conditionalFormatting>
  <conditionalFormatting sqref="BO197">
    <cfRule type="cellIs" dxfId="1110" priority="1111" operator="lessThan">
      <formula>-BI197</formula>
    </cfRule>
  </conditionalFormatting>
  <conditionalFormatting sqref="BP197">
    <cfRule type="cellIs" dxfId="1109" priority="1110" operator="lessThan">
      <formula>BJ197</formula>
    </cfRule>
  </conditionalFormatting>
  <conditionalFormatting sqref="BO196">
    <cfRule type="cellIs" dxfId="1108" priority="1109" operator="lessThan">
      <formula>-BI196</formula>
    </cfRule>
  </conditionalFormatting>
  <conditionalFormatting sqref="BP196">
    <cfRule type="cellIs" dxfId="1107" priority="1108" operator="lessThan">
      <formula>BJ196</formula>
    </cfRule>
  </conditionalFormatting>
  <conditionalFormatting sqref="BO197">
    <cfRule type="cellIs" dxfId="1106" priority="1107" operator="lessThan">
      <formula>-BI197</formula>
    </cfRule>
  </conditionalFormatting>
  <conditionalFormatting sqref="BP197">
    <cfRule type="cellIs" dxfId="1105" priority="1106" operator="lessThan">
      <formula>BJ197</formula>
    </cfRule>
  </conditionalFormatting>
  <conditionalFormatting sqref="BO196">
    <cfRule type="cellIs" dxfId="1104" priority="1105" operator="lessThan">
      <formula>-BI196</formula>
    </cfRule>
  </conditionalFormatting>
  <conditionalFormatting sqref="BP196">
    <cfRule type="cellIs" dxfId="1103" priority="1104" operator="lessThan">
      <formula>BJ196</formula>
    </cfRule>
  </conditionalFormatting>
  <conditionalFormatting sqref="BO197">
    <cfRule type="cellIs" dxfId="1102" priority="1103" operator="lessThan">
      <formula>-BI197</formula>
    </cfRule>
  </conditionalFormatting>
  <conditionalFormatting sqref="BP197">
    <cfRule type="cellIs" dxfId="1101" priority="1102" operator="lessThan">
      <formula>BJ197</formula>
    </cfRule>
  </conditionalFormatting>
  <conditionalFormatting sqref="BC172:BC199 BD172:BD174 BD176:BD199 BE172:BT199">
    <cfRule type="expression" dxfId="1100" priority="1101">
      <formula>$B$175="duplicato"</formula>
    </cfRule>
  </conditionalFormatting>
  <conditionalFormatting sqref="BO224">
    <cfRule type="cellIs" dxfId="1099" priority="1100" operator="lessThan">
      <formula>-BI224</formula>
    </cfRule>
  </conditionalFormatting>
  <conditionalFormatting sqref="BP224">
    <cfRule type="cellIs" dxfId="1098" priority="1099" operator="lessThan">
      <formula>BJ224</formula>
    </cfRule>
  </conditionalFormatting>
  <conditionalFormatting sqref="BO225">
    <cfRule type="cellIs" dxfId="1097" priority="1098" operator="lessThan">
      <formula>-BI225</formula>
    </cfRule>
  </conditionalFormatting>
  <conditionalFormatting sqref="BP225">
    <cfRule type="cellIs" dxfId="1096" priority="1097" operator="lessThan">
      <formula>BJ225</formula>
    </cfRule>
  </conditionalFormatting>
  <conditionalFormatting sqref="BO224">
    <cfRule type="cellIs" dxfId="1095" priority="1096" operator="lessThan">
      <formula>-BI224</formula>
    </cfRule>
  </conditionalFormatting>
  <conditionalFormatting sqref="BP224">
    <cfRule type="cellIs" dxfId="1094" priority="1095" operator="lessThan">
      <formula>BJ224</formula>
    </cfRule>
  </conditionalFormatting>
  <conditionalFormatting sqref="BO225">
    <cfRule type="cellIs" dxfId="1093" priority="1094" operator="lessThan">
      <formula>-BI225</formula>
    </cfRule>
  </conditionalFormatting>
  <conditionalFormatting sqref="BP225">
    <cfRule type="cellIs" dxfId="1092" priority="1093" operator="lessThan">
      <formula>BJ225</formula>
    </cfRule>
  </conditionalFormatting>
  <conditionalFormatting sqref="BO224">
    <cfRule type="cellIs" dxfId="1091" priority="1092" operator="lessThan">
      <formula>-BI224</formula>
    </cfRule>
  </conditionalFormatting>
  <conditionalFormatting sqref="BP224">
    <cfRule type="cellIs" dxfId="1090" priority="1091" operator="lessThan">
      <formula>BJ224</formula>
    </cfRule>
  </conditionalFormatting>
  <conditionalFormatting sqref="BO225">
    <cfRule type="cellIs" dxfId="1089" priority="1090" operator="lessThan">
      <formula>-BI225</formula>
    </cfRule>
  </conditionalFormatting>
  <conditionalFormatting sqref="BP225">
    <cfRule type="cellIs" dxfId="1088" priority="1089" operator="lessThan">
      <formula>BJ225</formula>
    </cfRule>
  </conditionalFormatting>
  <conditionalFormatting sqref="BO224">
    <cfRule type="cellIs" dxfId="1087" priority="1088" operator="lessThan">
      <formula>-BI224</formula>
    </cfRule>
  </conditionalFormatting>
  <conditionalFormatting sqref="BP224">
    <cfRule type="cellIs" dxfId="1086" priority="1087" operator="lessThan">
      <formula>BJ224</formula>
    </cfRule>
  </conditionalFormatting>
  <conditionalFormatting sqref="BO225">
    <cfRule type="cellIs" dxfId="1085" priority="1086" operator="lessThan">
      <formula>-BI225</formula>
    </cfRule>
  </conditionalFormatting>
  <conditionalFormatting sqref="BP225">
    <cfRule type="cellIs" dxfId="1084" priority="1085" operator="lessThan">
      <formula>BJ225</formula>
    </cfRule>
  </conditionalFormatting>
  <conditionalFormatting sqref="BO224">
    <cfRule type="cellIs" dxfId="1083" priority="1084" operator="lessThan">
      <formula>-BI224</formula>
    </cfRule>
  </conditionalFormatting>
  <conditionalFormatting sqref="BP224">
    <cfRule type="cellIs" dxfId="1082" priority="1083" operator="lessThan">
      <formula>BJ224</formula>
    </cfRule>
  </conditionalFormatting>
  <conditionalFormatting sqref="BO225">
    <cfRule type="cellIs" dxfId="1081" priority="1082" operator="lessThan">
      <formula>-BI225</formula>
    </cfRule>
  </conditionalFormatting>
  <conditionalFormatting sqref="BP225">
    <cfRule type="cellIs" dxfId="1080" priority="1081" operator="lessThan">
      <formula>BJ225</formula>
    </cfRule>
  </conditionalFormatting>
  <conditionalFormatting sqref="BC200:BC227 BD200:BD202 BD204:BD227 BE200:BT227">
    <cfRule type="expression" dxfId="1079" priority="1080">
      <formula>$B$203="duplicato"</formula>
    </cfRule>
  </conditionalFormatting>
  <conditionalFormatting sqref="CG84">
    <cfRule type="cellIs" dxfId="1078" priority="1079" operator="lessThan">
      <formula>-CA84</formula>
    </cfRule>
  </conditionalFormatting>
  <conditionalFormatting sqref="CH84">
    <cfRule type="cellIs" dxfId="1077" priority="1078" operator="lessThan">
      <formula>CB84</formula>
    </cfRule>
  </conditionalFormatting>
  <conditionalFormatting sqref="CG85">
    <cfRule type="cellIs" dxfId="1076" priority="1077" operator="lessThan">
      <formula>-CA85</formula>
    </cfRule>
  </conditionalFormatting>
  <conditionalFormatting sqref="CH85">
    <cfRule type="cellIs" dxfId="1075" priority="1076" operator="lessThan">
      <formula>CB85</formula>
    </cfRule>
  </conditionalFormatting>
  <conditionalFormatting sqref="CG56">
    <cfRule type="cellIs" dxfId="1074" priority="1075" operator="lessThan">
      <formula>-CA56</formula>
    </cfRule>
  </conditionalFormatting>
  <conditionalFormatting sqref="CH56">
    <cfRule type="cellIs" dxfId="1073" priority="1074" operator="lessThan">
      <formula>CB56</formula>
    </cfRule>
  </conditionalFormatting>
  <conditionalFormatting sqref="CG57">
    <cfRule type="cellIs" dxfId="1072" priority="1073" operator="lessThan">
      <formula>-CA57</formula>
    </cfRule>
  </conditionalFormatting>
  <conditionalFormatting sqref="CH57">
    <cfRule type="cellIs" dxfId="1071" priority="1072" operator="lessThan">
      <formula>CB57</formula>
    </cfRule>
  </conditionalFormatting>
  <conditionalFormatting sqref="CG56">
    <cfRule type="cellIs" dxfId="1070" priority="1071" operator="lessThan">
      <formula>-CA56</formula>
    </cfRule>
  </conditionalFormatting>
  <conditionalFormatting sqref="CH56">
    <cfRule type="cellIs" dxfId="1069" priority="1070" operator="lessThan">
      <formula>CB56</formula>
    </cfRule>
  </conditionalFormatting>
  <conditionalFormatting sqref="CG57">
    <cfRule type="cellIs" dxfId="1068" priority="1069" operator="lessThan">
      <formula>-CA57</formula>
    </cfRule>
  </conditionalFormatting>
  <conditionalFormatting sqref="CH57">
    <cfRule type="cellIs" dxfId="1067" priority="1068" operator="lessThan">
      <formula>CB57</formula>
    </cfRule>
  </conditionalFormatting>
  <conditionalFormatting sqref="CG84">
    <cfRule type="cellIs" dxfId="1066" priority="1067" operator="lessThan">
      <formula>-CA84</formula>
    </cfRule>
  </conditionalFormatting>
  <conditionalFormatting sqref="CH84">
    <cfRule type="cellIs" dxfId="1065" priority="1066" operator="lessThan">
      <formula>CB84</formula>
    </cfRule>
  </conditionalFormatting>
  <conditionalFormatting sqref="CG85">
    <cfRule type="cellIs" dxfId="1064" priority="1065" operator="lessThan">
      <formula>-CA85</formula>
    </cfRule>
  </conditionalFormatting>
  <conditionalFormatting sqref="CH85">
    <cfRule type="cellIs" dxfId="1063" priority="1064" operator="lessThan">
      <formula>CB85</formula>
    </cfRule>
  </conditionalFormatting>
  <conditionalFormatting sqref="CG84">
    <cfRule type="cellIs" dxfId="1062" priority="1063" operator="lessThan">
      <formula>-CA84</formula>
    </cfRule>
  </conditionalFormatting>
  <conditionalFormatting sqref="CH84">
    <cfRule type="cellIs" dxfId="1061" priority="1062" operator="lessThan">
      <formula>CB84</formula>
    </cfRule>
  </conditionalFormatting>
  <conditionalFormatting sqref="CG85">
    <cfRule type="cellIs" dxfId="1060" priority="1061" operator="lessThan">
      <formula>-CA85</formula>
    </cfRule>
  </conditionalFormatting>
  <conditionalFormatting sqref="CH85">
    <cfRule type="cellIs" dxfId="1059" priority="1060" operator="lessThan">
      <formula>CB85</formula>
    </cfRule>
  </conditionalFormatting>
  <conditionalFormatting sqref="CG84">
    <cfRule type="cellIs" dxfId="1058" priority="1059" operator="lessThan">
      <formula>-CA84</formula>
    </cfRule>
  </conditionalFormatting>
  <conditionalFormatting sqref="CH84">
    <cfRule type="cellIs" dxfId="1057" priority="1058" operator="lessThan">
      <formula>CB84</formula>
    </cfRule>
  </conditionalFormatting>
  <conditionalFormatting sqref="CG85">
    <cfRule type="cellIs" dxfId="1056" priority="1057" operator="lessThan">
      <formula>-CA85</formula>
    </cfRule>
  </conditionalFormatting>
  <conditionalFormatting sqref="CH85">
    <cfRule type="cellIs" dxfId="1055" priority="1056" operator="lessThan">
      <formula>CB85</formula>
    </cfRule>
  </conditionalFormatting>
  <conditionalFormatting sqref="CG84">
    <cfRule type="cellIs" dxfId="1054" priority="1055" operator="lessThan">
      <formula>-CA84</formula>
    </cfRule>
  </conditionalFormatting>
  <conditionalFormatting sqref="CH84">
    <cfRule type="cellIs" dxfId="1053" priority="1054" operator="lessThan">
      <formula>CB84</formula>
    </cfRule>
  </conditionalFormatting>
  <conditionalFormatting sqref="CG85">
    <cfRule type="cellIs" dxfId="1052" priority="1053" operator="lessThan">
      <formula>-CA85</formula>
    </cfRule>
  </conditionalFormatting>
  <conditionalFormatting sqref="CH85">
    <cfRule type="cellIs" dxfId="1051" priority="1052" operator="lessThan">
      <formula>CB85</formula>
    </cfRule>
  </conditionalFormatting>
  <conditionalFormatting sqref="BU60:BU87 BV60:BV62 BV64:BV87 BW60:CL87">
    <cfRule type="expression" dxfId="1050" priority="1051">
      <formula>$B$63="duplicato"</formula>
    </cfRule>
  </conditionalFormatting>
  <conditionalFormatting sqref="CG112">
    <cfRule type="cellIs" dxfId="1049" priority="1050" operator="lessThan">
      <formula>-CA112</formula>
    </cfRule>
  </conditionalFormatting>
  <conditionalFormatting sqref="CH112">
    <cfRule type="cellIs" dxfId="1048" priority="1049" operator="lessThan">
      <formula>CB112</formula>
    </cfRule>
  </conditionalFormatting>
  <conditionalFormatting sqref="CG113">
    <cfRule type="cellIs" dxfId="1047" priority="1048" operator="lessThan">
      <formula>-CA113</formula>
    </cfRule>
  </conditionalFormatting>
  <conditionalFormatting sqref="CH113">
    <cfRule type="cellIs" dxfId="1046" priority="1047" operator="lessThan">
      <formula>CB113</formula>
    </cfRule>
  </conditionalFormatting>
  <conditionalFormatting sqref="CG112">
    <cfRule type="cellIs" dxfId="1045" priority="1046" operator="lessThan">
      <formula>-CA112</formula>
    </cfRule>
  </conditionalFormatting>
  <conditionalFormatting sqref="CH112">
    <cfRule type="cellIs" dxfId="1044" priority="1045" operator="lessThan">
      <formula>CB112</formula>
    </cfRule>
  </conditionalFormatting>
  <conditionalFormatting sqref="CG113">
    <cfRule type="cellIs" dxfId="1043" priority="1044" operator="lessThan">
      <formula>-CA113</formula>
    </cfRule>
  </conditionalFormatting>
  <conditionalFormatting sqref="CH113">
    <cfRule type="cellIs" dxfId="1042" priority="1043" operator="lessThan">
      <formula>CB113</formula>
    </cfRule>
  </conditionalFormatting>
  <conditionalFormatting sqref="CG112">
    <cfRule type="cellIs" dxfId="1041" priority="1042" operator="lessThan">
      <formula>-CA112</formula>
    </cfRule>
  </conditionalFormatting>
  <conditionalFormatting sqref="CH112">
    <cfRule type="cellIs" dxfId="1040" priority="1041" operator="lessThan">
      <formula>CB112</formula>
    </cfRule>
  </conditionalFormatting>
  <conditionalFormatting sqref="CG113">
    <cfRule type="cellIs" dxfId="1039" priority="1040" operator="lessThan">
      <formula>-CA113</formula>
    </cfRule>
  </conditionalFormatting>
  <conditionalFormatting sqref="CH113">
    <cfRule type="cellIs" dxfId="1038" priority="1039" operator="lessThan">
      <formula>CB113</formula>
    </cfRule>
  </conditionalFormatting>
  <conditionalFormatting sqref="CG112">
    <cfRule type="cellIs" dxfId="1037" priority="1038" operator="lessThan">
      <formula>-CA112</formula>
    </cfRule>
  </conditionalFormatting>
  <conditionalFormatting sqref="CH112">
    <cfRule type="cellIs" dxfId="1036" priority="1037" operator="lessThan">
      <formula>CB112</formula>
    </cfRule>
  </conditionalFormatting>
  <conditionalFormatting sqref="CG113">
    <cfRule type="cellIs" dxfId="1035" priority="1036" operator="lessThan">
      <formula>-CA113</formula>
    </cfRule>
  </conditionalFormatting>
  <conditionalFormatting sqref="CH113">
    <cfRule type="cellIs" dxfId="1034" priority="1035" operator="lessThan">
      <formula>CB113</formula>
    </cfRule>
  </conditionalFormatting>
  <conditionalFormatting sqref="CG112">
    <cfRule type="cellIs" dxfId="1033" priority="1034" operator="lessThan">
      <formula>-CA112</formula>
    </cfRule>
  </conditionalFormatting>
  <conditionalFormatting sqref="CH112">
    <cfRule type="cellIs" dxfId="1032" priority="1033" operator="lessThan">
      <formula>CB112</formula>
    </cfRule>
  </conditionalFormatting>
  <conditionalFormatting sqref="CG113">
    <cfRule type="cellIs" dxfId="1031" priority="1032" operator="lessThan">
      <formula>-CA113</formula>
    </cfRule>
  </conditionalFormatting>
  <conditionalFormatting sqref="CH113">
    <cfRule type="cellIs" dxfId="1030" priority="1031" operator="lessThan">
      <formula>CB113</formula>
    </cfRule>
  </conditionalFormatting>
  <conditionalFormatting sqref="BU88:BU115 BV88:BV90 BV92:BV115 BW88:CL115">
    <cfRule type="expression" dxfId="1029" priority="1030">
      <formula>$B$91="duplicato"</formula>
    </cfRule>
  </conditionalFormatting>
  <conditionalFormatting sqref="CG140">
    <cfRule type="cellIs" dxfId="1028" priority="1029" operator="lessThan">
      <formula>-CA140</formula>
    </cfRule>
  </conditionalFormatting>
  <conditionalFormatting sqref="CH140">
    <cfRule type="cellIs" dxfId="1027" priority="1028" operator="lessThan">
      <formula>CB140</formula>
    </cfRule>
  </conditionalFormatting>
  <conditionalFormatting sqref="CG141">
    <cfRule type="cellIs" dxfId="1026" priority="1027" operator="lessThan">
      <formula>-CA141</formula>
    </cfRule>
  </conditionalFormatting>
  <conditionalFormatting sqref="CH141">
    <cfRule type="cellIs" dxfId="1025" priority="1026" operator="lessThan">
      <formula>CB141</formula>
    </cfRule>
  </conditionalFormatting>
  <conditionalFormatting sqref="CG140">
    <cfRule type="cellIs" dxfId="1024" priority="1025" operator="lessThan">
      <formula>-CA140</formula>
    </cfRule>
  </conditionalFormatting>
  <conditionalFormatting sqref="CH140">
    <cfRule type="cellIs" dxfId="1023" priority="1024" operator="lessThan">
      <formula>CB140</formula>
    </cfRule>
  </conditionalFormatting>
  <conditionalFormatting sqref="CG141">
    <cfRule type="cellIs" dxfId="1022" priority="1023" operator="lessThan">
      <formula>-CA141</formula>
    </cfRule>
  </conditionalFormatting>
  <conditionalFormatting sqref="CH141">
    <cfRule type="cellIs" dxfId="1021" priority="1022" operator="lessThan">
      <formula>CB141</formula>
    </cfRule>
  </conditionalFormatting>
  <conditionalFormatting sqref="CG140">
    <cfRule type="cellIs" dxfId="1020" priority="1021" operator="lessThan">
      <formula>-CA140</formula>
    </cfRule>
  </conditionalFormatting>
  <conditionalFormatting sqref="CH140">
    <cfRule type="cellIs" dxfId="1019" priority="1020" operator="lessThan">
      <formula>CB140</formula>
    </cfRule>
  </conditionalFormatting>
  <conditionalFormatting sqref="CG141">
    <cfRule type="cellIs" dxfId="1018" priority="1019" operator="lessThan">
      <formula>-CA141</formula>
    </cfRule>
  </conditionalFormatting>
  <conditionalFormatting sqref="CH141">
    <cfRule type="cellIs" dxfId="1017" priority="1018" operator="lessThan">
      <formula>CB141</formula>
    </cfRule>
  </conditionalFormatting>
  <conditionalFormatting sqref="CG140">
    <cfRule type="cellIs" dxfId="1016" priority="1017" operator="lessThan">
      <formula>-CA140</formula>
    </cfRule>
  </conditionalFormatting>
  <conditionalFormatting sqref="CH140">
    <cfRule type="cellIs" dxfId="1015" priority="1016" operator="lessThan">
      <formula>CB140</formula>
    </cfRule>
  </conditionalFormatting>
  <conditionalFormatting sqref="CG141">
    <cfRule type="cellIs" dxfId="1014" priority="1015" operator="lessThan">
      <formula>-CA141</formula>
    </cfRule>
  </conditionalFormatting>
  <conditionalFormatting sqref="CH141">
    <cfRule type="cellIs" dxfId="1013" priority="1014" operator="lessThan">
      <formula>CB141</formula>
    </cfRule>
  </conditionalFormatting>
  <conditionalFormatting sqref="CG140">
    <cfRule type="cellIs" dxfId="1012" priority="1013" operator="lessThan">
      <formula>-CA140</formula>
    </cfRule>
  </conditionalFormatting>
  <conditionalFormatting sqref="CH140">
    <cfRule type="cellIs" dxfId="1011" priority="1012" operator="lessThan">
      <formula>CB140</formula>
    </cfRule>
  </conditionalFormatting>
  <conditionalFormatting sqref="CG141">
    <cfRule type="cellIs" dxfId="1010" priority="1011" operator="lessThan">
      <formula>-CA141</formula>
    </cfRule>
  </conditionalFormatting>
  <conditionalFormatting sqref="CH141">
    <cfRule type="cellIs" dxfId="1009" priority="1010" operator="lessThan">
      <formula>CB141</formula>
    </cfRule>
  </conditionalFormatting>
  <conditionalFormatting sqref="BU116:BU143 BV116:BV118 BV120:BV143 BW116:CL143">
    <cfRule type="expression" dxfId="1008" priority="1009">
      <formula>$B$119="duplicato"</formula>
    </cfRule>
  </conditionalFormatting>
  <conditionalFormatting sqref="CG168">
    <cfRule type="cellIs" dxfId="1007" priority="1008" operator="lessThan">
      <formula>-CA168</formula>
    </cfRule>
  </conditionalFormatting>
  <conditionalFormatting sqref="CH168">
    <cfRule type="cellIs" dxfId="1006" priority="1007" operator="lessThan">
      <formula>CB168</formula>
    </cfRule>
  </conditionalFormatting>
  <conditionalFormatting sqref="CG169">
    <cfRule type="cellIs" dxfId="1005" priority="1006" operator="lessThan">
      <formula>-CA169</formula>
    </cfRule>
  </conditionalFormatting>
  <conditionalFormatting sqref="CH169">
    <cfRule type="cellIs" dxfId="1004" priority="1005" operator="lessThan">
      <formula>CB169</formula>
    </cfRule>
  </conditionalFormatting>
  <conditionalFormatting sqref="CG168">
    <cfRule type="cellIs" dxfId="1003" priority="1004" operator="lessThan">
      <formula>-CA168</formula>
    </cfRule>
  </conditionalFormatting>
  <conditionalFormatting sqref="CH168">
    <cfRule type="cellIs" dxfId="1002" priority="1003" operator="lessThan">
      <formula>CB168</formula>
    </cfRule>
  </conditionalFormatting>
  <conditionalFormatting sqref="CG169">
    <cfRule type="cellIs" dxfId="1001" priority="1002" operator="lessThan">
      <formula>-CA169</formula>
    </cfRule>
  </conditionalFormatting>
  <conditionalFormatting sqref="CH169">
    <cfRule type="cellIs" dxfId="1000" priority="1001" operator="lessThan">
      <formula>CB169</formula>
    </cfRule>
  </conditionalFormatting>
  <conditionalFormatting sqref="CG168">
    <cfRule type="cellIs" dxfId="999" priority="1000" operator="lessThan">
      <formula>-CA168</formula>
    </cfRule>
  </conditionalFormatting>
  <conditionalFormatting sqref="CH168">
    <cfRule type="cellIs" dxfId="998" priority="999" operator="lessThan">
      <formula>CB168</formula>
    </cfRule>
  </conditionalFormatting>
  <conditionalFormatting sqref="CG169">
    <cfRule type="cellIs" dxfId="997" priority="998" operator="lessThan">
      <formula>-CA169</formula>
    </cfRule>
  </conditionalFormatting>
  <conditionalFormatting sqref="CH169">
    <cfRule type="cellIs" dxfId="996" priority="997" operator="lessThan">
      <formula>CB169</formula>
    </cfRule>
  </conditionalFormatting>
  <conditionalFormatting sqref="CG168">
    <cfRule type="cellIs" dxfId="995" priority="996" operator="lessThan">
      <formula>-CA168</formula>
    </cfRule>
  </conditionalFormatting>
  <conditionalFormatting sqref="CH168">
    <cfRule type="cellIs" dxfId="994" priority="995" operator="lessThan">
      <formula>CB168</formula>
    </cfRule>
  </conditionalFormatting>
  <conditionalFormatting sqref="CG169">
    <cfRule type="cellIs" dxfId="993" priority="994" operator="lessThan">
      <formula>-CA169</formula>
    </cfRule>
  </conditionalFormatting>
  <conditionalFormatting sqref="CH169">
    <cfRule type="cellIs" dxfId="992" priority="993" operator="lessThan">
      <formula>CB169</formula>
    </cfRule>
  </conditionalFormatting>
  <conditionalFormatting sqref="CG168">
    <cfRule type="cellIs" dxfId="991" priority="992" operator="lessThan">
      <formula>-CA168</formula>
    </cfRule>
  </conditionalFormatting>
  <conditionalFormatting sqref="CH168">
    <cfRule type="cellIs" dxfId="990" priority="991" operator="lessThan">
      <formula>CB168</formula>
    </cfRule>
  </conditionalFormatting>
  <conditionalFormatting sqref="CG169">
    <cfRule type="cellIs" dxfId="989" priority="990" operator="lessThan">
      <formula>-CA169</formula>
    </cfRule>
  </conditionalFormatting>
  <conditionalFormatting sqref="CH169">
    <cfRule type="cellIs" dxfId="988" priority="989" operator="lessThan">
      <formula>CB169</formula>
    </cfRule>
  </conditionalFormatting>
  <conditionalFormatting sqref="BU144:BU171 BV144:BV146 BV148:BV171 BW144:CL171">
    <cfRule type="expression" dxfId="987" priority="988">
      <formula>$B$147="duplicato"</formula>
    </cfRule>
  </conditionalFormatting>
  <conditionalFormatting sqref="CG196">
    <cfRule type="cellIs" dxfId="986" priority="987" operator="lessThan">
      <formula>-CA196</formula>
    </cfRule>
  </conditionalFormatting>
  <conditionalFormatting sqref="CH196">
    <cfRule type="cellIs" dxfId="985" priority="986" operator="lessThan">
      <formula>CB196</formula>
    </cfRule>
  </conditionalFormatting>
  <conditionalFormatting sqref="CG197">
    <cfRule type="cellIs" dxfId="984" priority="985" operator="lessThan">
      <formula>-CA197</formula>
    </cfRule>
  </conditionalFormatting>
  <conditionalFormatting sqref="CH197">
    <cfRule type="cellIs" dxfId="983" priority="984" operator="lessThan">
      <formula>CB197</formula>
    </cfRule>
  </conditionalFormatting>
  <conditionalFormatting sqref="CG196">
    <cfRule type="cellIs" dxfId="982" priority="983" operator="lessThan">
      <formula>-CA196</formula>
    </cfRule>
  </conditionalFormatting>
  <conditionalFormatting sqref="CH196">
    <cfRule type="cellIs" dxfId="981" priority="982" operator="lessThan">
      <formula>CB196</formula>
    </cfRule>
  </conditionalFormatting>
  <conditionalFormatting sqref="CG197">
    <cfRule type="cellIs" dxfId="980" priority="981" operator="lessThan">
      <formula>-CA197</formula>
    </cfRule>
  </conditionalFormatting>
  <conditionalFormatting sqref="CH197">
    <cfRule type="cellIs" dxfId="979" priority="980" operator="lessThan">
      <formula>CB197</formula>
    </cfRule>
  </conditionalFormatting>
  <conditionalFormatting sqref="CG196">
    <cfRule type="cellIs" dxfId="978" priority="979" operator="lessThan">
      <formula>-CA196</formula>
    </cfRule>
  </conditionalFormatting>
  <conditionalFormatting sqref="CH196">
    <cfRule type="cellIs" dxfId="977" priority="978" operator="lessThan">
      <formula>CB196</formula>
    </cfRule>
  </conditionalFormatting>
  <conditionalFormatting sqref="CG197">
    <cfRule type="cellIs" dxfId="976" priority="977" operator="lessThan">
      <formula>-CA197</formula>
    </cfRule>
  </conditionalFormatting>
  <conditionalFormatting sqref="CH197">
    <cfRule type="cellIs" dxfId="975" priority="976" operator="lessThan">
      <formula>CB197</formula>
    </cfRule>
  </conditionalFormatting>
  <conditionalFormatting sqref="CG196">
    <cfRule type="cellIs" dxfId="974" priority="975" operator="lessThan">
      <formula>-CA196</formula>
    </cfRule>
  </conditionalFormatting>
  <conditionalFormatting sqref="CH196">
    <cfRule type="cellIs" dxfId="973" priority="974" operator="lessThan">
      <formula>CB196</formula>
    </cfRule>
  </conditionalFormatting>
  <conditionalFormatting sqref="CG197">
    <cfRule type="cellIs" dxfId="972" priority="973" operator="lessThan">
      <formula>-CA197</formula>
    </cfRule>
  </conditionalFormatting>
  <conditionalFormatting sqref="CH197">
    <cfRule type="cellIs" dxfId="971" priority="972" operator="lessThan">
      <formula>CB197</formula>
    </cfRule>
  </conditionalFormatting>
  <conditionalFormatting sqref="CG196">
    <cfRule type="cellIs" dxfId="970" priority="971" operator="lessThan">
      <formula>-CA196</formula>
    </cfRule>
  </conditionalFormatting>
  <conditionalFormatting sqref="CH196">
    <cfRule type="cellIs" dxfId="969" priority="970" operator="lessThan">
      <formula>CB196</formula>
    </cfRule>
  </conditionalFormatting>
  <conditionalFormatting sqref="CG197">
    <cfRule type="cellIs" dxfId="968" priority="969" operator="lessThan">
      <formula>-CA197</formula>
    </cfRule>
  </conditionalFormatting>
  <conditionalFormatting sqref="CH197">
    <cfRule type="cellIs" dxfId="967" priority="968" operator="lessThan">
      <formula>CB197</formula>
    </cfRule>
  </conditionalFormatting>
  <conditionalFormatting sqref="BU172:BU199 BV172:BV174 BV176:BV199 BW172:CL199">
    <cfRule type="expression" dxfId="966" priority="967">
      <formula>$B$175="duplicato"</formula>
    </cfRule>
  </conditionalFormatting>
  <conditionalFormatting sqref="CG224">
    <cfRule type="cellIs" dxfId="965" priority="966" operator="lessThan">
      <formula>-CA224</formula>
    </cfRule>
  </conditionalFormatting>
  <conditionalFormatting sqref="CH224">
    <cfRule type="cellIs" dxfId="964" priority="965" operator="lessThan">
      <formula>CB224</formula>
    </cfRule>
  </conditionalFormatting>
  <conditionalFormatting sqref="CG225">
    <cfRule type="cellIs" dxfId="963" priority="964" operator="lessThan">
      <formula>-CA225</formula>
    </cfRule>
  </conditionalFormatting>
  <conditionalFormatting sqref="CH225">
    <cfRule type="cellIs" dxfId="962" priority="963" operator="lessThan">
      <formula>CB225</formula>
    </cfRule>
  </conditionalFormatting>
  <conditionalFormatting sqref="CG224">
    <cfRule type="cellIs" dxfId="961" priority="962" operator="lessThan">
      <formula>-CA224</formula>
    </cfRule>
  </conditionalFormatting>
  <conditionalFormatting sqref="CH224">
    <cfRule type="cellIs" dxfId="960" priority="961" operator="lessThan">
      <formula>CB224</formula>
    </cfRule>
  </conditionalFormatting>
  <conditionalFormatting sqref="CG225">
    <cfRule type="cellIs" dxfId="959" priority="960" operator="lessThan">
      <formula>-CA225</formula>
    </cfRule>
  </conditionalFormatting>
  <conditionalFormatting sqref="CH225">
    <cfRule type="cellIs" dxfId="958" priority="959" operator="lessThan">
      <formula>CB225</formula>
    </cfRule>
  </conditionalFormatting>
  <conditionalFormatting sqref="CG224">
    <cfRule type="cellIs" dxfId="957" priority="958" operator="lessThan">
      <formula>-CA224</formula>
    </cfRule>
  </conditionalFormatting>
  <conditionalFormatting sqref="CH224">
    <cfRule type="cellIs" dxfId="956" priority="957" operator="lessThan">
      <formula>CB224</formula>
    </cfRule>
  </conditionalFormatting>
  <conditionalFormatting sqref="CG225">
    <cfRule type="cellIs" dxfId="955" priority="956" operator="lessThan">
      <formula>-CA225</formula>
    </cfRule>
  </conditionalFormatting>
  <conditionalFormatting sqref="CH225">
    <cfRule type="cellIs" dxfId="954" priority="955" operator="lessThan">
      <formula>CB225</formula>
    </cfRule>
  </conditionalFormatting>
  <conditionalFormatting sqref="CG224">
    <cfRule type="cellIs" dxfId="953" priority="954" operator="lessThan">
      <formula>-CA224</formula>
    </cfRule>
  </conditionalFormatting>
  <conditionalFormatting sqref="CH224">
    <cfRule type="cellIs" dxfId="952" priority="953" operator="lessThan">
      <formula>CB224</formula>
    </cfRule>
  </conditionalFormatting>
  <conditionalFormatting sqref="CG225">
    <cfRule type="cellIs" dxfId="951" priority="952" operator="lessThan">
      <formula>-CA225</formula>
    </cfRule>
  </conditionalFormatting>
  <conditionalFormatting sqref="CH225">
    <cfRule type="cellIs" dxfId="950" priority="951" operator="lessThan">
      <formula>CB225</formula>
    </cfRule>
  </conditionalFormatting>
  <conditionalFormatting sqref="CG224">
    <cfRule type="cellIs" dxfId="949" priority="950" operator="lessThan">
      <formula>-CA224</formula>
    </cfRule>
  </conditionalFormatting>
  <conditionalFormatting sqref="CH224">
    <cfRule type="cellIs" dxfId="948" priority="949" operator="lessThan">
      <formula>CB224</formula>
    </cfRule>
  </conditionalFormatting>
  <conditionalFormatting sqref="CG225">
    <cfRule type="cellIs" dxfId="947" priority="948" operator="lessThan">
      <formula>-CA225</formula>
    </cfRule>
  </conditionalFormatting>
  <conditionalFormatting sqref="CH225">
    <cfRule type="cellIs" dxfId="946" priority="947" operator="lessThan">
      <formula>CB225</formula>
    </cfRule>
  </conditionalFormatting>
  <conditionalFormatting sqref="BU200:BU227 BV200:BV202 BV204:BV227 BW200:CL227">
    <cfRule type="expression" dxfId="945" priority="946">
      <formula>$B$203="duplicato"</formula>
    </cfRule>
  </conditionalFormatting>
  <conditionalFormatting sqref="CY84">
    <cfRule type="cellIs" dxfId="944" priority="945" operator="lessThan">
      <formula>-CS84</formula>
    </cfRule>
  </conditionalFormatting>
  <conditionalFormatting sqref="CZ84">
    <cfRule type="cellIs" dxfId="943" priority="944" operator="lessThan">
      <formula>CT84</formula>
    </cfRule>
  </conditionalFormatting>
  <conditionalFormatting sqref="CY85">
    <cfRule type="cellIs" dxfId="942" priority="943" operator="lessThan">
      <formula>-CS85</formula>
    </cfRule>
  </conditionalFormatting>
  <conditionalFormatting sqref="CZ85">
    <cfRule type="cellIs" dxfId="941" priority="942" operator="lessThan">
      <formula>CT85</formula>
    </cfRule>
  </conditionalFormatting>
  <conditionalFormatting sqref="CY56">
    <cfRule type="cellIs" dxfId="940" priority="941" operator="lessThan">
      <formula>-CS56</formula>
    </cfRule>
  </conditionalFormatting>
  <conditionalFormatting sqref="CZ56">
    <cfRule type="cellIs" dxfId="939" priority="940" operator="lessThan">
      <formula>CT56</formula>
    </cfRule>
  </conditionalFormatting>
  <conditionalFormatting sqref="CY57">
    <cfRule type="cellIs" dxfId="938" priority="939" operator="lessThan">
      <formula>-CS57</formula>
    </cfRule>
  </conditionalFormatting>
  <conditionalFormatting sqref="CZ57">
    <cfRule type="cellIs" dxfId="937" priority="938" operator="lessThan">
      <formula>CT57</formula>
    </cfRule>
  </conditionalFormatting>
  <conditionalFormatting sqref="CY56">
    <cfRule type="cellIs" dxfId="936" priority="937" operator="lessThan">
      <formula>-CS56</formula>
    </cfRule>
  </conditionalFormatting>
  <conditionalFormatting sqref="CZ56">
    <cfRule type="cellIs" dxfId="935" priority="936" operator="lessThan">
      <formula>CT56</formula>
    </cfRule>
  </conditionalFormatting>
  <conditionalFormatting sqref="CY57">
    <cfRule type="cellIs" dxfId="934" priority="935" operator="lessThan">
      <formula>-CS57</formula>
    </cfRule>
  </conditionalFormatting>
  <conditionalFormatting sqref="CZ57">
    <cfRule type="cellIs" dxfId="933" priority="934" operator="lessThan">
      <formula>CT57</formula>
    </cfRule>
  </conditionalFormatting>
  <conditionalFormatting sqref="CY84">
    <cfRule type="cellIs" dxfId="932" priority="933" operator="lessThan">
      <formula>-CS84</formula>
    </cfRule>
  </conditionalFormatting>
  <conditionalFormatting sqref="CZ84">
    <cfRule type="cellIs" dxfId="931" priority="932" operator="lessThan">
      <formula>CT84</formula>
    </cfRule>
  </conditionalFormatting>
  <conditionalFormatting sqref="CY85">
    <cfRule type="cellIs" dxfId="930" priority="931" operator="lessThan">
      <formula>-CS85</formula>
    </cfRule>
  </conditionalFormatting>
  <conditionalFormatting sqref="CZ85">
    <cfRule type="cellIs" dxfId="929" priority="930" operator="lessThan">
      <formula>CT85</formula>
    </cfRule>
  </conditionalFormatting>
  <conditionalFormatting sqref="CY84">
    <cfRule type="cellIs" dxfId="928" priority="929" operator="lessThan">
      <formula>-CS84</formula>
    </cfRule>
  </conditionalFormatting>
  <conditionalFormatting sqref="CZ84">
    <cfRule type="cellIs" dxfId="927" priority="928" operator="lessThan">
      <formula>CT84</formula>
    </cfRule>
  </conditionalFormatting>
  <conditionalFormatting sqref="CY85">
    <cfRule type="cellIs" dxfId="926" priority="927" operator="lessThan">
      <formula>-CS85</formula>
    </cfRule>
  </conditionalFormatting>
  <conditionalFormatting sqref="CZ85">
    <cfRule type="cellIs" dxfId="925" priority="926" operator="lessThan">
      <formula>CT85</formula>
    </cfRule>
  </conditionalFormatting>
  <conditionalFormatting sqref="CY84">
    <cfRule type="cellIs" dxfId="924" priority="925" operator="lessThan">
      <formula>-CS84</formula>
    </cfRule>
  </conditionalFormatting>
  <conditionalFormatting sqref="CZ84">
    <cfRule type="cellIs" dxfId="923" priority="924" operator="lessThan">
      <formula>CT84</formula>
    </cfRule>
  </conditionalFormatting>
  <conditionalFormatting sqref="CY85">
    <cfRule type="cellIs" dxfId="922" priority="923" operator="lessThan">
      <formula>-CS85</formula>
    </cfRule>
  </conditionalFormatting>
  <conditionalFormatting sqref="CZ85">
    <cfRule type="cellIs" dxfId="921" priority="922" operator="lessThan">
      <formula>CT85</formula>
    </cfRule>
  </conditionalFormatting>
  <conditionalFormatting sqref="CY84">
    <cfRule type="cellIs" dxfId="920" priority="921" operator="lessThan">
      <formula>-CS84</formula>
    </cfRule>
  </conditionalFormatting>
  <conditionalFormatting sqref="CZ84">
    <cfRule type="cellIs" dxfId="919" priority="920" operator="lessThan">
      <formula>CT84</formula>
    </cfRule>
  </conditionalFormatting>
  <conditionalFormatting sqref="CY85">
    <cfRule type="cellIs" dxfId="918" priority="919" operator="lessThan">
      <formula>-CS85</formula>
    </cfRule>
  </conditionalFormatting>
  <conditionalFormatting sqref="CZ85">
    <cfRule type="cellIs" dxfId="917" priority="918" operator="lessThan">
      <formula>CT85</formula>
    </cfRule>
  </conditionalFormatting>
  <conditionalFormatting sqref="CM60:CM87 CN60:CN62 CN64:CN87 CO60:DD87">
    <cfRule type="expression" dxfId="916" priority="917">
      <formula>$B$63="duplicato"</formula>
    </cfRule>
  </conditionalFormatting>
  <conditionalFormatting sqref="CY112">
    <cfRule type="cellIs" dxfId="915" priority="916" operator="lessThan">
      <formula>-CS112</formula>
    </cfRule>
  </conditionalFormatting>
  <conditionalFormatting sqref="CZ112">
    <cfRule type="cellIs" dxfId="914" priority="915" operator="lessThan">
      <formula>CT112</formula>
    </cfRule>
  </conditionalFormatting>
  <conditionalFormatting sqref="CY113">
    <cfRule type="cellIs" dxfId="913" priority="914" operator="lessThan">
      <formula>-CS113</formula>
    </cfRule>
  </conditionalFormatting>
  <conditionalFormatting sqref="CZ113">
    <cfRule type="cellIs" dxfId="912" priority="913" operator="lessThan">
      <formula>CT113</formula>
    </cfRule>
  </conditionalFormatting>
  <conditionalFormatting sqref="CY112">
    <cfRule type="cellIs" dxfId="911" priority="912" operator="lessThan">
      <formula>-CS112</formula>
    </cfRule>
  </conditionalFormatting>
  <conditionalFormatting sqref="CZ112">
    <cfRule type="cellIs" dxfId="910" priority="911" operator="lessThan">
      <formula>CT112</formula>
    </cfRule>
  </conditionalFormatting>
  <conditionalFormatting sqref="CY113">
    <cfRule type="cellIs" dxfId="909" priority="910" operator="lessThan">
      <formula>-CS113</formula>
    </cfRule>
  </conditionalFormatting>
  <conditionalFormatting sqref="CZ113">
    <cfRule type="cellIs" dxfId="908" priority="909" operator="lessThan">
      <formula>CT113</formula>
    </cfRule>
  </conditionalFormatting>
  <conditionalFormatting sqref="CY112">
    <cfRule type="cellIs" dxfId="907" priority="908" operator="lessThan">
      <formula>-CS112</formula>
    </cfRule>
  </conditionalFormatting>
  <conditionalFormatting sqref="CZ112">
    <cfRule type="cellIs" dxfId="906" priority="907" operator="lessThan">
      <formula>CT112</formula>
    </cfRule>
  </conditionalFormatting>
  <conditionalFormatting sqref="CY113">
    <cfRule type="cellIs" dxfId="905" priority="906" operator="lessThan">
      <formula>-CS113</formula>
    </cfRule>
  </conditionalFormatting>
  <conditionalFormatting sqref="CZ113">
    <cfRule type="cellIs" dxfId="904" priority="905" operator="lessThan">
      <formula>CT113</formula>
    </cfRule>
  </conditionalFormatting>
  <conditionalFormatting sqref="CY112">
    <cfRule type="cellIs" dxfId="903" priority="904" operator="lessThan">
      <formula>-CS112</formula>
    </cfRule>
  </conditionalFormatting>
  <conditionalFormatting sqref="CZ112">
    <cfRule type="cellIs" dxfId="902" priority="903" operator="lessThan">
      <formula>CT112</formula>
    </cfRule>
  </conditionalFormatting>
  <conditionalFormatting sqref="CY113">
    <cfRule type="cellIs" dxfId="901" priority="902" operator="lessThan">
      <formula>-CS113</formula>
    </cfRule>
  </conditionalFormatting>
  <conditionalFormatting sqref="CZ113">
    <cfRule type="cellIs" dxfId="900" priority="901" operator="lessThan">
      <formula>CT113</formula>
    </cfRule>
  </conditionalFormatting>
  <conditionalFormatting sqref="CY112">
    <cfRule type="cellIs" dxfId="899" priority="900" operator="lessThan">
      <formula>-CS112</formula>
    </cfRule>
  </conditionalFormatting>
  <conditionalFormatting sqref="CZ112">
    <cfRule type="cellIs" dxfId="898" priority="899" operator="lessThan">
      <formula>CT112</formula>
    </cfRule>
  </conditionalFormatting>
  <conditionalFormatting sqref="CY113">
    <cfRule type="cellIs" dxfId="897" priority="898" operator="lessThan">
      <formula>-CS113</formula>
    </cfRule>
  </conditionalFormatting>
  <conditionalFormatting sqref="CZ113">
    <cfRule type="cellIs" dxfId="896" priority="897" operator="lessThan">
      <formula>CT113</formula>
    </cfRule>
  </conditionalFormatting>
  <conditionalFormatting sqref="CM88:CM115 CN88:CN90 CN92:CN115 CO88:DD115">
    <cfRule type="expression" dxfId="895" priority="896">
      <formula>$B$91="duplicato"</formula>
    </cfRule>
  </conditionalFormatting>
  <conditionalFormatting sqref="CY140">
    <cfRule type="cellIs" dxfId="894" priority="895" operator="lessThan">
      <formula>-CS140</formula>
    </cfRule>
  </conditionalFormatting>
  <conditionalFormatting sqref="CZ140">
    <cfRule type="cellIs" dxfId="893" priority="894" operator="lessThan">
      <formula>CT140</formula>
    </cfRule>
  </conditionalFormatting>
  <conditionalFormatting sqref="CY141">
    <cfRule type="cellIs" dxfId="892" priority="893" operator="lessThan">
      <formula>-CS141</formula>
    </cfRule>
  </conditionalFormatting>
  <conditionalFormatting sqref="CZ141">
    <cfRule type="cellIs" dxfId="891" priority="892" operator="lessThan">
      <formula>CT141</formula>
    </cfRule>
  </conditionalFormatting>
  <conditionalFormatting sqref="CY140">
    <cfRule type="cellIs" dxfId="890" priority="891" operator="lessThan">
      <formula>-CS140</formula>
    </cfRule>
  </conditionalFormatting>
  <conditionalFormatting sqref="CZ140">
    <cfRule type="cellIs" dxfId="889" priority="890" operator="lessThan">
      <formula>CT140</formula>
    </cfRule>
  </conditionalFormatting>
  <conditionalFormatting sqref="CY141">
    <cfRule type="cellIs" dxfId="888" priority="889" operator="lessThan">
      <formula>-CS141</formula>
    </cfRule>
  </conditionalFormatting>
  <conditionalFormatting sqref="CZ141">
    <cfRule type="cellIs" dxfId="887" priority="888" operator="lessThan">
      <formula>CT141</formula>
    </cfRule>
  </conditionalFormatting>
  <conditionalFormatting sqref="CY140">
    <cfRule type="cellIs" dxfId="886" priority="887" operator="lessThan">
      <formula>-CS140</formula>
    </cfRule>
  </conditionalFormatting>
  <conditionalFormatting sqref="CZ140">
    <cfRule type="cellIs" dxfId="885" priority="886" operator="lessThan">
      <formula>CT140</formula>
    </cfRule>
  </conditionalFormatting>
  <conditionalFormatting sqref="CY141">
    <cfRule type="cellIs" dxfId="884" priority="885" operator="lessThan">
      <formula>-CS141</formula>
    </cfRule>
  </conditionalFormatting>
  <conditionalFormatting sqref="CZ141">
    <cfRule type="cellIs" dxfId="883" priority="884" operator="lessThan">
      <formula>CT141</formula>
    </cfRule>
  </conditionalFormatting>
  <conditionalFormatting sqref="CY140">
    <cfRule type="cellIs" dxfId="882" priority="883" operator="lessThan">
      <formula>-CS140</formula>
    </cfRule>
  </conditionalFormatting>
  <conditionalFormatting sqref="CZ140">
    <cfRule type="cellIs" dxfId="881" priority="882" operator="lessThan">
      <formula>CT140</formula>
    </cfRule>
  </conditionalFormatting>
  <conditionalFormatting sqref="CY141">
    <cfRule type="cellIs" dxfId="880" priority="881" operator="lessThan">
      <formula>-CS141</formula>
    </cfRule>
  </conditionalFormatting>
  <conditionalFormatting sqref="CZ141">
    <cfRule type="cellIs" dxfId="879" priority="880" operator="lessThan">
      <formula>CT141</formula>
    </cfRule>
  </conditionalFormatting>
  <conditionalFormatting sqref="CY140">
    <cfRule type="cellIs" dxfId="878" priority="879" operator="lessThan">
      <formula>-CS140</formula>
    </cfRule>
  </conditionalFormatting>
  <conditionalFormatting sqref="CZ140">
    <cfRule type="cellIs" dxfId="877" priority="878" operator="lessThan">
      <formula>CT140</formula>
    </cfRule>
  </conditionalFormatting>
  <conditionalFormatting sqref="CY141">
    <cfRule type="cellIs" dxfId="876" priority="877" operator="lessThan">
      <formula>-CS141</formula>
    </cfRule>
  </conditionalFormatting>
  <conditionalFormatting sqref="CZ141">
    <cfRule type="cellIs" dxfId="875" priority="876" operator="lessThan">
      <formula>CT141</formula>
    </cfRule>
  </conditionalFormatting>
  <conditionalFormatting sqref="CM116:CM143 CN116:CN118 CN120:CN143 CO116:DD143">
    <cfRule type="expression" dxfId="874" priority="875">
      <formula>$B$119="duplicato"</formula>
    </cfRule>
  </conditionalFormatting>
  <conditionalFormatting sqref="CY168">
    <cfRule type="cellIs" dxfId="873" priority="874" operator="lessThan">
      <formula>-CS168</formula>
    </cfRule>
  </conditionalFormatting>
  <conditionalFormatting sqref="CZ168">
    <cfRule type="cellIs" dxfId="872" priority="873" operator="lessThan">
      <formula>CT168</formula>
    </cfRule>
  </conditionalFormatting>
  <conditionalFormatting sqref="CY169">
    <cfRule type="cellIs" dxfId="871" priority="872" operator="lessThan">
      <formula>-CS169</formula>
    </cfRule>
  </conditionalFormatting>
  <conditionalFormatting sqref="CZ169">
    <cfRule type="cellIs" dxfId="870" priority="871" operator="lessThan">
      <formula>CT169</formula>
    </cfRule>
  </conditionalFormatting>
  <conditionalFormatting sqref="CY168">
    <cfRule type="cellIs" dxfId="869" priority="870" operator="lessThan">
      <formula>-CS168</formula>
    </cfRule>
  </conditionalFormatting>
  <conditionalFormatting sqref="CZ168">
    <cfRule type="cellIs" dxfId="868" priority="869" operator="lessThan">
      <formula>CT168</formula>
    </cfRule>
  </conditionalFormatting>
  <conditionalFormatting sqref="CY169">
    <cfRule type="cellIs" dxfId="867" priority="868" operator="lessThan">
      <formula>-CS169</formula>
    </cfRule>
  </conditionalFormatting>
  <conditionalFormatting sqref="CZ169">
    <cfRule type="cellIs" dxfId="866" priority="867" operator="lessThan">
      <formula>CT169</formula>
    </cfRule>
  </conditionalFormatting>
  <conditionalFormatting sqref="CY168">
    <cfRule type="cellIs" dxfId="865" priority="866" operator="lessThan">
      <formula>-CS168</formula>
    </cfRule>
  </conditionalFormatting>
  <conditionalFormatting sqref="CZ168">
    <cfRule type="cellIs" dxfId="864" priority="865" operator="lessThan">
      <formula>CT168</formula>
    </cfRule>
  </conditionalFormatting>
  <conditionalFormatting sqref="CY169">
    <cfRule type="cellIs" dxfId="863" priority="864" operator="lessThan">
      <formula>-CS169</formula>
    </cfRule>
  </conditionalFormatting>
  <conditionalFormatting sqref="CZ169">
    <cfRule type="cellIs" dxfId="862" priority="863" operator="lessThan">
      <formula>CT169</formula>
    </cfRule>
  </conditionalFormatting>
  <conditionalFormatting sqref="CY168">
    <cfRule type="cellIs" dxfId="861" priority="862" operator="lessThan">
      <formula>-CS168</formula>
    </cfRule>
  </conditionalFormatting>
  <conditionalFormatting sqref="CZ168">
    <cfRule type="cellIs" dxfId="860" priority="861" operator="lessThan">
      <formula>CT168</formula>
    </cfRule>
  </conditionalFormatting>
  <conditionalFormatting sqref="CY169">
    <cfRule type="cellIs" dxfId="859" priority="860" operator="lessThan">
      <formula>-CS169</formula>
    </cfRule>
  </conditionalFormatting>
  <conditionalFormatting sqref="CZ169">
    <cfRule type="cellIs" dxfId="858" priority="859" operator="lessThan">
      <formula>CT169</formula>
    </cfRule>
  </conditionalFormatting>
  <conditionalFormatting sqref="CY168">
    <cfRule type="cellIs" dxfId="857" priority="858" operator="lessThan">
      <formula>-CS168</formula>
    </cfRule>
  </conditionalFormatting>
  <conditionalFormatting sqref="CZ168">
    <cfRule type="cellIs" dxfId="856" priority="857" operator="lessThan">
      <formula>CT168</formula>
    </cfRule>
  </conditionalFormatting>
  <conditionalFormatting sqref="CY169">
    <cfRule type="cellIs" dxfId="855" priority="856" operator="lessThan">
      <formula>-CS169</formula>
    </cfRule>
  </conditionalFormatting>
  <conditionalFormatting sqref="CZ169">
    <cfRule type="cellIs" dxfId="854" priority="855" operator="lessThan">
      <formula>CT169</formula>
    </cfRule>
  </conditionalFormatting>
  <conditionalFormatting sqref="CM144:CM171 CN144:CN146 CN148:CN171 CO144:DD171">
    <cfRule type="expression" dxfId="853" priority="854">
      <formula>$B$147="duplicato"</formula>
    </cfRule>
  </conditionalFormatting>
  <conditionalFormatting sqref="CY196">
    <cfRule type="cellIs" dxfId="852" priority="853" operator="lessThan">
      <formula>-CS196</formula>
    </cfRule>
  </conditionalFormatting>
  <conditionalFormatting sqref="CZ196">
    <cfRule type="cellIs" dxfId="851" priority="852" operator="lessThan">
      <formula>CT196</formula>
    </cfRule>
  </conditionalFormatting>
  <conditionalFormatting sqref="CY197">
    <cfRule type="cellIs" dxfId="850" priority="851" operator="lessThan">
      <formula>-CS197</formula>
    </cfRule>
  </conditionalFormatting>
  <conditionalFormatting sqref="CZ197">
    <cfRule type="cellIs" dxfId="849" priority="850" operator="lessThan">
      <formula>CT197</formula>
    </cfRule>
  </conditionalFormatting>
  <conditionalFormatting sqref="CY196">
    <cfRule type="cellIs" dxfId="848" priority="849" operator="lessThan">
      <formula>-CS196</formula>
    </cfRule>
  </conditionalFormatting>
  <conditionalFormatting sqref="CZ196">
    <cfRule type="cellIs" dxfId="847" priority="848" operator="lessThan">
      <formula>CT196</formula>
    </cfRule>
  </conditionalFormatting>
  <conditionalFormatting sqref="CY197">
    <cfRule type="cellIs" dxfId="846" priority="847" operator="lessThan">
      <formula>-CS197</formula>
    </cfRule>
  </conditionalFormatting>
  <conditionalFormatting sqref="CZ197">
    <cfRule type="cellIs" dxfId="845" priority="846" operator="lessThan">
      <formula>CT197</formula>
    </cfRule>
  </conditionalFormatting>
  <conditionalFormatting sqref="CY196">
    <cfRule type="cellIs" dxfId="844" priority="845" operator="lessThan">
      <formula>-CS196</formula>
    </cfRule>
  </conditionalFormatting>
  <conditionalFormatting sqref="CZ196">
    <cfRule type="cellIs" dxfId="843" priority="844" operator="lessThan">
      <formula>CT196</formula>
    </cfRule>
  </conditionalFormatting>
  <conditionalFormatting sqref="CY197">
    <cfRule type="cellIs" dxfId="842" priority="843" operator="lessThan">
      <formula>-CS197</formula>
    </cfRule>
  </conditionalFormatting>
  <conditionalFormatting sqref="CZ197">
    <cfRule type="cellIs" dxfId="841" priority="842" operator="lessThan">
      <formula>CT197</formula>
    </cfRule>
  </conditionalFormatting>
  <conditionalFormatting sqref="CY196">
    <cfRule type="cellIs" dxfId="840" priority="841" operator="lessThan">
      <formula>-CS196</formula>
    </cfRule>
  </conditionalFormatting>
  <conditionalFormatting sqref="CZ196">
    <cfRule type="cellIs" dxfId="839" priority="840" operator="lessThan">
      <formula>CT196</formula>
    </cfRule>
  </conditionalFormatting>
  <conditionalFormatting sqref="CY197">
    <cfRule type="cellIs" dxfId="838" priority="839" operator="lessThan">
      <formula>-CS197</formula>
    </cfRule>
  </conditionalFormatting>
  <conditionalFormatting sqref="CZ197">
    <cfRule type="cellIs" dxfId="837" priority="838" operator="lessThan">
      <formula>CT197</formula>
    </cfRule>
  </conditionalFormatting>
  <conditionalFormatting sqref="CY196">
    <cfRule type="cellIs" dxfId="836" priority="837" operator="lessThan">
      <formula>-CS196</formula>
    </cfRule>
  </conditionalFormatting>
  <conditionalFormatting sqref="CZ196">
    <cfRule type="cellIs" dxfId="835" priority="836" operator="lessThan">
      <formula>CT196</formula>
    </cfRule>
  </conditionalFormatting>
  <conditionalFormatting sqref="CY197">
    <cfRule type="cellIs" dxfId="834" priority="835" operator="lessThan">
      <formula>-CS197</formula>
    </cfRule>
  </conditionalFormatting>
  <conditionalFormatting sqref="CZ197">
    <cfRule type="cellIs" dxfId="833" priority="834" operator="lessThan">
      <formula>CT197</formula>
    </cfRule>
  </conditionalFormatting>
  <conditionalFormatting sqref="CM172:CM199 CN172:CN174 CN176:CN199 CO172:DD199">
    <cfRule type="expression" dxfId="832" priority="833">
      <formula>$B$175="duplicato"</formula>
    </cfRule>
  </conditionalFormatting>
  <conditionalFormatting sqref="CY224">
    <cfRule type="cellIs" dxfId="831" priority="832" operator="lessThan">
      <formula>-CS224</formula>
    </cfRule>
  </conditionalFormatting>
  <conditionalFormatting sqref="CZ224">
    <cfRule type="cellIs" dxfId="830" priority="831" operator="lessThan">
      <formula>CT224</formula>
    </cfRule>
  </conditionalFormatting>
  <conditionalFormatting sqref="CY225">
    <cfRule type="cellIs" dxfId="829" priority="830" operator="lessThan">
      <formula>-CS225</formula>
    </cfRule>
  </conditionalFormatting>
  <conditionalFormatting sqref="CZ225">
    <cfRule type="cellIs" dxfId="828" priority="829" operator="lessThan">
      <formula>CT225</formula>
    </cfRule>
  </conditionalFormatting>
  <conditionalFormatting sqref="CY224">
    <cfRule type="cellIs" dxfId="827" priority="828" operator="lessThan">
      <formula>-CS224</formula>
    </cfRule>
  </conditionalFormatting>
  <conditionalFormatting sqref="CZ224">
    <cfRule type="cellIs" dxfId="826" priority="827" operator="lessThan">
      <formula>CT224</formula>
    </cfRule>
  </conditionalFormatting>
  <conditionalFormatting sqref="CY225">
    <cfRule type="cellIs" dxfId="825" priority="826" operator="lessThan">
      <formula>-CS225</formula>
    </cfRule>
  </conditionalFormatting>
  <conditionalFormatting sqref="CZ225">
    <cfRule type="cellIs" dxfId="824" priority="825" operator="lessThan">
      <formula>CT225</formula>
    </cfRule>
  </conditionalFormatting>
  <conditionalFormatting sqref="CY224">
    <cfRule type="cellIs" dxfId="823" priority="824" operator="lessThan">
      <formula>-CS224</formula>
    </cfRule>
  </conditionalFormatting>
  <conditionalFormatting sqref="CZ224">
    <cfRule type="cellIs" dxfId="822" priority="823" operator="lessThan">
      <formula>CT224</formula>
    </cfRule>
  </conditionalFormatting>
  <conditionalFormatting sqref="CY225">
    <cfRule type="cellIs" dxfId="821" priority="822" operator="lessThan">
      <formula>-CS225</formula>
    </cfRule>
  </conditionalFormatting>
  <conditionalFormatting sqref="CZ225">
    <cfRule type="cellIs" dxfId="820" priority="821" operator="lessThan">
      <formula>CT225</formula>
    </cfRule>
  </conditionalFormatting>
  <conditionalFormatting sqref="CY224">
    <cfRule type="cellIs" dxfId="819" priority="820" operator="lessThan">
      <formula>-CS224</formula>
    </cfRule>
  </conditionalFormatting>
  <conditionalFormatting sqref="CZ224">
    <cfRule type="cellIs" dxfId="818" priority="819" operator="lessThan">
      <formula>CT224</formula>
    </cfRule>
  </conditionalFormatting>
  <conditionalFormatting sqref="CY225">
    <cfRule type="cellIs" dxfId="817" priority="818" operator="lessThan">
      <formula>-CS225</formula>
    </cfRule>
  </conditionalFormatting>
  <conditionalFormatting sqref="CZ225">
    <cfRule type="cellIs" dxfId="816" priority="817" operator="lessThan">
      <formula>CT225</formula>
    </cfRule>
  </conditionalFormatting>
  <conditionalFormatting sqref="CY224">
    <cfRule type="cellIs" dxfId="815" priority="816" operator="lessThan">
      <formula>-CS224</formula>
    </cfRule>
  </conditionalFormatting>
  <conditionalFormatting sqref="CZ224">
    <cfRule type="cellIs" dxfId="814" priority="815" operator="lessThan">
      <formula>CT224</formula>
    </cfRule>
  </conditionalFormatting>
  <conditionalFormatting sqref="CY225">
    <cfRule type="cellIs" dxfId="813" priority="814" operator="lessThan">
      <formula>-CS225</formula>
    </cfRule>
  </conditionalFormatting>
  <conditionalFormatting sqref="CZ225">
    <cfRule type="cellIs" dxfId="812" priority="813" operator="lessThan">
      <formula>CT225</formula>
    </cfRule>
  </conditionalFormatting>
  <conditionalFormatting sqref="CM200:CM227 CN200:CN202 CN204:CN227 CO200:DD227">
    <cfRule type="expression" dxfId="811" priority="812">
      <formula>$B$203="duplicato"</formula>
    </cfRule>
  </conditionalFormatting>
  <conditionalFormatting sqref="DQ84">
    <cfRule type="cellIs" dxfId="810" priority="811" operator="lessThan">
      <formula>-DK84</formula>
    </cfRule>
  </conditionalFormatting>
  <conditionalFormatting sqref="DR84">
    <cfRule type="cellIs" dxfId="809" priority="810" operator="lessThan">
      <formula>DL84</formula>
    </cfRule>
  </conditionalFormatting>
  <conditionalFormatting sqref="DQ85">
    <cfRule type="cellIs" dxfId="808" priority="809" operator="lessThan">
      <formula>-DK85</formula>
    </cfRule>
  </conditionalFormatting>
  <conditionalFormatting sqref="DR85">
    <cfRule type="cellIs" dxfId="807" priority="808" operator="lessThan">
      <formula>DL85</formula>
    </cfRule>
  </conditionalFormatting>
  <conditionalFormatting sqref="DQ56">
    <cfRule type="cellIs" dxfId="806" priority="807" operator="lessThan">
      <formula>-DK56</formula>
    </cfRule>
  </conditionalFormatting>
  <conditionalFormatting sqref="DR56">
    <cfRule type="cellIs" dxfId="805" priority="806" operator="lessThan">
      <formula>DL56</formula>
    </cfRule>
  </conditionalFormatting>
  <conditionalFormatting sqref="DQ57">
    <cfRule type="cellIs" dxfId="804" priority="805" operator="lessThan">
      <formula>-DK57</formula>
    </cfRule>
  </conditionalFormatting>
  <conditionalFormatting sqref="DR57">
    <cfRule type="cellIs" dxfId="803" priority="804" operator="lessThan">
      <formula>DL57</formula>
    </cfRule>
  </conditionalFormatting>
  <conditionalFormatting sqref="DQ56">
    <cfRule type="cellIs" dxfId="802" priority="803" operator="lessThan">
      <formula>-DK56</formula>
    </cfRule>
  </conditionalFormatting>
  <conditionalFormatting sqref="DR56">
    <cfRule type="cellIs" dxfId="801" priority="802" operator="lessThan">
      <formula>DL56</formula>
    </cfRule>
  </conditionalFormatting>
  <conditionalFormatting sqref="DQ57">
    <cfRule type="cellIs" dxfId="800" priority="801" operator="lessThan">
      <formula>-DK57</formula>
    </cfRule>
  </conditionalFormatting>
  <conditionalFormatting sqref="DR57">
    <cfRule type="cellIs" dxfId="799" priority="800" operator="lessThan">
      <formula>DL57</formula>
    </cfRule>
  </conditionalFormatting>
  <conditionalFormatting sqref="DQ84">
    <cfRule type="cellIs" dxfId="798" priority="799" operator="lessThan">
      <formula>-DK84</formula>
    </cfRule>
  </conditionalFormatting>
  <conditionalFormatting sqref="DR84">
    <cfRule type="cellIs" dxfId="797" priority="798" operator="lessThan">
      <formula>DL84</formula>
    </cfRule>
  </conditionalFormatting>
  <conditionalFormatting sqref="DQ85">
    <cfRule type="cellIs" dxfId="796" priority="797" operator="lessThan">
      <formula>-DK85</formula>
    </cfRule>
  </conditionalFormatting>
  <conditionalFormatting sqref="DR85">
    <cfRule type="cellIs" dxfId="795" priority="796" operator="lessThan">
      <formula>DL85</formula>
    </cfRule>
  </conditionalFormatting>
  <conditionalFormatting sqref="DQ84">
    <cfRule type="cellIs" dxfId="794" priority="795" operator="lessThan">
      <formula>-DK84</formula>
    </cfRule>
  </conditionalFormatting>
  <conditionalFormatting sqref="DR84">
    <cfRule type="cellIs" dxfId="793" priority="794" operator="lessThan">
      <formula>DL84</formula>
    </cfRule>
  </conditionalFormatting>
  <conditionalFormatting sqref="DQ85">
    <cfRule type="cellIs" dxfId="792" priority="793" operator="lessThan">
      <formula>-DK85</formula>
    </cfRule>
  </conditionalFormatting>
  <conditionalFormatting sqref="DR85">
    <cfRule type="cellIs" dxfId="791" priority="792" operator="lessThan">
      <formula>DL85</formula>
    </cfRule>
  </conditionalFormatting>
  <conditionalFormatting sqref="DQ84">
    <cfRule type="cellIs" dxfId="790" priority="791" operator="lessThan">
      <formula>-DK84</formula>
    </cfRule>
  </conditionalFormatting>
  <conditionalFormatting sqref="DR84">
    <cfRule type="cellIs" dxfId="789" priority="790" operator="lessThan">
      <formula>DL84</formula>
    </cfRule>
  </conditionalFormatting>
  <conditionalFormatting sqref="DQ85">
    <cfRule type="cellIs" dxfId="788" priority="789" operator="lessThan">
      <formula>-DK85</formula>
    </cfRule>
  </conditionalFormatting>
  <conditionalFormatting sqref="DR85">
    <cfRule type="cellIs" dxfId="787" priority="788" operator="lessThan">
      <formula>DL85</formula>
    </cfRule>
  </conditionalFormatting>
  <conditionalFormatting sqref="DQ84">
    <cfRule type="cellIs" dxfId="786" priority="787" operator="lessThan">
      <formula>-DK84</formula>
    </cfRule>
  </conditionalFormatting>
  <conditionalFormatting sqref="DR84">
    <cfRule type="cellIs" dxfId="785" priority="786" operator="lessThan">
      <formula>DL84</formula>
    </cfRule>
  </conditionalFormatting>
  <conditionalFormatting sqref="DQ85">
    <cfRule type="cellIs" dxfId="784" priority="785" operator="lessThan">
      <formula>-DK85</formula>
    </cfRule>
  </conditionalFormatting>
  <conditionalFormatting sqref="DR85">
    <cfRule type="cellIs" dxfId="783" priority="784" operator="lessThan">
      <formula>DL85</formula>
    </cfRule>
  </conditionalFormatting>
  <conditionalFormatting sqref="DE60:DE87 DF60:DF62 DF64:DF87 DG60:DV87">
    <cfRule type="expression" dxfId="782" priority="783">
      <formula>$B$63="duplicato"</formula>
    </cfRule>
  </conditionalFormatting>
  <conditionalFormatting sqref="DQ112">
    <cfRule type="cellIs" dxfId="781" priority="782" operator="lessThan">
      <formula>-DK112</formula>
    </cfRule>
  </conditionalFormatting>
  <conditionalFormatting sqref="DR112">
    <cfRule type="cellIs" dxfId="780" priority="781" operator="lessThan">
      <formula>DL112</formula>
    </cfRule>
  </conditionalFormatting>
  <conditionalFormatting sqref="DQ113">
    <cfRule type="cellIs" dxfId="779" priority="780" operator="lessThan">
      <formula>-DK113</formula>
    </cfRule>
  </conditionalFormatting>
  <conditionalFormatting sqref="DR113">
    <cfRule type="cellIs" dxfId="778" priority="779" operator="lessThan">
      <formula>DL113</formula>
    </cfRule>
  </conditionalFormatting>
  <conditionalFormatting sqref="DQ112">
    <cfRule type="cellIs" dxfId="777" priority="778" operator="lessThan">
      <formula>-DK112</formula>
    </cfRule>
  </conditionalFormatting>
  <conditionalFormatting sqref="DR112">
    <cfRule type="cellIs" dxfId="776" priority="777" operator="lessThan">
      <formula>DL112</formula>
    </cfRule>
  </conditionalFormatting>
  <conditionalFormatting sqref="DQ113">
    <cfRule type="cellIs" dxfId="775" priority="776" operator="lessThan">
      <formula>-DK113</formula>
    </cfRule>
  </conditionalFormatting>
  <conditionalFormatting sqref="DR113">
    <cfRule type="cellIs" dxfId="774" priority="775" operator="lessThan">
      <formula>DL113</formula>
    </cfRule>
  </conditionalFormatting>
  <conditionalFormatting sqref="DQ112">
    <cfRule type="cellIs" dxfId="773" priority="774" operator="lessThan">
      <formula>-DK112</formula>
    </cfRule>
  </conditionalFormatting>
  <conditionalFormatting sqref="DR112">
    <cfRule type="cellIs" dxfId="772" priority="773" operator="lessThan">
      <formula>DL112</formula>
    </cfRule>
  </conditionalFormatting>
  <conditionalFormatting sqref="DQ113">
    <cfRule type="cellIs" dxfId="771" priority="772" operator="lessThan">
      <formula>-DK113</formula>
    </cfRule>
  </conditionalFormatting>
  <conditionalFormatting sqref="DR113">
    <cfRule type="cellIs" dxfId="770" priority="771" operator="lessThan">
      <formula>DL113</formula>
    </cfRule>
  </conditionalFormatting>
  <conditionalFormatting sqref="DQ112">
    <cfRule type="cellIs" dxfId="769" priority="770" operator="lessThan">
      <formula>-DK112</formula>
    </cfRule>
  </conditionalFormatting>
  <conditionalFormatting sqref="DR112">
    <cfRule type="cellIs" dxfId="768" priority="769" operator="lessThan">
      <formula>DL112</formula>
    </cfRule>
  </conditionalFormatting>
  <conditionalFormatting sqref="DQ113">
    <cfRule type="cellIs" dxfId="767" priority="768" operator="lessThan">
      <formula>-DK113</formula>
    </cfRule>
  </conditionalFormatting>
  <conditionalFormatting sqref="DR113">
    <cfRule type="cellIs" dxfId="766" priority="767" operator="lessThan">
      <formula>DL113</formula>
    </cfRule>
  </conditionalFormatting>
  <conditionalFormatting sqref="DQ112">
    <cfRule type="cellIs" dxfId="765" priority="766" operator="lessThan">
      <formula>-DK112</formula>
    </cfRule>
  </conditionalFormatting>
  <conditionalFormatting sqref="DR112">
    <cfRule type="cellIs" dxfId="764" priority="765" operator="lessThan">
      <formula>DL112</formula>
    </cfRule>
  </conditionalFormatting>
  <conditionalFormatting sqref="DQ113">
    <cfRule type="cellIs" dxfId="763" priority="764" operator="lessThan">
      <formula>-DK113</formula>
    </cfRule>
  </conditionalFormatting>
  <conditionalFormatting sqref="DR113">
    <cfRule type="cellIs" dxfId="762" priority="763" operator="lessThan">
      <formula>DL113</formula>
    </cfRule>
  </conditionalFormatting>
  <conditionalFormatting sqref="DE88:DE115 DF88:DF90 DF92:DF115 DG88:DV115">
    <cfRule type="expression" dxfId="761" priority="762">
      <formula>$B$91="duplicato"</formula>
    </cfRule>
  </conditionalFormatting>
  <conditionalFormatting sqref="DQ140">
    <cfRule type="cellIs" dxfId="760" priority="761" operator="lessThan">
      <formula>-DK140</formula>
    </cfRule>
  </conditionalFormatting>
  <conditionalFormatting sqref="DR140">
    <cfRule type="cellIs" dxfId="759" priority="760" operator="lessThan">
      <formula>DL140</formula>
    </cfRule>
  </conditionalFormatting>
  <conditionalFormatting sqref="DQ141">
    <cfRule type="cellIs" dxfId="758" priority="759" operator="lessThan">
      <formula>-DK141</formula>
    </cfRule>
  </conditionalFormatting>
  <conditionalFormatting sqref="DR141">
    <cfRule type="cellIs" dxfId="757" priority="758" operator="lessThan">
      <formula>DL141</formula>
    </cfRule>
  </conditionalFormatting>
  <conditionalFormatting sqref="DQ140">
    <cfRule type="cellIs" dxfId="756" priority="757" operator="lessThan">
      <formula>-DK140</formula>
    </cfRule>
  </conditionalFormatting>
  <conditionalFormatting sqref="DR140">
    <cfRule type="cellIs" dxfId="755" priority="756" operator="lessThan">
      <formula>DL140</formula>
    </cfRule>
  </conditionalFormatting>
  <conditionalFormatting sqref="DQ141">
    <cfRule type="cellIs" dxfId="754" priority="755" operator="lessThan">
      <formula>-DK141</formula>
    </cfRule>
  </conditionalFormatting>
  <conditionalFormatting sqref="DR141">
    <cfRule type="cellIs" dxfId="753" priority="754" operator="lessThan">
      <formula>DL141</formula>
    </cfRule>
  </conditionalFormatting>
  <conditionalFormatting sqref="DQ140">
    <cfRule type="cellIs" dxfId="752" priority="753" operator="lessThan">
      <formula>-DK140</formula>
    </cfRule>
  </conditionalFormatting>
  <conditionalFormatting sqref="DR140">
    <cfRule type="cellIs" dxfId="751" priority="752" operator="lessThan">
      <formula>DL140</formula>
    </cfRule>
  </conditionalFormatting>
  <conditionalFormatting sqref="DQ141">
    <cfRule type="cellIs" dxfId="750" priority="751" operator="lessThan">
      <formula>-DK141</formula>
    </cfRule>
  </conditionalFormatting>
  <conditionalFormatting sqref="DR141">
    <cfRule type="cellIs" dxfId="749" priority="750" operator="lessThan">
      <formula>DL141</formula>
    </cfRule>
  </conditionalFormatting>
  <conditionalFormatting sqref="DQ140">
    <cfRule type="cellIs" dxfId="748" priority="749" operator="lessThan">
      <formula>-DK140</formula>
    </cfRule>
  </conditionalFormatting>
  <conditionalFormatting sqref="DR140">
    <cfRule type="cellIs" dxfId="747" priority="748" operator="lessThan">
      <formula>DL140</formula>
    </cfRule>
  </conditionalFormatting>
  <conditionalFormatting sqref="DQ141">
    <cfRule type="cellIs" dxfId="746" priority="747" operator="lessThan">
      <formula>-DK141</formula>
    </cfRule>
  </conditionalFormatting>
  <conditionalFormatting sqref="DR141">
    <cfRule type="cellIs" dxfId="745" priority="746" operator="lessThan">
      <formula>DL141</formula>
    </cfRule>
  </conditionalFormatting>
  <conditionalFormatting sqref="DQ140">
    <cfRule type="cellIs" dxfId="744" priority="745" operator="lessThan">
      <formula>-DK140</formula>
    </cfRule>
  </conditionalFormatting>
  <conditionalFormatting sqref="DR140">
    <cfRule type="cellIs" dxfId="743" priority="744" operator="lessThan">
      <formula>DL140</formula>
    </cfRule>
  </conditionalFormatting>
  <conditionalFormatting sqref="DQ141">
    <cfRule type="cellIs" dxfId="742" priority="743" operator="lessThan">
      <formula>-DK141</formula>
    </cfRule>
  </conditionalFormatting>
  <conditionalFormatting sqref="DR141">
    <cfRule type="cellIs" dxfId="741" priority="742" operator="lessThan">
      <formula>DL141</formula>
    </cfRule>
  </conditionalFormatting>
  <conditionalFormatting sqref="DE116:DE143 DF116:DF118 DF120:DF143 DG116:DV143">
    <cfRule type="expression" dxfId="740" priority="741">
      <formula>$B$119="duplicato"</formula>
    </cfRule>
  </conditionalFormatting>
  <conditionalFormatting sqref="DQ168">
    <cfRule type="cellIs" dxfId="739" priority="740" operator="lessThan">
      <formula>-DK168</formula>
    </cfRule>
  </conditionalFormatting>
  <conditionalFormatting sqref="DR168">
    <cfRule type="cellIs" dxfId="738" priority="739" operator="lessThan">
      <formula>DL168</formula>
    </cfRule>
  </conditionalFormatting>
  <conditionalFormatting sqref="DQ169">
    <cfRule type="cellIs" dxfId="737" priority="738" operator="lessThan">
      <formula>-DK169</formula>
    </cfRule>
  </conditionalFormatting>
  <conditionalFormatting sqref="DR169">
    <cfRule type="cellIs" dxfId="736" priority="737" operator="lessThan">
      <formula>DL169</formula>
    </cfRule>
  </conditionalFormatting>
  <conditionalFormatting sqref="DQ168">
    <cfRule type="cellIs" dxfId="735" priority="736" operator="lessThan">
      <formula>-DK168</formula>
    </cfRule>
  </conditionalFormatting>
  <conditionalFormatting sqref="DR168">
    <cfRule type="cellIs" dxfId="734" priority="735" operator="lessThan">
      <formula>DL168</formula>
    </cfRule>
  </conditionalFormatting>
  <conditionalFormatting sqref="DQ169">
    <cfRule type="cellIs" dxfId="733" priority="734" operator="lessThan">
      <formula>-DK169</formula>
    </cfRule>
  </conditionalFormatting>
  <conditionalFormatting sqref="DR169">
    <cfRule type="cellIs" dxfId="732" priority="733" operator="lessThan">
      <formula>DL169</formula>
    </cfRule>
  </conditionalFormatting>
  <conditionalFormatting sqref="DQ168">
    <cfRule type="cellIs" dxfId="731" priority="732" operator="lessThan">
      <formula>-DK168</formula>
    </cfRule>
  </conditionalFormatting>
  <conditionalFormatting sqref="DR168">
    <cfRule type="cellIs" dxfId="730" priority="731" operator="lessThan">
      <formula>DL168</formula>
    </cfRule>
  </conditionalFormatting>
  <conditionalFormatting sqref="DQ169">
    <cfRule type="cellIs" dxfId="729" priority="730" operator="lessThan">
      <formula>-DK169</formula>
    </cfRule>
  </conditionalFormatting>
  <conditionalFormatting sqref="DR169">
    <cfRule type="cellIs" dxfId="728" priority="729" operator="lessThan">
      <formula>DL169</formula>
    </cfRule>
  </conditionalFormatting>
  <conditionalFormatting sqref="DQ168">
    <cfRule type="cellIs" dxfId="727" priority="728" operator="lessThan">
      <formula>-DK168</formula>
    </cfRule>
  </conditionalFormatting>
  <conditionalFormatting sqref="DR168">
    <cfRule type="cellIs" dxfId="726" priority="727" operator="lessThan">
      <formula>DL168</formula>
    </cfRule>
  </conditionalFormatting>
  <conditionalFormatting sqref="DQ169">
    <cfRule type="cellIs" dxfId="725" priority="726" operator="lessThan">
      <formula>-DK169</formula>
    </cfRule>
  </conditionalFormatting>
  <conditionalFormatting sqref="DR169">
    <cfRule type="cellIs" dxfId="724" priority="725" operator="lessThan">
      <formula>DL169</formula>
    </cfRule>
  </conditionalFormatting>
  <conditionalFormatting sqref="DQ168">
    <cfRule type="cellIs" dxfId="723" priority="724" operator="lessThan">
      <formula>-DK168</formula>
    </cfRule>
  </conditionalFormatting>
  <conditionalFormatting sqref="DR168">
    <cfRule type="cellIs" dxfId="722" priority="723" operator="lessThan">
      <formula>DL168</formula>
    </cfRule>
  </conditionalFormatting>
  <conditionalFormatting sqref="DQ169">
    <cfRule type="cellIs" dxfId="721" priority="722" operator="lessThan">
      <formula>-DK169</formula>
    </cfRule>
  </conditionalFormatting>
  <conditionalFormatting sqref="DR169">
    <cfRule type="cellIs" dxfId="720" priority="721" operator="lessThan">
      <formula>DL169</formula>
    </cfRule>
  </conditionalFormatting>
  <conditionalFormatting sqref="DE144:DE171 DF144:DF146 DF148:DF171 DG144:DV171">
    <cfRule type="expression" dxfId="719" priority="720">
      <formula>$B$147="duplicato"</formula>
    </cfRule>
  </conditionalFormatting>
  <conditionalFormatting sqref="DQ196">
    <cfRule type="cellIs" dxfId="718" priority="719" operator="lessThan">
      <formula>-DK196</formula>
    </cfRule>
  </conditionalFormatting>
  <conditionalFormatting sqref="DR196">
    <cfRule type="cellIs" dxfId="717" priority="718" operator="lessThan">
      <formula>DL196</formula>
    </cfRule>
  </conditionalFormatting>
  <conditionalFormatting sqref="DQ197">
    <cfRule type="cellIs" dxfId="716" priority="717" operator="lessThan">
      <formula>-DK197</formula>
    </cfRule>
  </conditionalFormatting>
  <conditionalFormatting sqref="DR197">
    <cfRule type="cellIs" dxfId="715" priority="716" operator="lessThan">
      <formula>DL197</formula>
    </cfRule>
  </conditionalFormatting>
  <conditionalFormatting sqref="DQ196">
    <cfRule type="cellIs" dxfId="714" priority="715" operator="lessThan">
      <formula>-DK196</formula>
    </cfRule>
  </conditionalFormatting>
  <conditionalFormatting sqref="DR196">
    <cfRule type="cellIs" dxfId="713" priority="714" operator="lessThan">
      <formula>DL196</formula>
    </cfRule>
  </conditionalFormatting>
  <conditionalFormatting sqref="DQ197">
    <cfRule type="cellIs" dxfId="712" priority="713" operator="lessThan">
      <formula>-DK197</formula>
    </cfRule>
  </conditionalFormatting>
  <conditionalFormatting sqref="DR197">
    <cfRule type="cellIs" dxfId="711" priority="712" operator="lessThan">
      <formula>DL197</formula>
    </cfRule>
  </conditionalFormatting>
  <conditionalFormatting sqref="DQ196">
    <cfRule type="cellIs" dxfId="710" priority="711" operator="lessThan">
      <formula>-DK196</formula>
    </cfRule>
  </conditionalFormatting>
  <conditionalFormatting sqref="DR196">
    <cfRule type="cellIs" dxfId="709" priority="710" operator="lessThan">
      <formula>DL196</formula>
    </cfRule>
  </conditionalFormatting>
  <conditionalFormatting sqref="DQ197">
    <cfRule type="cellIs" dxfId="708" priority="709" operator="lessThan">
      <formula>-DK197</formula>
    </cfRule>
  </conditionalFormatting>
  <conditionalFormatting sqref="DR197">
    <cfRule type="cellIs" dxfId="707" priority="708" operator="lessThan">
      <formula>DL197</formula>
    </cfRule>
  </conditionalFormatting>
  <conditionalFormatting sqref="DQ196">
    <cfRule type="cellIs" dxfId="706" priority="707" operator="lessThan">
      <formula>-DK196</formula>
    </cfRule>
  </conditionalFormatting>
  <conditionalFormatting sqref="DR196">
    <cfRule type="cellIs" dxfId="705" priority="706" operator="lessThan">
      <formula>DL196</formula>
    </cfRule>
  </conditionalFormatting>
  <conditionalFormatting sqref="DQ197">
    <cfRule type="cellIs" dxfId="704" priority="705" operator="lessThan">
      <formula>-DK197</formula>
    </cfRule>
  </conditionalFormatting>
  <conditionalFormatting sqref="DR197">
    <cfRule type="cellIs" dxfId="703" priority="704" operator="lessThan">
      <formula>DL197</formula>
    </cfRule>
  </conditionalFormatting>
  <conditionalFormatting sqref="DQ196">
    <cfRule type="cellIs" dxfId="702" priority="703" operator="lessThan">
      <formula>-DK196</formula>
    </cfRule>
  </conditionalFormatting>
  <conditionalFormatting sqref="DR196">
    <cfRule type="cellIs" dxfId="701" priority="702" operator="lessThan">
      <formula>DL196</formula>
    </cfRule>
  </conditionalFormatting>
  <conditionalFormatting sqref="DQ197">
    <cfRule type="cellIs" dxfId="700" priority="701" operator="lessThan">
      <formula>-DK197</formula>
    </cfRule>
  </conditionalFormatting>
  <conditionalFormatting sqref="DR197">
    <cfRule type="cellIs" dxfId="699" priority="700" operator="lessThan">
      <formula>DL197</formula>
    </cfRule>
  </conditionalFormatting>
  <conditionalFormatting sqref="DE172:DE199 DF172:DF174 DF176:DF199 DG172:DV199">
    <cfRule type="expression" dxfId="698" priority="699">
      <formula>$B$175="duplicato"</formula>
    </cfRule>
  </conditionalFormatting>
  <conditionalFormatting sqref="DQ224">
    <cfRule type="cellIs" dxfId="697" priority="698" operator="lessThan">
      <formula>-DK224</formula>
    </cfRule>
  </conditionalFormatting>
  <conditionalFormatting sqref="DR224">
    <cfRule type="cellIs" dxfId="696" priority="697" operator="lessThan">
      <formula>DL224</formula>
    </cfRule>
  </conditionalFormatting>
  <conditionalFormatting sqref="DQ225">
    <cfRule type="cellIs" dxfId="695" priority="696" operator="lessThan">
      <formula>-DK225</formula>
    </cfRule>
  </conditionalFormatting>
  <conditionalFormatting sqref="DR225">
    <cfRule type="cellIs" dxfId="694" priority="695" operator="lessThan">
      <formula>DL225</formula>
    </cfRule>
  </conditionalFormatting>
  <conditionalFormatting sqref="DQ224">
    <cfRule type="cellIs" dxfId="693" priority="694" operator="lessThan">
      <formula>-DK224</formula>
    </cfRule>
  </conditionalFormatting>
  <conditionalFormatting sqref="DR224">
    <cfRule type="cellIs" dxfId="692" priority="693" operator="lessThan">
      <formula>DL224</formula>
    </cfRule>
  </conditionalFormatting>
  <conditionalFormatting sqref="DQ225">
    <cfRule type="cellIs" dxfId="691" priority="692" operator="lessThan">
      <formula>-DK225</formula>
    </cfRule>
  </conditionalFormatting>
  <conditionalFormatting sqref="DR225">
    <cfRule type="cellIs" dxfId="690" priority="691" operator="lessThan">
      <formula>DL225</formula>
    </cfRule>
  </conditionalFormatting>
  <conditionalFormatting sqref="DQ224">
    <cfRule type="cellIs" dxfId="689" priority="690" operator="lessThan">
      <formula>-DK224</formula>
    </cfRule>
  </conditionalFormatting>
  <conditionalFormatting sqref="DR224">
    <cfRule type="cellIs" dxfId="688" priority="689" operator="lessThan">
      <formula>DL224</formula>
    </cfRule>
  </conditionalFormatting>
  <conditionalFormatting sqref="DQ225">
    <cfRule type="cellIs" dxfId="687" priority="688" operator="lessThan">
      <formula>-DK225</formula>
    </cfRule>
  </conditionalFormatting>
  <conditionalFormatting sqref="DR225">
    <cfRule type="cellIs" dxfId="686" priority="687" operator="lessThan">
      <formula>DL225</formula>
    </cfRule>
  </conditionalFormatting>
  <conditionalFormatting sqref="DQ224">
    <cfRule type="cellIs" dxfId="685" priority="686" operator="lessThan">
      <formula>-DK224</formula>
    </cfRule>
  </conditionalFormatting>
  <conditionalFormatting sqref="DR224">
    <cfRule type="cellIs" dxfId="684" priority="685" operator="lessThan">
      <formula>DL224</formula>
    </cfRule>
  </conditionalFormatting>
  <conditionalFormatting sqref="DQ225">
    <cfRule type="cellIs" dxfId="683" priority="684" operator="lessThan">
      <formula>-DK225</formula>
    </cfRule>
  </conditionalFormatting>
  <conditionalFormatting sqref="DR225">
    <cfRule type="cellIs" dxfId="682" priority="683" operator="lessThan">
      <formula>DL225</formula>
    </cfRule>
  </conditionalFormatting>
  <conditionalFormatting sqref="DQ224">
    <cfRule type="cellIs" dxfId="681" priority="682" operator="lessThan">
      <formula>-DK224</formula>
    </cfRule>
  </conditionalFormatting>
  <conditionalFormatting sqref="DR224">
    <cfRule type="cellIs" dxfId="680" priority="681" operator="lessThan">
      <formula>DL224</formula>
    </cfRule>
  </conditionalFormatting>
  <conditionalFormatting sqref="DQ225">
    <cfRule type="cellIs" dxfId="679" priority="680" operator="lessThan">
      <formula>-DK225</formula>
    </cfRule>
  </conditionalFormatting>
  <conditionalFormatting sqref="DR225">
    <cfRule type="cellIs" dxfId="678" priority="679" operator="lessThan">
      <formula>DL225</formula>
    </cfRule>
  </conditionalFormatting>
  <conditionalFormatting sqref="DE200:DE227 DF200:DF202 DF204:DF227 DG200:DV227">
    <cfRule type="expression" dxfId="677" priority="678">
      <formula>$B$203="duplicato"</formula>
    </cfRule>
  </conditionalFormatting>
  <conditionalFormatting sqref="AW84">
    <cfRule type="cellIs" dxfId="676" priority="677" operator="lessThan">
      <formula>-AQ84</formula>
    </cfRule>
  </conditionalFormatting>
  <conditionalFormatting sqref="AX84">
    <cfRule type="cellIs" dxfId="675" priority="676" operator="lessThan">
      <formula>AR84</formula>
    </cfRule>
  </conditionalFormatting>
  <conditionalFormatting sqref="AW85">
    <cfRule type="cellIs" dxfId="674" priority="675" operator="lessThan">
      <formula>-AQ85</formula>
    </cfRule>
  </conditionalFormatting>
  <conditionalFormatting sqref="AX85">
    <cfRule type="cellIs" dxfId="673" priority="674" operator="lessThan">
      <formula>AR85</formula>
    </cfRule>
  </conditionalFormatting>
  <conditionalFormatting sqref="AW56">
    <cfRule type="cellIs" dxfId="672" priority="673" operator="lessThan">
      <formula>-AQ56</formula>
    </cfRule>
  </conditionalFormatting>
  <conditionalFormatting sqref="AX56">
    <cfRule type="cellIs" dxfId="671" priority="672" operator="lessThan">
      <formula>AR56</formula>
    </cfRule>
  </conditionalFormatting>
  <conditionalFormatting sqref="AW57">
    <cfRule type="cellIs" dxfId="670" priority="671" operator="lessThan">
      <formula>-AQ57</formula>
    </cfRule>
  </conditionalFormatting>
  <conditionalFormatting sqref="AX57">
    <cfRule type="cellIs" dxfId="669" priority="670" operator="lessThan">
      <formula>AR57</formula>
    </cfRule>
  </conditionalFormatting>
  <conditionalFormatting sqref="AW56">
    <cfRule type="cellIs" dxfId="668" priority="669" operator="lessThan">
      <formula>-AQ56</formula>
    </cfRule>
  </conditionalFormatting>
  <conditionalFormatting sqref="AX56">
    <cfRule type="cellIs" dxfId="667" priority="668" operator="lessThan">
      <formula>AR56</formula>
    </cfRule>
  </conditionalFormatting>
  <conditionalFormatting sqref="AW57">
    <cfRule type="cellIs" dxfId="666" priority="667" operator="lessThan">
      <formula>-AQ57</formula>
    </cfRule>
  </conditionalFormatting>
  <conditionalFormatting sqref="AX57">
    <cfRule type="cellIs" dxfId="665" priority="666" operator="lessThan">
      <formula>AR57</formula>
    </cfRule>
  </conditionalFormatting>
  <conditionalFormatting sqref="AW84">
    <cfRule type="cellIs" dxfId="664" priority="665" operator="lessThan">
      <formula>-AQ84</formula>
    </cfRule>
  </conditionalFormatting>
  <conditionalFormatting sqref="AX84">
    <cfRule type="cellIs" dxfId="663" priority="664" operator="lessThan">
      <formula>AR84</formula>
    </cfRule>
  </conditionalFormatting>
  <conditionalFormatting sqref="AW85">
    <cfRule type="cellIs" dxfId="662" priority="663" operator="lessThan">
      <formula>-AQ85</formula>
    </cfRule>
  </conditionalFormatting>
  <conditionalFormatting sqref="AX85">
    <cfRule type="cellIs" dxfId="661" priority="662" operator="lessThan">
      <formula>AR85</formula>
    </cfRule>
  </conditionalFormatting>
  <conditionalFormatting sqref="AW84">
    <cfRule type="cellIs" dxfId="660" priority="661" operator="lessThan">
      <formula>-AQ84</formula>
    </cfRule>
  </conditionalFormatting>
  <conditionalFormatting sqref="AX84">
    <cfRule type="cellIs" dxfId="659" priority="660" operator="lessThan">
      <formula>AR84</formula>
    </cfRule>
  </conditionalFormatting>
  <conditionalFormatting sqref="AW85">
    <cfRule type="cellIs" dxfId="658" priority="659" operator="lessThan">
      <formula>-AQ85</formula>
    </cfRule>
  </conditionalFormatting>
  <conditionalFormatting sqref="AX85">
    <cfRule type="cellIs" dxfId="657" priority="658" operator="lessThan">
      <formula>AR85</formula>
    </cfRule>
  </conditionalFormatting>
  <conditionalFormatting sqref="AW84">
    <cfRule type="cellIs" dxfId="656" priority="657" operator="lessThan">
      <formula>-AQ84</formula>
    </cfRule>
  </conditionalFormatting>
  <conditionalFormatting sqref="AX84">
    <cfRule type="cellIs" dxfId="655" priority="656" operator="lessThan">
      <formula>AR84</formula>
    </cfRule>
  </conditionalFormatting>
  <conditionalFormatting sqref="AW85">
    <cfRule type="cellIs" dxfId="654" priority="655" operator="lessThan">
      <formula>-AQ85</formula>
    </cfRule>
  </conditionalFormatting>
  <conditionalFormatting sqref="AX85">
    <cfRule type="cellIs" dxfId="653" priority="654" operator="lessThan">
      <formula>AR85</formula>
    </cfRule>
  </conditionalFormatting>
  <conditionalFormatting sqref="AW84">
    <cfRule type="cellIs" dxfId="652" priority="653" operator="lessThan">
      <formula>-AQ84</formula>
    </cfRule>
  </conditionalFormatting>
  <conditionalFormatting sqref="AX84">
    <cfRule type="cellIs" dxfId="651" priority="652" operator="lessThan">
      <formula>AR84</formula>
    </cfRule>
  </conditionalFormatting>
  <conditionalFormatting sqref="AW85">
    <cfRule type="cellIs" dxfId="650" priority="651" operator="lessThan">
      <formula>-AQ85</formula>
    </cfRule>
  </conditionalFormatting>
  <conditionalFormatting sqref="AX85">
    <cfRule type="cellIs" dxfId="649" priority="650" operator="lessThan">
      <formula>AR85</formula>
    </cfRule>
  </conditionalFormatting>
  <conditionalFormatting sqref="AK60:AK87 AL60:AL62 AL64:AL87 AM60:BB87">
    <cfRule type="expression" dxfId="648" priority="649">
      <formula>$B$63="duplicato"</formula>
    </cfRule>
  </conditionalFormatting>
  <conditionalFormatting sqref="AW112">
    <cfRule type="cellIs" dxfId="647" priority="648" operator="lessThan">
      <formula>-AQ112</formula>
    </cfRule>
  </conditionalFormatting>
  <conditionalFormatting sqref="AX112">
    <cfRule type="cellIs" dxfId="646" priority="647" operator="lessThan">
      <formula>AR112</formula>
    </cfRule>
  </conditionalFormatting>
  <conditionalFormatting sqref="AW113">
    <cfRule type="cellIs" dxfId="645" priority="646" operator="lessThan">
      <formula>-AQ113</formula>
    </cfRule>
  </conditionalFormatting>
  <conditionalFormatting sqref="AX113">
    <cfRule type="cellIs" dxfId="644" priority="645" operator="lessThan">
      <formula>AR113</formula>
    </cfRule>
  </conditionalFormatting>
  <conditionalFormatting sqref="AW112">
    <cfRule type="cellIs" dxfId="643" priority="644" operator="lessThan">
      <formula>-AQ112</formula>
    </cfRule>
  </conditionalFormatting>
  <conditionalFormatting sqref="AX112">
    <cfRule type="cellIs" dxfId="642" priority="643" operator="lessThan">
      <formula>AR112</formula>
    </cfRule>
  </conditionalFormatting>
  <conditionalFormatting sqref="AW113">
    <cfRule type="cellIs" dxfId="641" priority="642" operator="lessThan">
      <formula>-AQ113</formula>
    </cfRule>
  </conditionalFormatting>
  <conditionalFormatting sqref="AX113">
    <cfRule type="cellIs" dxfId="640" priority="641" operator="lessThan">
      <formula>AR113</formula>
    </cfRule>
  </conditionalFormatting>
  <conditionalFormatting sqref="AW112">
    <cfRule type="cellIs" dxfId="639" priority="640" operator="lessThan">
      <formula>-AQ112</formula>
    </cfRule>
  </conditionalFormatting>
  <conditionalFormatting sqref="AX112">
    <cfRule type="cellIs" dxfId="638" priority="639" operator="lessThan">
      <formula>AR112</formula>
    </cfRule>
  </conditionalFormatting>
  <conditionalFormatting sqref="AW113">
    <cfRule type="cellIs" dxfId="637" priority="638" operator="lessThan">
      <formula>-AQ113</formula>
    </cfRule>
  </conditionalFormatting>
  <conditionalFormatting sqref="AX113">
    <cfRule type="cellIs" dxfId="636" priority="637" operator="lessThan">
      <formula>AR113</formula>
    </cfRule>
  </conditionalFormatting>
  <conditionalFormatting sqref="AW112">
    <cfRule type="cellIs" dxfId="635" priority="636" operator="lessThan">
      <formula>-AQ112</formula>
    </cfRule>
  </conditionalFormatting>
  <conditionalFormatting sqref="AX112">
    <cfRule type="cellIs" dxfId="634" priority="635" operator="lessThan">
      <formula>AR112</formula>
    </cfRule>
  </conditionalFormatting>
  <conditionalFormatting sqref="AW113">
    <cfRule type="cellIs" dxfId="633" priority="634" operator="lessThan">
      <formula>-AQ113</formula>
    </cfRule>
  </conditionalFormatting>
  <conditionalFormatting sqref="AX113">
    <cfRule type="cellIs" dxfId="632" priority="633" operator="lessThan">
      <formula>AR113</formula>
    </cfRule>
  </conditionalFormatting>
  <conditionalFormatting sqref="AW112">
    <cfRule type="cellIs" dxfId="631" priority="632" operator="lessThan">
      <formula>-AQ112</formula>
    </cfRule>
  </conditionalFormatting>
  <conditionalFormatting sqref="AX112">
    <cfRule type="cellIs" dxfId="630" priority="631" operator="lessThan">
      <formula>AR112</formula>
    </cfRule>
  </conditionalFormatting>
  <conditionalFormatting sqref="AW113">
    <cfRule type="cellIs" dxfId="629" priority="630" operator="lessThan">
      <formula>-AQ113</formula>
    </cfRule>
  </conditionalFormatting>
  <conditionalFormatting sqref="AX113">
    <cfRule type="cellIs" dxfId="628" priority="629" operator="lessThan">
      <formula>AR113</formula>
    </cfRule>
  </conditionalFormatting>
  <conditionalFormatting sqref="AK88:AK115 AL88:AL90 AL92:AL115 AM88:BB115">
    <cfRule type="expression" dxfId="627" priority="628">
      <formula>$B$91="duplicato"</formula>
    </cfRule>
  </conditionalFormatting>
  <conditionalFormatting sqref="AW140">
    <cfRule type="cellIs" dxfId="626" priority="627" operator="lessThan">
      <formula>-AQ140</formula>
    </cfRule>
  </conditionalFormatting>
  <conditionalFormatting sqref="AX140">
    <cfRule type="cellIs" dxfId="625" priority="626" operator="lessThan">
      <formula>AR140</formula>
    </cfRule>
  </conditionalFormatting>
  <conditionalFormatting sqref="AW141">
    <cfRule type="cellIs" dxfId="624" priority="625" operator="lessThan">
      <formula>-AQ141</formula>
    </cfRule>
  </conditionalFormatting>
  <conditionalFormatting sqref="AX141">
    <cfRule type="cellIs" dxfId="623" priority="624" operator="lessThan">
      <formula>AR141</formula>
    </cfRule>
  </conditionalFormatting>
  <conditionalFormatting sqref="AW140">
    <cfRule type="cellIs" dxfId="622" priority="623" operator="lessThan">
      <formula>-AQ140</formula>
    </cfRule>
  </conditionalFormatting>
  <conditionalFormatting sqref="AX140">
    <cfRule type="cellIs" dxfId="621" priority="622" operator="lessThan">
      <formula>AR140</formula>
    </cfRule>
  </conditionalFormatting>
  <conditionalFormatting sqref="AW141">
    <cfRule type="cellIs" dxfId="620" priority="621" operator="lessThan">
      <formula>-AQ141</formula>
    </cfRule>
  </conditionalFormatting>
  <conditionalFormatting sqref="AX141">
    <cfRule type="cellIs" dxfId="619" priority="620" operator="lessThan">
      <formula>AR141</formula>
    </cfRule>
  </conditionalFormatting>
  <conditionalFormatting sqref="AW140">
    <cfRule type="cellIs" dxfId="618" priority="619" operator="lessThan">
      <formula>-AQ140</formula>
    </cfRule>
  </conditionalFormatting>
  <conditionalFormatting sqref="AX140">
    <cfRule type="cellIs" dxfId="617" priority="618" operator="lessThan">
      <formula>AR140</formula>
    </cfRule>
  </conditionalFormatting>
  <conditionalFormatting sqref="AW141">
    <cfRule type="cellIs" dxfId="616" priority="617" operator="lessThan">
      <formula>-AQ141</formula>
    </cfRule>
  </conditionalFormatting>
  <conditionalFormatting sqref="AX141">
    <cfRule type="cellIs" dxfId="615" priority="616" operator="lessThan">
      <formula>AR141</formula>
    </cfRule>
  </conditionalFormatting>
  <conditionalFormatting sqref="AW140">
    <cfRule type="cellIs" dxfId="614" priority="615" operator="lessThan">
      <formula>-AQ140</formula>
    </cfRule>
  </conditionalFormatting>
  <conditionalFormatting sqref="AX140">
    <cfRule type="cellIs" dxfId="613" priority="614" operator="lessThan">
      <formula>AR140</formula>
    </cfRule>
  </conditionalFormatting>
  <conditionalFormatting sqref="AW141">
    <cfRule type="cellIs" dxfId="612" priority="613" operator="lessThan">
      <formula>-AQ141</formula>
    </cfRule>
  </conditionalFormatting>
  <conditionalFormatting sqref="AX141">
    <cfRule type="cellIs" dxfId="611" priority="612" operator="lessThan">
      <formula>AR141</formula>
    </cfRule>
  </conditionalFormatting>
  <conditionalFormatting sqref="AW140">
    <cfRule type="cellIs" dxfId="610" priority="611" operator="lessThan">
      <formula>-AQ140</formula>
    </cfRule>
  </conditionalFormatting>
  <conditionalFormatting sqref="AX140">
    <cfRule type="cellIs" dxfId="609" priority="610" operator="lessThan">
      <formula>AR140</formula>
    </cfRule>
  </conditionalFormatting>
  <conditionalFormatting sqref="AW141">
    <cfRule type="cellIs" dxfId="608" priority="609" operator="lessThan">
      <formula>-AQ141</formula>
    </cfRule>
  </conditionalFormatting>
  <conditionalFormatting sqref="AX141">
    <cfRule type="cellIs" dxfId="607" priority="608" operator="lessThan">
      <formula>AR141</formula>
    </cfRule>
  </conditionalFormatting>
  <conditionalFormatting sqref="AK116:AK143 AL116:AL118 AL120:AL143 AM116:BB143">
    <cfRule type="expression" dxfId="606" priority="607">
      <formula>$B$119="duplicato"</formula>
    </cfRule>
  </conditionalFormatting>
  <conditionalFormatting sqref="AW168">
    <cfRule type="cellIs" dxfId="605" priority="606" operator="lessThan">
      <formula>-AQ168</formula>
    </cfRule>
  </conditionalFormatting>
  <conditionalFormatting sqref="AX168">
    <cfRule type="cellIs" dxfId="604" priority="605" operator="lessThan">
      <formula>AR168</formula>
    </cfRule>
  </conditionalFormatting>
  <conditionalFormatting sqref="AW169">
    <cfRule type="cellIs" dxfId="603" priority="604" operator="lessThan">
      <formula>-AQ169</formula>
    </cfRule>
  </conditionalFormatting>
  <conditionalFormatting sqref="AX169">
    <cfRule type="cellIs" dxfId="602" priority="603" operator="lessThan">
      <formula>AR169</formula>
    </cfRule>
  </conditionalFormatting>
  <conditionalFormatting sqref="AW168">
    <cfRule type="cellIs" dxfId="601" priority="602" operator="lessThan">
      <formula>-AQ168</formula>
    </cfRule>
  </conditionalFormatting>
  <conditionalFormatting sqref="AX168">
    <cfRule type="cellIs" dxfId="600" priority="601" operator="lessThan">
      <formula>AR168</formula>
    </cfRule>
  </conditionalFormatting>
  <conditionalFormatting sqref="AW169">
    <cfRule type="cellIs" dxfId="599" priority="600" operator="lessThan">
      <formula>-AQ169</formula>
    </cfRule>
  </conditionalFormatting>
  <conditionalFormatting sqref="AX169">
    <cfRule type="cellIs" dxfId="598" priority="599" operator="lessThan">
      <formula>AR169</formula>
    </cfRule>
  </conditionalFormatting>
  <conditionalFormatting sqref="AW168">
    <cfRule type="cellIs" dxfId="597" priority="598" operator="lessThan">
      <formula>-AQ168</formula>
    </cfRule>
  </conditionalFormatting>
  <conditionalFormatting sqref="AX168">
    <cfRule type="cellIs" dxfId="596" priority="597" operator="lessThan">
      <formula>AR168</formula>
    </cfRule>
  </conditionalFormatting>
  <conditionalFormatting sqref="AW169">
    <cfRule type="cellIs" dxfId="595" priority="596" operator="lessThan">
      <formula>-AQ169</formula>
    </cfRule>
  </conditionalFormatting>
  <conditionalFormatting sqref="AX169">
    <cfRule type="cellIs" dxfId="594" priority="595" operator="lessThan">
      <formula>AR169</formula>
    </cfRule>
  </conditionalFormatting>
  <conditionalFormatting sqref="AW168">
    <cfRule type="cellIs" dxfId="593" priority="594" operator="lessThan">
      <formula>-AQ168</formula>
    </cfRule>
  </conditionalFormatting>
  <conditionalFormatting sqref="AX168">
    <cfRule type="cellIs" dxfId="592" priority="593" operator="lessThan">
      <formula>AR168</formula>
    </cfRule>
  </conditionalFormatting>
  <conditionalFormatting sqref="AW169">
    <cfRule type="cellIs" dxfId="591" priority="592" operator="lessThan">
      <formula>-AQ169</formula>
    </cfRule>
  </conditionalFormatting>
  <conditionalFormatting sqref="AX169">
    <cfRule type="cellIs" dxfId="590" priority="591" operator="lessThan">
      <formula>AR169</formula>
    </cfRule>
  </conditionalFormatting>
  <conditionalFormatting sqref="AW168">
    <cfRule type="cellIs" dxfId="589" priority="590" operator="lessThan">
      <formula>-AQ168</formula>
    </cfRule>
  </conditionalFormatting>
  <conditionalFormatting sqref="AX168">
    <cfRule type="cellIs" dxfId="588" priority="589" operator="lessThan">
      <formula>AR168</formula>
    </cfRule>
  </conditionalFormatting>
  <conditionalFormatting sqref="AW169">
    <cfRule type="cellIs" dxfId="587" priority="588" operator="lessThan">
      <formula>-AQ169</formula>
    </cfRule>
  </conditionalFormatting>
  <conditionalFormatting sqref="AX169">
    <cfRule type="cellIs" dxfId="586" priority="587" operator="lessThan">
      <formula>AR169</formula>
    </cfRule>
  </conditionalFormatting>
  <conditionalFormatting sqref="AK144:AK171 AL144:AL146 AL148:AL171 AM144:BB171">
    <cfRule type="expression" dxfId="585" priority="586">
      <formula>$B$147="duplicato"</formula>
    </cfRule>
  </conditionalFormatting>
  <conditionalFormatting sqref="AW196">
    <cfRule type="cellIs" dxfId="584" priority="585" operator="lessThan">
      <formula>-AQ196</formula>
    </cfRule>
  </conditionalFormatting>
  <conditionalFormatting sqref="AX196">
    <cfRule type="cellIs" dxfId="583" priority="584" operator="lessThan">
      <formula>AR196</formula>
    </cfRule>
  </conditionalFormatting>
  <conditionalFormatting sqref="AW197">
    <cfRule type="cellIs" dxfId="582" priority="583" operator="lessThan">
      <formula>-AQ197</formula>
    </cfRule>
  </conditionalFormatting>
  <conditionalFormatting sqref="AX197">
    <cfRule type="cellIs" dxfId="581" priority="582" operator="lessThan">
      <formula>AR197</formula>
    </cfRule>
  </conditionalFormatting>
  <conditionalFormatting sqref="AW196">
    <cfRule type="cellIs" dxfId="580" priority="581" operator="lessThan">
      <formula>-AQ196</formula>
    </cfRule>
  </conditionalFormatting>
  <conditionalFormatting sqref="AX196">
    <cfRule type="cellIs" dxfId="579" priority="580" operator="lessThan">
      <formula>AR196</formula>
    </cfRule>
  </conditionalFormatting>
  <conditionalFormatting sqref="AW197">
    <cfRule type="cellIs" dxfId="578" priority="579" operator="lessThan">
      <formula>-AQ197</formula>
    </cfRule>
  </conditionalFormatting>
  <conditionalFormatting sqref="AX197">
    <cfRule type="cellIs" dxfId="577" priority="578" operator="lessThan">
      <formula>AR197</formula>
    </cfRule>
  </conditionalFormatting>
  <conditionalFormatting sqref="AW196">
    <cfRule type="cellIs" dxfId="576" priority="577" operator="lessThan">
      <formula>-AQ196</formula>
    </cfRule>
  </conditionalFormatting>
  <conditionalFormatting sqref="AX196">
    <cfRule type="cellIs" dxfId="575" priority="576" operator="lessThan">
      <formula>AR196</formula>
    </cfRule>
  </conditionalFormatting>
  <conditionalFormatting sqref="AW197">
    <cfRule type="cellIs" dxfId="574" priority="575" operator="lessThan">
      <formula>-AQ197</formula>
    </cfRule>
  </conditionalFormatting>
  <conditionalFormatting sqref="AX197">
    <cfRule type="cellIs" dxfId="573" priority="574" operator="lessThan">
      <formula>AR197</formula>
    </cfRule>
  </conditionalFormatting>
  <conditionalFormatting sqref="AW196">
    <cfRule type="cellIs" dxfId="572" priority="573" operator="lessThan">
      <formula>-AQ196</formula>
    </cfRule>
  </conditionalFormatting>
  <conditionalFormatting sqref="AX196">
    <cfRule type="cellIs" dxfId="571" priority="572" operator="lessThan">
      <formula>AR196</formula>
    </cfRule>
  </conditionalFormatting>
  <conditionalFormatting sqref="AW197">
    <cfRule type="cellIs" dxfId="570" priority="571" operator="lessThan">
      <formula>-AQ197</formula>
    </cfRule>
  </conditionalFormatting>
  <conditionalFormatting sqref="AX197">
    <cfRule type="cellIs" dxfId="569" priority="570" operator="lessThan">
      <formula>AR197</formula>
    </cfRule>
  </conditionalFormatting>
  <conditionalFormatting sqref="AW196">
    <cfRule type="cellIs" dxfId="568" priority="569" operator="lessThan">
      <formula>-AQ196</formula>
    </cfRule>
  </conditionalFormatting>
  <conditionalFormatting sqref="AX196">
    <cfRule type="cellIs" dxfId="567" priority="568" operator="lessThan">
      <formula>AR196</formula>
    </cfRule>
  </conditionalFormatting>
  <conditionalFormatting sqref="AW197">
    <cfRule type="cellIs" dxfId="566" priority="567" operator="lessThan">
      <formula>-AQ197</formula>
    </cfRule>
  </conditionalFormatting>
  <conditionalFormatting sqref="AX197">
    <cfRule type="cellIs" dxfId="565" priority="566" operator="lessThan">
      <formula>AR197</formula>
    </cfRule>
  </conditionalFormatting>
  <conditionalFormatting sqref="AK172:AK199 AL172:AL174 AL176:AL199 AM172:BB199">
    <cfRule type="expression" dxfId="564" priority="565">
      <formula>$B$175="duplicato"</formula>
    </cfRule>
  </conditionalFormatting>
  <conditionalFormatting sqref="AW224">
    <cfRule type="cellIs" dxfId="563" priority="564" operator="lessThan">
      <formula>-AQ224</formula>
    </cfRule>
  </conditionalFormatting>
  <conditionalFormatting sqref="AX224">
    <cfRule type="cellIs" dxfId="562" priority="563" operator="lessThan">
      <formula>AR224</formula>
    </cfRule>
  </conditionalFormatting>
  <conditionalFormatting sqref="AW225">
    <cfRule type="cellIs" dxfId="561" priority="562" operator="lessThan">
      <formula>-AQ225</formula>
    </cfRule>
  </conditionalFormatting>
  <conditionalFormatting sqref="AX225">
    <cfRule type="cellIs" dxfId="560" priority="561" operator="lessThan">
      <formula>AR225</formula>
    </cfRule>
  </conditionalFormatting>
  <conditionalFormatting sqref="AW224">
    <cfRule type="cellIs" dxfId="559" priority="560" operator="lessThan">
      <formula>-AQ224</formula>
    </cfRule>
  </conditionalFormatting>
  <conditionalFormatting sqref="AX224">
    <cfRule type="cellIs" dxfId="558" priority="559" operator="lessThan">
      <formula>AR224</formula>
    </cfRule>
  </conditionalFormatting>
  <conditionalFormatting sqref="AW225">
    <cfRule type="cellIs" dxfId="557" priority="558" operator="lessThan">
      <formula>-AQ225</formula>
    </cfRule>
  </conditionalFormatting>
  <conditionalFormatting sqref="AX225">
    <cfRule type="cellIs" dxfId="556" priority="557" operator="lessThan">
      <formula>AR225</formula>
    </cfRule>
  </conditionalFormatting>
  <conditionalFormatting sqref="AW224">
    <cfRule type="cellIs" dxfId="555" priority="556" operator="lessThan">
      <formula>-AQ224</formula>
    </cfRule>
  </conditionalFormatting>
  <conditionalFormatting sqref="AX224">
    <cfRule type="cellIs" dxfId="554" priority="555" operator="lessThan">
      <formula>AR224</formula>
    </cfRule>
  </conditionalFormatting>
  <conditionalFormatting sqref="AW225">
    <cfRule type="cellIs" dxfId="553" priority="554" operator="lessThan">
      <formula>-AQ225</formula>
    </cfRule>
  </conditionalFormatting>
  <conditionalFormatting sqref="AX225">
    <cfRule type="cellIs" dxfId="552" priority="553" operator="lessThan">
      <formula>AR225</formula>
    </cfRule>
  </conditionalFormatting>
  <conditionalFormatting sqref="AW224">
    <cfRule type="cellIs" dxfId="551" priority="552" operator="lessThan">
      <formula>-AQ224</formula>
    </cfRule>
  </conditionalFormatting>
  <conditionalFormatting sqref="AX224">
    <cfRule type="cellIs" dxfId="550" priority="551" operator="lessThan">
      <formula>AR224</formula>
    </cfRule>
  </conditionalFormatting>
  <conditionalFormatting sqref="AW225">
    <cfRule type="cellIs" dxfId="549" priority="550" operator="lessThan">
      <formula>-AQ225</formula>
    </cfRule>
  </conditionalFormatting>
  <conditionalFormatting sqref="AX225">
    <cfRule type="cellIs" dxfId="548" priority="549" operator="lessThan">
      <formula>AR225</formula>
    </cfRule>
  </conditionalFormatting>
  <conditionalFormatting sqref="AW224">
    <cfRule type="cellIs" dxfId="547" priority="548" operator="lessThan">
      <formula>-AQ224</formula>
    </cfRule>
  </conditionalFormatting>
  <conditionalFormatting sqref="AX224">
    <cfRule type="cellIs" dxfId="546" priority="547" operator="lessThan">
      <formula>AR224</formula>
    </cfRule>
  </conditionalFormatting>
  <conditionalFormatting sqref="AW225">
    <cfRule type="cellIs" dxfId="545" priority="546" operator="lessThan">
      <formula>-AQ225</formula>
    </cfRule>
  </conditionalFormatting>
  <conditionalFormatting sqref="AX225">
    <cfRule type="cellIs" dxfId="544" priority="545" operator="lessThan">
      <formula>AR225</formula>
    </cfRule>
  </conditionalFormatting>
  <conditionalFormatting sqref="AK200:AK227 AL200:AL202 AL204:AL227 AM200:BB227">
    <cfRule type="expression" dxfId="543" priority="544">
      <formula>$B$203="duplicato"</formula>
    </cfRule>
  </conditionalFormatting>
  <conditionalFormatting sqref="BO84">
    <cfRule type="cellIs" dxfId="542" priority="543" operator="lessThan">
      <formula>-BI84</formula>
    </cfRule>
  </conditionalFormatting>
  <conditionalFormatting sqref="BP84">
    <cfRule type="cellIs" dxfId="541" priority="542" operator="lessThan">
      <formula>BJ84</formula>
    </cfRule>
  </conditionalFormatting>
  <conditionalFormatting sqref="BO85">
    <cfRule type="cellIs" dxfId="540" priority="541" operator="lessThan">
      <formula>-BI85</formula>
    </cfRule>
  </conditionalFormatting>
  <conditionalFormatting sqref="BP85">
    <cfRule type="cellIs" dxfId="539" priority="540" operator="lessThan">
      <formula>BJ85</formula>
    </cfRule>
  </conditionalFormatting>
  <conditionalFormatting sqref="BO56">
    <cfRule type="cellIs" dxfId="538" priority="539" operator="lessThan">
      <formula>-BI56</formula>
    </cfRule>
  </conditionalFormatting>
  <conditionalFormatting sqref="BP56">
    <cfRule type="cellIs" dxfId="537" priority="538" operator="lessThan">
      <formula>BJ56</formula>
    </cfRule>
  </conditionalFormatting>
  <conditionalFormatting sqref="BO57">
    <cfRule type="cellIs" dxfId="536" priority="537" operator="lessThan">
      <formula>-BI57</formula>
    </cfRule>
  </conditionalFormatting>
  <conditionalFormatting sqref="BP57">
    <cfRule type="cellIs" dxfId="535" priority="536" operator="lessThan">
      <formula>BJ57</formula>
    </cfRule>
  </conditionalFormatting>
  <conditionalFormatting sqref="BO56">
    <cfRule type="cellIs" dxfId="534" priority="535" operator="lessThan">
      <formula>-BI56</formula>
    </cfRule>
  </conditionalFormatting>
  <conditionalFormatting sqref="BP56">
    <cfRule type="cellIs" dxfId="533" priority="534" operator="lessThan">
      <formula>BJ56</formula>
    </cfRule>
  </conditionalFormatting>
  <conditionalFormatting sqref="BO57">
    <cfRule type="cellIs" dxfId="532" priority="533" operator="lessThan">
      <formula>-BI57</formula>
    </cfRule>
  </conditionalFormatting>
  <conditionalFormatting sqref="BP57">
    <cfRule type="cellIs" dxfId="531" priority="532" operator="lessThan">
      <formula>BJ57</formula>
    </cfRule>
  </conditionalFormatting>
  <conditionalFormatting sqref="BO84">
    <cfRule type="cellIs" dxfId="530" priority="531" operator="lessThan">
      <formula>-BI84</formula>
    </cfRule>
  </conditionalFormatting>
  <conditionalFormatting sqref="BP84">
    <cfRule type="cellIs" dxfId="529" priority="530" operator="lessThan">
      <formula>BJ84</formula>
    </cfRule>
  </conditionalFormatting>
  <conditionalFormatting sqref="BO85">
    <cfRule type="cellIs" dxfId="528" priority="529" operator="lessThan">
      <formula>-BI85</formula>
    </cfRule>
  </conditionalFormatting>
  <conditionalFormatting sqref="BP85">
    <cfRule type="cellIs" dxfId="527" priority="528" operator="lessThan">
      <formula>BJ85</formula>
    </cfRule>
  </conditionalFormatting>
  <conditionalFormatting sqref="BO84">
    <cfRule type="cellIs" dxfId="526" priority="527" operator="lessThan">
      <formula>-BI84</formula>
    </cfRule>
  </conditionalFormatting>
  <conditionalFormatting sqref="BP84">
    <cfRule type="cellIs" dxfId="525" priority="526" operator="lessThan">
      <formula>BJ84</formula>
    </cfRule>
  </conditionalFormatting>
  <conditionalFormatting sqref="BO85">
    <cfRule type="cellIs" dxfId="524" priority="525" operator="lessThan">
      <formula>-BI85</formula>
    </cfRule>
  </conditionalFormatting>
  <conditionalFormatting sqref="BP85">
    <cfRule type="cellIs" dxfId="523" priority="524" operator="lessThan">
      <formula>BJ85</formula>
    </cfRule>
  </conditionalFormatting>
  <conditionalFormatting sqref="BO84">
    <cfRule type="cellIs" dxfId="522" priority="523" operator="lessThan">
      <formula>-BI84</formula>
    </cfRule>
  </conditionalFormatting>
  <conditionalFormatting sqref="BP84">
    <cfRule type="cellIs" dxfId="521" priority="522" operator="lessThan">
      <formula>BJ84</formula>
    </cfRule>
  </conditionalFormatting>
  <conditionalFormatting sqref="BO85">
    <cfRule type="cellIs" dxfId="520" priority="521" operator="lessThan">
      <formula>-BI85</formula>
    </cfRule>
  </conditionalFormatting>
  <conditionalFormatting sqref="BP85">
    <cfRule type="cellIs" dxfId="519" priority="520" operator="lessThan">
      <formula>BJ85</formula>
    </cfRule>
  </conditionalFormatting>
  <conditionalFormatting sqref="BO84">
    <cfRule type="cellIs" dxfId="518" priority="519" operator="lessThan">
      <formula>-BI84</formula>
    </cfRule>
  </conditionalFormatting>
  <conditionalFormatting sqref="BP84">
    <cfRule type="cellIs" dxfId="517" priority="518" operator="lessThan">
      <formula>BJ84</formula>
    </cfRule>
  </conditionalFormatting>
  <conditionalFormatting sqref="BO85">
    <cfRule type="cellIs" dxfId="516" priority="517" operator="lessThan">
      <formula>-BI85</formula>
    </cfRule>
  </conditionalFormatting>
  <conditionalFormatting sqref="BP85">
    <cfRule type="cellIs" dxfId="515" priority="516" operator="lessThan">
      <formula>BJ85</formula>
    </cfRule>
  </conditionalFormatting>
  <conditionalFormatting sqref="BC60:BC87 BD60:BD62 BD64:BD87 BE60:BT87">
    <cfRule type="expression" dxfId="514" priority="515">
      <formula>$B$63="duplicato"</formula>
    </cfRule>
  </conditionalFormatting>
  <conditionalFormatting sqref="BO112">
    <cfRule type="cellIs" dxfId="513" priority="514" operator="lessThan">
      <formula>-BI112</formula>
    </cfRule>
  </conditionalFormatting>
  <conditionalFormatting sqref="BP112">
    <cfRule type="cellIs" dxfId="512" priority="513" operator="lessThan">
      <formula>BJ112</formula>
    </cfRule>
  </conditionalFormatting>
  <conditionalFormatting sqref="BO113">
    <cfRule type="cellIs" dxfId="511" priority="512" operator="lessThan">
      <formula>-BI113</formula>
    </cfRule>
  </conditionalFormatting>
  <conditionalFormatting sqref="BP113">
    <cfRule type="cellIs" dxfId="510" priority="511" operator="lessThan">
      <formula>BJ113</formula>
    </cfRule>
  </conditionalFormatting>
  <conditionalFormatting sqref="BO112">
    <cfRule type="cellIs" dxfId="509" priority="510" operator="lessThan">
      <formula>-BI112</formula>
    </cfRule>
  </conditionalFormatting>
  <conditionalFormatting sqref="BP112">
    <cfRule type="cellIs" dxfId="508" priority="509" operator="lessThan">
      <formula>BJ112</formula>
    </cfRule>
  </conditionalFormatting>
  <conditionalFormatting sqref="BO113">
    <cfRule type="cellIs" dxfId="507" priority="508" operator="lessThan">
      <formula>-BI113</formula>
    </cfRule>
  </conditionalFormatting>
  <conditionalFormatting sqref="BP113">
    <cfRule type="cellIs" dxfId="506" priority="507" operator="lessThan">
      <formula>BJ113</formula>
    </cfRule>
  </conditionalFormatting>
  <conditionalFormatting sqref="BO112">
    <cfRule type="cellIs" dxfId="505" priority="506" operator="lessThan">
      <formula>-BI112</formula>
    </cfRule>
  </conditionalFormatting>
  <conditionalFormatting sqref="BP112">
    <cfRule type="cellIs" dxfId="504" priority="505" operator="lessThan">
      <formula>BJ112</formula>
    </cfRule>
  </conditionalFormatting>
  <conditionalFormatting sqref="BO113">
    <cfRule type="cellIs" dxfId="503" priority="504" operator="lessThan">
      <formula>-BI113</formula>
    </cfRule>
  </conditionalFormatting>
  <conditionalFormatting sqref="BP113">
    <cfRule type="cellIs" dxfId="502" priority="503" operator="lessThan">
      <formula>BJ113</formula>
    </cfRule>
  </conditionalFormatting>
  <conditionalFormatting sqref="BO112">
    <cfRule type="cellIs" dxfId="501" priority="502" operator="lessThan">
      <formula>-BI112</formula>
    </cfRule>
  </conditionalFormatting>
  <conditionalFormatting sqref="BP112">
    <cfRule type="cellIs" dxfId="500" priority="501" operator="lessThan">
      <formula>BJ112</formula>
    </cfRule>
  </conditionalFormatting>
  <conditionalFormatting sqref="BO113">
    <cfRule type="cellIs" dxfId="499" priority="500" operator="lessThan">
      <formula>-BI113</formula>
    </cfRule>
  </conditionalFormatting>
  <conditionalFormatting sqref="BP113">
    <cfRule type="cellIs" dxfId="498" priority="499" operator="lessThan">
      <formula>BJ113</formula>
    </cfRule>
  </conditionalFormatting>
  <conditionalFormatting sqref="BO112">
    <cfRule type="cellIs" dxfId="497" priority="498" operator="lessThan">
      <formula>-BI112</formula>
    </cfRule>
  </conditionalFormatting>
  <conditionalFormatting sqref="BP112">
    <cfRule type="cellIs" dxfId="496" priority="497" operator="lessThan">
      <formula>BJ112</formula>
    </cfRule>
  </conditionalFormatting>
  <conditionalFormatting sqref="BO113">
    <cfRule type="cellIs" dxfId="495" priority="496" operator="lessThan">
      <formula>-BI113</formula>
    </cfRule>
  </conditionalFormatting>
  <conditionalFormatting sqref="BP113">
    <cfRule type="cellIs" dxfId="494" priority="495" operator="lessThan">
      <formula>BJ113</formula>
    </cfRule>
  </conditionalFormatting>
  <conditionalFormatting sqref="BC88:BC115 BD88:BD90 BD92:BD115 BE88:BT115">
    <cfRule type="expression" dxfId="493" priority="494">
      <formula>$B$91="duplicato"</formula>
    </cfRule>
  </conditionalFormatting>
  <conditionalFormatting sqref="BO140">
    <cfRule type="cellIs" dxfId="492" priority="493" operator="lessThan">
      <formula>-BI140</formula>
    </cfRule>
  </conditionalFormatting>
  <conditionalFormatting sqref="BP140">
    <cfRule type="cellIs" dxfId="491" priority="492" operator="lessThan">
      <formula>BJ140</formula>
    </cfRule>
  </conditionalFormatting>
  <conditionalFormatting sqref="BO141">
    <cfRule type="cellIs" dxfId="490" priority="491" operator="lessThan">
      <formula>-BI141</formula>
    </cfRule>
  </conditionalFormatting>
  <conditionalFormatting sqref="BP141">
    <cfRule type="cellIs" dxfId="489" priority="490" operator="lessThan">
      <formula>BJ141</formula>
    </cfRule>
  </conditionalFormatting>
  <conditionalFormatting sqref="BO140">
    <cfRule type="cellIs" dxfId="488" priority="489" operator="lessThan">
      <formula>-BI140</formula>
    </cfRule>
  </conditionalFormatting>
  <conditionalFormatting sqref="BP140">
    <cfRule type="cellIs" dxfId="487" priority="488" operator="lessThan">
      <formula>BJ140</formula>
    </cfRule>
  </conditionalFormatting>
  <conditionalFormatting sqref="BO141">
    <cfRule type="cellIs" dxfId="486" priority="487" operator="lessThan">
      <formula>-BI141</formula>
    </cfRule>
  </conditionalFormatting>
  <conditionalFormatting sqref="BP141">
    <cfRule type="cellIs" dxfId="485" priority="486" operator="lessThan">
      <formula>BJ141</formula>
    </cfRule>
  </conditionalFormatting>
  <conditionalFormatting sqref="BO140">
    <cfRule type="cellIs" dxfId="484" priority="485" operator="lessThan">
      <formula>-BI140</formula>
    </cfRule>
  </conditionalFormatting>
  <conditionalFormatting sqref="BP140">
    <cfRule type="cellIs" dxfId="483" priority="484" operator="lessThan">
      <formula>BJ140</formula>
    </cfRule>
  </conditionalFormatting>
  <conditionalFormatting sqref="BO141">
    <cfRule type="cellIs" dxfId="482" priority="483" operator="lessThan">
      <formula>-BI141</formula>
    </cfRule>
  </conditionalFormatting>
  <conditionalFormatting sqref="BP141">
    <cfRule type="cellIs" dxfId="481" priority="482" operator="lessThan">
      <formula>BJ141</formula>
    </cfRule>
  </conditionalFormatting>
  <conditionalFormatting sqref="BO140">
    <cfRule type="cellIs" dxfId="480" priority="481" operator="lessThan">
      <formula>-BI140</formula>
    </cfRule>
  </conditionalFormatting>
  <conditionalFormatting sqref="BP140">
    <cfRule type="cellIs" dxfId="479" priority="480" operator="lessThan">
      <formula>BJ140</formula>
    </cfRule>
  </conditionalFormatting>
  <conditionalFormatting sqref="BO141">
    <cfRule type="cellIs" dxfId="478" priority="479" operator="lessThan">
      <formula>-BI141</formula>
    </cfRule>
  </conditionalFormatting>
  <conditionalFormatting sqref="BP141">
    <cfRule type="cellIs" dxfId="477" priority="478" operator="lessThan">
      <formula>BJ141</formula>
    </cfRule>
  </conditionalFormatting>
  <conditionalFormatting sqref="BO140">
    <cfRule type="cellIs" dxfId="476" priority="477" operator="lessThan">
      <formula>-BI140</formula>
    </cfRule>
  </conditionalFormatting>
  <conditionalFormatting sqref="BP140">
    <cfRule type="cellIs" dxfId="475" priority="476" operator="lessThan">
      <formula>BJ140</formula>
    </cfRule>
  </conditionalFormatting>
  <conditionalFormatting sqref="BO141">
    <cfRule type="cellIs" dxfId="474" priority="475" operator="lessThan">
      <formula>-BI141</formula>
    </cfRule>
  </conditionalFormatting>
  <conditionalFormatting sqref="BP141">
    <cfRule type="cellIs" dxfId="473" priority="474" operator="lessThan">
      <formula>BJ141</formula>
    </cfRule>
  </conditionalFormatting>
  <conditionalFormatting sqref="BC116:BC143 BD116:BD118 BD120:BD143 BE116:BT143">
    <cfRule type="expression" dxfId="472" priority="473">
      <formula>$B$119="duplicato"</formula>
    </cfRule>
  </conditionalFormatting>
  <conditionalFormatting sqref="BO168">
    <cfRule type="cellIs" dxfId="471" priority="472" operator="lessThan">
      <formula>-BI168</formula>
    </cfRule>
  </conditionalFormatting>
  <conditionalFormatting sqref="BP168">
    <cfRule type="cellIs" dxfId="470" priority="471" operator="lessThan">
      <formula>BJ168</formula>
    </cfRule>
  </conditionalFormatting>
  <conditionalFormatting sqref="BO169">
    <cfRule type="cellIs" dxfId="469" priority="470" operator="lessThan">
      <formula>-BI169</formula>
    </cfRule>
  </conditionalFormatting>
  <conditionalFormatting sqref="BP169">
    <cfRule type="cellIs" dxfId="468" priority="469" operator="lessThan">
      <formula>BJ169</formula>
    </cfRule>
  </conditionalFormatting>
  <conditionalFormatting sqref="BO168">
    <cfRule type="cellIs" dxfId="467" priority="468" operator="lessThan">
      <formula>-BI168</formula>
    </cfRule>
  </conditionalFormatting>
  <conditionalFormatting sqref="BP168">
    <cfRule type="cellIs" dxfId="466" priority="467" operator="lessThan">
      <formula>BJ168</formula>
    </cfRule>
  </conditionalFormatting>
  <conditionalFormatting sqref="BO169">
    <cfRule type="cellIs" dxfId="465" priority="466" operator="lessThan">
      <formula>-BI169</formula>
    </cfRule>
  </conditionalFormatting>
  <conditionalFormatting sqref="BP169">
    <cfRule type="cellIs" dxfId="464" priority="465" operator="lessThan">
      <formula>BJ169</formula>
    </cfRule>
  </conditionalFormatting>
  <conditionalFormatting sqref="BO168">
    <cfRule type="cellIs" dxfId="463" priority="464" operator="lessThan">
      <formula>-BI168</formula>
    </cfRule>
  </conditionalFormatting>
  <conditionalFormatting sqref="BP168">
    <cfRule type="cellIs" dxfId="462" priority="463" operator="lessThan">
      <formula>BJ168</formula>
    </cfRule>
  </conditionalFormatting>
  <conditionalFormatting sqref="BO169">
    <cfRule type="cellIs" dxfId="461" priority="462" operator="lessThan">
      <formula>-BI169</formula>
    </cfRule>
  </conditionalFormatting>
  <conditionalFormatting sqref="BP169">
    <cfRule type="cellIs" dxfId="460" priority="461" operator="lessThan">
      <formula>BJ169</formula>
    </cfRule>
  </conditionalFormatting>
  <conditionalFormatting sqref="BO168">
    <cfRule type="cellIs" dxfId="459" priority="460" operator="lessThan">
      <formula>-BI168</formula>
    </cfRule>
  </conditionalFormatting>
  <conditionalFormatting sqref="BP168">
    <cfRule type="cellIs" dxfId="458" priority="459" operator="lessThan">
      <formula>BJ168</formula>
    </cfRule>
  </conditionalFormatting>
  <conditionalFormatting sqref="BO169">
    <cfRule type="cellIs" dxfId="457" priority="458" operator="lessThan">
      <formula>-BI169</formula>
    </cfRule>
  </conditionalFormatting>
  <conditionalFormatting sqref="BP169">
    <cfRule type="cellIs" dxfId="456" priority="457" operator="lessThan">
      <formula>BJ169</formula>
    </cfRule>
  </conditionalFormatting>
  <conditionalFormatting sqref="BO168">
    <cfRule type="cellIs" dxfId="455" priority="456" operator="lessThan">
      <formula>-BI168</formula>
    </cfRule>
  </conditionalFormatting>
  <conditionalFormatting sqref="BP168">
    <cfRule type="cellIs" dxfId="454" priority="455" operator="lessThan">
      <formula>BJ168</formula>
    </cfRule>
  </conditionalFormatting>
  <conditionalFormatting sqref="BO169">
    <cfRule type="cellIs" dxfId="453" priority="454" operator="lessThan">
      <formula>-BI169</formula>
    </cfRule>
  </conditionalFormatting>
  <conditionalFormatting sqref="BP169">
    <cfRule type="cellIs" dxfId="452" priority="453" operator="lessThan">
      <formula>BJ169</formula>
    </cfRule>
  </conditionalFormatting>
  <conditionalFormatting sqref="BC144:BC171 BD144:BD146 BD148:BD171 BE144:BT171">
    <cfRule type="expression" dxfId="451" priority="452">
      <formula>$B$147="duplicato"</formula>
    </cfRule>
  </conditionalFormatting>
  <conditionalFormatting sqref="BO196">
    <cfRule type="cellIs" dxfId="450" priority="451" operator="lessThan">
      <formula>-BI196</formula>
    </cfRule>
  </conditionalFormatting>
  <conditionalFormatting sqref="BP196">
    <cfRule type="cellIs" dxfId="449" priority="450" operator="lessThan">
      <formula>BJ196</formula>
    </cfRule>
  </conditionalFormatting>
  <conditionalFormatting sqref="BO197">
    <cfRule type="cellIs" dxfId="448" priority="449" operator="lessThan">
      <formula>-BI197</formula>
    </cfRule>
  </conditionalFormatting>
  <conditionalFormatting sqref="BP197">
    <cfRule type="cellIs" dxfId="447" priority="448" operator="lessThan">
      <formula>BJ197</formula>
    </cfRule>
  </conditionalFormatting>
  <conditionalFormatting sqref="BO196">
    <cfRule type="cellIs" dxfId="446" priority="447" operator="lessThan">
      <formula>-BI196</formula>
    </cfRule>
  </conditionalFormatting>
  <conditionalFormatting sqref="BP196">
    <cfRule type="cellIs" dxfId="445" priority="446" operator="lessThan">
      <formula>BJ196</formula>
    </cfRule>
  </conditionalFormatting>
  <conditionalFormatting sqref="BO197">
    <cfRule type="cellIs" dxfId="444" priority="445" operator="lessThan">
      <formula>-BI197</formula>
    </cfRule>
  </conditionalFormatting>
  <conditionalFormatting sqref="BP197">
    <cfRule type="cellIs" dxfId="443" priority="444" operator="lessThan">
      <formula>BJ197</formula>
    </cfRule>
  </conditionalFormatting>
  <conditionalFormatting sqref="BO196">
    <cfRule type="cellIs" dxfId="442" priority="443" operator="lessThan">
      <formula>-BI196</formula>
    </cfRule>
  </conditionalFormatting>
  <conditionalFormatting sqref="BP196">
    <cfRule type="cellIs" dxfId="441" priority="442" operator="lessThan">
      <formula>BJ196</formula>
    </cfRule>
  </conditionalFormatting>
  <conditionalFormatting sqref="BO197">
    <cfRule type="cellIs" dxfId="440" priority="441" operator="lessThan">
      <formula>-BI197</formula>
    </cfRule>
  </conditionalFormatting>
  <conditionalFormatting sqref="BP197">
    <cfRule type="cellIs" dxfId="439" priority="440" operator="lessThan">
      <formula>BJ197</formula>
    </cfRule>
  </conditionalFormatting>
  <conditionalFormatting sqref="BO196">
    <cfRule type="cellIs" dxfId="438" priority="439" operator="lessThan">
      <formula>-BI196</formula>
    </cfRule>
  </conditionalFormatting>
  <conditionalFormatting sqref="BP196">
    <cfRule type="cellIs" dxfId="437" priority="438" operator="lessThan">
      <formula>BJ196</formula>
    </cfRule>
  </conditionalFormatting>
  <conditionalFormatting sqref="BO197">
    <cfRule type="cellIs" dxfId="436" priority="437" operator="lessThan">
      <formula>-BI197</formula>
    </cfRule>
  </conditionalFormatting>
  <conditionalFormatting sqref="BP197">
    <cfRule type="cellIs" dxfId="435" priority="436" operator="lessThan">
      <formula>BJ197</formula>
    </cfRule>
  </conditionalFormatting>
  <conditionalFormatting sqref="BO196">
    <cfRule type="cellIs" dxfId="434" priority="435" operator="lessThan">
      <formula>-BI196</formula>
    </cfRule>
  </conditionalFormatting>
  <conditionalFormatting sqref="BP196">
    <cfRule type="cellIs" dxfId="433" priority="434" operator="lessThan">
      <formula>BJ196</formula>
    </cfRule>
  </conditionalFormatting>
  <conditionalFormatting sqref="BO197">
    <cfRule type="cellIs" dxfId="432" priority="433" operator="lessThan">
      <formula>-BI197</formula>
    </cfRule>
  </conditionalFormatting>
  <conditionalFormatting sqref="BP197">
    <cfRule type="cellIs" dxfId="431" priority="432" operator="lessThan">
      <formula>BJ197</formula>
    </cfRule>
  </conditionalFormatting>
  <conditionalFormatting sqref="BC172:BC199 BD172:BD174 BD176:BD199 BE172:BT199">
    <cfRule type="expression" dxfId="430" priority="431">
      <formula>$B$175="duplicato"</formula>
    </cfRule>
  </conditionalFormatting>
  <conditionalFormatting sqref="BO224">
    <cfRule type="cellIs" dxfId="429" priority="430" operator="lessThan">
      <formula>-BI224</formula>
    </cfRule>
  </conditionalFormatting>
  <conditionalFormatting sqref="BP224">
    <cfRule type="cellIs" dxfId="428" priority="429" operator="lessThan">
      <formula>BJ224</formula>
    </cfRule>
  </conditionalFormatting>
  <conditionalFormatting sqref="BO225">
    <cfRule type="cellIs" dxfId="427" priority="428" operator="lessThan">
      <formula>-BI225</formula>
    </cfRule>
  </conditionalFormatting>
  <conditionalFormatting sqref="BP225">
    <cfRule type="cellIs" dxfId="426" priority="427" operator="lessThan">
      <formula>BJ225</formula>
    </cfRule>
  </conditionalFormatting>
  <conditionalFormatting sqref="BO224">
    <cfRule type="cellIs" dxfId="425" priority="426" operator="lessThan">
      <formula>-BI224</formula>
    </cfRule>
  </conditionalFormatting>
  <conditionalFormatting sqref="BP224">
    <cfRule type="cellIs" dxfId="424" priority="425" operator="lessThan">
      <formula>BJ224</formula>
    </cfRule>
  </conditionalFormatting>
  <conditionalFormatting sqref="BO225">
    <cfRule type="cellIs" dxfId="423" priority="424" operator="lessThan">
      <formula>-BI225</formula>
    </cfRule>
  </conditionalFormatting>
  <conditionalFormatting sqref="BP225">
    <cfRule type="cellIs" dxfId="422" priority="423" operator="lessThan">
      <formula>BJ225</formula>
    </cfRule>
  </conditionalFormatting>
  <conditionalFormatting sqref="BO224">
    <cfRule type="cellIs" dxfId="421" priority="422" operator="lessThan">
      <formula>-BI224</formula>
    </cfRule>
  </conditionalFormatting>
  <conditionalFormatting sqref="BP224">
    <cfRule type="cellIs" dxfId="420" priority="421" operator="lessThan">
      <formula>BJ224</formula>
    </cfRule>
  </conditionalFormatting>
  <conditionalFormatting sqref="BO225">
    <cfRule type="cellIs" dxfId="419" priority="420" operator="lessThan">
      <formula>-BI225</formula>
    </cfRule>
  </conditionalFormatting>
  <conditionalFormatting sqref="BP225">
    <cfRule type="cellIs" dxfId="418" priority="419" operator="lessThan">
      <formula>BJ225</formula>
    </cfRule>
  </conditionalFormatting>
  <conditionalFormatting sqref="BO224">
    <cfRule type="cellIs" dxfId="417" priority="418" operator="lessThan">
      <formula>-BI224</formula>
    </cfRule>
  </conditionalFormatting>
  <conditionalFormatting sqref="BP224">
    <cfRule type="cellIs" dxfId="416" priority="417" operator="lessThan">
      <formula>BJ224</formula>
    </cfRule>
  </conditionalFormatting>
  <conditionalFormatting sqref="BO225">
    <cfRule type="cellIs" dxfId="415" priority="416" operator="lessThan">
      <formula>-BI225</formula>
    </cfRule>
  </conditionalFormatting>
  <conditionalFormatting sqref="BP225">
    <cfRule type="cellIs" dxfId="414" priority="415" operator="lessThan">
      <formula>BJ225</formula>
    </cfRule>
  </conditionalFormatting>
  <conditionalFormatting sqref="BO224">
    <cfRule type="cellIs" dxfId="413" priority="414" operator="lessThan">
      <formula>-BI224</formula>
    </cfRule>
  </conditionalFormatting>
  <conditionalFormatting sqref="BP224">
    <cfRule type="cellIs" dxfId="412" priority="413" operator="lessThan">
      <formula>BJ224</formula>
    </cfRule>
  </conditionalFormatting>
  <conditionalFormatting sqref="BO225">
    <cfRule type="cellIs" dxfId="411" priority="412" operator="lessThan">
      <formula>-BI225</formula>
    </cfRule>
  </conditionalFormatting>
  <conditionalFormatting sqref="BP225">
    <cfRule type="cellIs" dxfId="410" priority="411" operator="lessThan">
      <formula>BJ225</formula>
    </cfRule>
  </conditionalFormatting>
  <conditionalFormatting sqref="BC200:BC227 BD200:BD202 BD204:BD227 BE200:BT227">
    <cfRule type="expression" dxfId="409" priority="410">
      <formula>$B$203="duplicato"</formula>
    </cfRule>
  </conditionalFormatting>
  <conditionalFormatting sqref="CG84">
    <cfRule type="cellIs" dxfId="408" priority="409" operator="lessThan">
      <formula>-CA84</formula>
    </cfRule>
  </conditionalFormatting>
  <conditionalFormatting sqref="CH84">
    <cfRule type="cellIs" dxfId="407" priority="408" operator="lessThan">
      <formula>CB84</formula>
    </cfRule>
  </conditionalFormatting>
  <conditionalFormatting sqref="CG85">
    <cfRule type="cellIs" dxfId="406" priority="407" operator="lessThan">
      <formula>-CA85</formula>
    </cfRule>
  </conditionalFormatting>
  <conditionalFormatting sqref="CH85">
    <cfRule type="cellIs" dxfId="405" priority="406" operator="lessThan">
      <formula>CB85</formula>
    </cfRule>
  </conditionalFormatting>
  <conditionalFormatting sqref="CG56">
    <cfRule type="cellIs" dxfId="404" priority="405" operator="lessThan">
      <formula>-CA56</formula>
    </cfRule>
  </conditionalFormatting>
  <conditionalFormatting sqref="CH56">
    <cfRule type="cellIs" dxfId="403" priority="404" operator="lessThan">
      <formula>CB56</formula>
    </cfRule>
  </conditionalFormatting>
  <conditionalFormatting sqref="CG57">
    <cfRule type="cellIs" dxfId="402" priority="403" operator="lessThan">
      <formula>-CA57</formula>
    </cfRule>
  </conditionalFormatting>
  <conditionalFormatting sqref="CH57">
    <cfRule type="cellIs" dxfId="401" priority="402" operator="lessThan">
      <formula>CB57</formula>
    </cfRule>
  </conditionalFormatting>
  <conditionalFormatting sqref="CG56">
    <cfRule type="cellIs" dxfId="400" priority="401" operator="lessThan">
      <formula>-CA56</formula>
    </cfRule>
  </conditionalFormatting>
  <conditionalFormatting sqref="CH56">
    <cfRule type="cellIs" dxfId="399" priority="400" operator="lessThan">
      <formula>CB56</formula>
    </cfRule>
  </conditionalFormatting>
  <conditionalFormatting sqref="CG57">
    <cfRule type="cellIs" dxfId="398" priority="399" operator="lessThan">
      <formula>-CA57</formula>
    </cfRule>
  </conditionalFormatting>
  <conditionalFormatting sqref="CH57">
    <cfRule type="cellIs" dxfId="397" priority="398" operator="lessThan">
      <formula>CB57</formula>
    </cfRule>
  </conditionalFormatting>
  <conditionalFormatting sqref="CG84">
    <cfRule type="cellIs" dxfId="396" priority="397" operator="lessThan">
      <formula>-CA84</formula>
    </cfRule>
  </conditionalFormatting>
  <conditionalFormatting sqref="CH84">
    <cfRule type="cellIs" dxfId="395" priority="396" operator="lessThan">
      <formula>CB84</formula>
    </cfRule>
  </conditionalFormatting>
  <conditionalFormatting sqref="CG85">
    <cfRule type="cellIs" dxfId="394" priority="395" operator="lessThan">
      <formula>-CA85</formula>
    </cfRule>
  </conditionalFormatting>
  <conditionalFormatting sqref="CH85">
    <cfRule type="cellIs" dxfId="393" priority="394" operator="lessThan">
      <formula>CB85</formula>
    </cfRule>
  </conditionalFormatting>
  <conditionalFormatting sqref="CG84">
    <cfRule type="cellIs" dxfId="392" priority="393" operator="lessThan">
      <formula>-CA84</formula>
    </cfRule>
  </conditionalFormatting>
  <conditionalFormatting sqref="CH84">
    <cfRule type="cellIs" dxfId="391" priority="392" operator="lessThan">
      <formula>CB84</formula>
    </cfRule>
  </conditionalFormatting>
  <conditionalFormatting sqref="CG85">
    <cfRule type="cellIs" dxfId="390" priority="391" operator="lessThan">
      <formula>-CA85</formula>
    </cfRule>
  </conditionalFormatting>
  <conditionalFormatting sqref="CH85">
    <cfRule type="cellIs" dxfId="389" priority="390" operator="lessThan">
      <formula>CB85</formula>
    </cfRule>
  </conditionalFormatting>
  <conditionalFormatting sqref="CG84">
    <cfRule type="cellIs" dxfId="388" priority="389" operator="lessThan">
      <formula>-CA84</formula>
    </cfRule>
  </conditionalFormatting>
  <conditionalFormatting sqref="CH84">
    <cfRule type="cellIs" dxfId="387" priority="388" operator="lessThan">
      <formula>CB84</formula>
    </cfRule>
  </conditionalFormatting>
  <conditionalFormatting sqref="CG85">
    <cfRule type="cellIs" dxfId="386" priority="387" operator="lessThan">
      <formula>-CA85</formula>
    </cfRule>
  </conditionalFormatting>
  <conditionalFormatting sqref="CH85">
    <cfRule type="cellIs" dxfId="385" priority="386" operator="lessThan">
      <formula>CB85</formula>
    </cfRule>
  </conditionalFormatting>
  <conditionalFormatting sqref="CG84">
    <cfRule type="cellIs" dxfId="384" priority="385" operator="lessThan">
      <formula>-CA84</formula>
    </cfRule>
  </conditionalFormatting>
  <conditionalFormatting sqref="CH84">
    <cfRule type="cellIs" dxfId="383" priority="384" operator="lessThan">
      <formula>CB84</formula>
    </cfRule>
  </conditionalFormatting>
  <conditionalFormatting sqref="CG85">
    <cfRule type="cellIs" dxfId="382" priority="383" operator="lessThan">
      <formula>-CA85</formula>
    </cfRule>
  </conditionalFormatting>
  <conditionalFormatting sqref="CH85">
    <cfRule type="cellIs" dxfId="381" priority="382" operator="lessThan">
      <formula>CB85</formula>
    </cfRule>
  </conditionalFormatting>
  <conditionalFormatting sqref="BU60:BU87 BV60:BV62 BV64:BV87 BW60:CL87">
    <cfRule type="expression" dxfId="380" priority="381">
      <formula>$B$63="duplicato"</formula>
    </cfRule>
  </conditionalFormatting>
  <conditionalFormatting sqref="CG112">
    <cfRule type="cellIs" dxfId="379" priority="380" operator="lessThan">
      <formula>-CA112</formula>
    </cfRule>
  </conditionalFormatting>
  <conditionalFormatting sqref="CH112">
    <cfRule type="cellIs" dxfId="378" priority="379" operator="lessThan">
      <formula>CB112</formula>
    </cfRule>
  </conditionalFormatting>
  <conditionalFormatting sqref="CG113">
    <cfRule type="cellIs" dxfId="377" priority="378" operator="lessThan">
      <formula>-CA113</formula>
    </cfRule>
  </conditionalFormatting>
  <conditionalFormatting sqref="CH113">
    <cfRule type="cellIs" dxfId="376" priority="377" operator="lessThan">
      <formula>CB113</formula>
    </cfRule>
  </conditionalFormatting>
  <conditionalFormatting sqref="CG112">
    <cfRule type="cellIs" dxfId="375" priority="376" operator="lessThan">
      <formula>-CA112</formula>
    </cfRule>
  </conditionalFormatting>
  <conditionalFormatting sqref="CH112">
    <cfRule type="cellIs" dxfId="374" priority="375" operator="lessThan">
      <formula>CB112</formula>
    </cfRule>
  </conditionalFormatting>
  <conditionalFormatting sqref="CG113">
    <cfRule type="cellIs" dxfId="373" priority="374" operator="lessThan">
      <formula>-CA113</formula>
    </cfRule>
  </conditionalFormatting>
  <conditionalFormatting sqref="CH113">
    <cfRule type="cellIs" dxfId="372" priority="373" operator="lessThan">
      <formula>CB113</formula>
    </cfRule>
  </conditionalFormatting>
  <conditionalFormatting sqref="CG112">
    <cfRule type="cellIs" dxfId="371" priority="372" operator="lessThan">
      <formula>-CA112</formula>
    </cfRule>
  </conditionalFormatting>
  <conditionalFormatting sqref="CH112">
    <cfRule type="cellIs" dxfId="370" priority="371" operator="lessThan">
      <formula>CB112</formula>
    </cfRule>
  </conditionalFormatting>
  <conditionalFormatting sqref="CG113">
    <cfRule type="cellIs" dxfId="369" priority="370" operator="lessThan">
      <formula>-CA113</formula>
    </cfRule>
  </conditionalFormatting>
  <conditionalFormatting sqref="CH113">
    <cfRule type="cellIs" dxfId="368" priority="369" operator="lessThan">
      <formula>CB113</formula>
    </cfRule>
  </conditionalFormatting>
  <conditionalFormatting sqref="CG112">
    <cfRule type="cellIs" dxfId="367" priority="368" operator="lessThan">
      <formula>-CA112</formula>
    </cfRule>
  </conditionalFormatting>
  <conditionalFormatting sqref="CH112">
    <cfRule type="cellIs" dxfId="366" priority="367" operator="lessThan">
      <formula>CB112</formula>
    </cfRule>
  </conditionalFormatting>
  <conditionalFormatting sqref="CG113">
    <cfRule type="cellIs" dxfId="365" priority="366" operator="lessThan">
      <formula>-CA113</formula>
    </cfRule>
  </conditionalFormatting>
  <conditionalFormatting sqref="CH113">
    <cfRule type="cellIs" dxfId="364" priority="365" operator="lessThan">
      <formula>CB113</formula>
    </cfRule>
  </conditionalFormatting>
  <conditionalFormatting sqref="CG112">
    <cfRule type="cellIs" dxfId="363" priority="364" operator="lessThan">
      <formula>-CA112</formula>
    </cfRule>
  </conditionalFormatting>
  <conditionalFormatting sqref="CH112">
    <cfRule type="cellIs" dxfId="362" priority="363" operator="lessThan">
      <formula>CB112</formula>
    </cfRule>
  </conditionalFormatting>
  <conditionalFormatting sqref="CG113">
    <cfRule type="cellIs" dxfId="361" priority="362" operator="lessThan">
      <formula>-CA113</formula>
    </cfRule>
  </conditionalFormatting>
  <conditionalFormatting sqref="CH113">
    <cfRule type="cellIs" dxfId="360" priority="361" operator="lessThan">
      <formula>CB113</formula>
    </cfRule>
  </conditionalFormatting>
  <conditionalFormatting sqref="BU88:BU115 BV88:BV90 BV92:BV115 BW88:CL115">
    <cfRule type="expression" dxfId="359" priority="360">
      <formula>$B$91="duplicato"</formula>
    </cfRule>
  </conditionalFormatting>
  <conditionalFormatting sqref="CG140">
    <cfRule type="cellIs" dxfId="358" priority="359" operator="lessThan">
      <formula>-CA140</formula>
    </cfRule>
  </conditionalFormatting>
  <conditionalFormatting sqref="CH140">
    <cfRule type="cellIs" dxfId="357" priority="358" operator="lessThan">
      <formula>CB140</formula>
    </cfRule>
  </conditionalFormatting>
  <conditionalFormatting sqref="CG141">
    <cfRule type="cellIs" dxfId="356" priority="357" operator="lessThan">
      <formula>-CA141</formula>
    </cfRule>
  </conditionalFormatting>
  <conditionalFormatting sqref="CH141">
    <cfRule type="cellIs" dxfId="355" priority="356" operator="lessThan">
      <formula>CB141</formula>
    </cfRule>
  </conditionalFormatting>
  <conditionalFormatting sqref="CG140">
    <cfRule type="cellIs" dxfId="354" priority="355" operator="lessThan">
      <formula>-CA140</formula>
    </cfRule>
  </conditionalFormatting>
  <conditionalFormatting sqref="CH140">
    <cfRule type="cellIs" dxfId="353" priority="354" operator="lessThan">
      <formula>CB140</formula>
    </cfRule>
  </conditionalFormatting>
  <conditionalFormatting sqref="CG141">
    <cfRule type="cellIs" dxfId="352" priority="353" operator="lessThan">
      <formula>-CA141</formula>
    </cfRule>
  </conditionalFormatting>
  <conditionalFormatting sqref="CH141">
    <cfRule type="cellIs" dxfId="351" priority="352" operator="lessThan">
      <formula>CB141</formula>
    </cfRule>
  </conditionalFormatting>
  <conditionalFormatting sqref="CG140">
    <cfRule type="cellIs" dxfId="350" priority="351" operator="lessThan">
      <formula>-CA140</formula>
    </cfRule>
  </conditionalFormatting>
  <conditionalFormatting sqref="CH140">
    <cfRule type="cellIs" dxfId="349" priority="350" operator="lessThan">
      <formula>CB140</formula>
    </cfRule>
  </conditionalFormatting>
  <conditionalFormatting sqref="CG141">
    <cfRule type="cellIs" dxfId="348" priority="349" operator="lessThan">
      <formula>-CA141</formula>
    </cfRule>
  </conditionalFormatting>
  <conditionalFormatting sqref="CH141">
    <cfRule type="cellIs" dxfId="347" priority="348" operator="lessThan">
      <formula>CB141</formula>
    </cfRule>
  </conditionalFormatting>
  <conditionalFormatting sqref="CG140">
    <cfRule type="cellIs" dxfId="346" priority="347" operator="lessThan">
      <formula>-CA140</formula>
    </cfRule>
  </conditionalFormatting>
  <conditionalFormatting sqref="CH140">
    <cfRule type="cellIs" dxfId="345" priority="346" operator="lessThan">
      <formula>CB140</formula>
    </cfRule>
  </conditionalFormatting>
  <conditionalFormatting sqref="CG141">
    <cfRule type="cellIs" dxfId="344" priority="345" operator="lessThan">
      <formula>-CA141</formula>
    </cfRule>
  </conditionalFormatting>
  <conditionalFormatting sqref="CH141">
    <cfRule type="cellIs" dxfId="343" priority="344" operator="lessThan">
      <formula>CB141</formula>
    </cfRule>
  </conditionalFormatting>
  <conditionalFormatting sqref="CG140">
    <cfRule type="cellIs" dxfId="342" priority="343" operator="lessThan">
      <formula>-CA140</formula>
    </cfRule>
  </conditionalFormatting>
  <conditionalFormatting sqref="CH140">
    <cfRule type="cellIs" dxfId="341" priority="342" operator="lessThan">
      <formula>CB140</formula>
    </cfRule>
  </conditionalFormatting>
  <conditionalFormatting sqref="CG141">
    <cfRule type="cellIs" dxfId="340" priority="341" operator="lessThan">
      <formula>-CA141</formula>
    </cfRule>
  </conditionalFormatting>
  <conditionalFormatting sqref="CH141">
    <cfRule type="cellIs" dxfId="339" priority="340" operator="lessThan">
      <formula>CB141</formula>
    </cfRule>
  </conditionalFormatting>
  <conditionalFormatting sqref="BU116:BU143 BV116:BV118 BV120:BV143 BW116:CL143">
    <cfRule type="expression" dxfId="338" priority="339">
      <formula>$B$119="duplicato"</formula>
    </cfRule>
  </conditionalFormatting>
  <conditionalFormatting sqref="CG168">
    <cfRule type="cellIs" dxfId="337" priority="338" operator="lessThan">
      <formula>-CA168</formula>
    </cfRule>
  </conditionalFormatting>
  <conditionalFormatting sqref="CH168">
    <cfRule type="cellIs" dxfId="336" priority="337" operator="lessThan">
      <formula>CB168</formula>
    </cfRule>
  </conditionalFormatting>
  <conditionalFormatting sqref="CG169">
    <cfRule type="cellIs" dxfId="335" priority="336" operator="lessThan">
      <formula>-CA169</formula>
    </cfRule>
  </conditionalFormatting>
  <conditionalFormatting sqref="CH169">
    <cfRule type="cellIs" dxfId="334" priority="335" operator="lessThan">
      <formula>CB169</formula>
    </cfRule>
  </conditionalFormatting>
  <conditionalFormatting sqref="CG168">
    <cfRule type="cellIs" dxfId="333" priority="334" operator="lessThan">
      <formula>-CA168</formula>
    </cfRule>
  </conditionalFormatting>
  <conditionalFormatting sqref="CH168">
    <cfRule type="cellIs" dxfId="332" priority="333" operator="lessThan">
      <formula>CB168</formula>
    </cfRule>
  </conditionalFormatting>
  <conditionalFormatting sqref="CG169">
    <cfRule type="cellIs" dxfId="331" priority="332" operator="lessThan">
      <formula>-CA169</formula>
    </cfRule>
  </conditionalFormatting>
  <conditionalFormatting sqref="CH169">
    <cfRule type="cellIs" dxfId="330" priority="331" operator="lessThan">
      <formula>CB169</formula>
    </cfRule>
  </conditionalFormatting>
  <conditionalFormatting sqref="CG168">
    <cfRule type="cellIs" dxfId="329" priority="330" operator="lessThan">
      <formula>-CA168</formula>
    </cfRule>
  </conditionalFormatting>
  <conditionalFormatting sqref="CH168">
    <cfRule type="cellIs" dxfId="328" priority="329" operator="lessThan">
      <formula>CB168</formula>
    </cfRule>
  </conditionalFormatting>
  <conditionalFormatting sqref="CG169">
    <cfRule type="cellIs" dxfId="327" priority="328" operator="lessThan">
      <formula>-CA169</formula>
    </cfRule>
  </conditionalFormatting>
  <conditionalFormatting sqref="CH169">
    <cfRule type="cellIs" dxfId="326" priority="327" operator="lessThan">
      <formula>CB169</formula>
    </cfRule>
  </conditionalFormatting>
  <conditionalFormatting sqref="CG168">
    <cfRule type="cellIs" dxfId="325" priority="326" operator="lessThan">
      <formula>-CA168</formula>
    </cfRule>
  </conditionalFormatting>
  <conditionalFormatting sqref="CH168">
    <cfRule type="cellIs" dxfId="324" priority="325" operator="lessThan">
      <formula>CB168</formula>
    </cfRule>
  </conditionalFormatting>
  <conditionalFormatting sqref="CG169">
    <cfRule type="cellIs" dxfId="323" priority="324" operator="lessThan">
      <formula>-CA169</formula>
    </cfRule>
  </conditionalFormatting>
  <conditionalFormatting sqref="CH169">
    <cfRule type="cellIs" dxfId="322" priority="323" operator="lessThan">
      <formula>CB169</formula>
    </cfRule>
  </conditionalFormatting>
  <conditionalFormatting sqref="CG168">
    <cfRule type="cellIs" dxfId="321" priority="322" operator="lessThan">
      <formula>-CA168</formula>
    </cfRule>
  </conditionalFormatting>
  <conditionalFormatting sqref="CH168">
    <cfRule type="cellIs" dxfId="320" priority="321" operator="lessThan">
      <formula>CB168</formula>
    </cfRule>
  </conditionalFormatting>
  <conditionalFormatting sqref="CG169">
    <cfRule type="cellIs" dxfId="319" priority="320" operator="lessThan">
      <formula>-CA169</formula>
    </cfRule>
  </conditionalFormatting>
  <conditionalFormatting sqref="CH169">
    <cfRule type="cellIs" dxfId="318" priority="319" operator="lessThan">
      <formula>CB169</formula>
    </cfRule>
  </conditionalFormatting>
  <conditionalFormatting sqref="BU144:BU171 BV144:BV146 BV148:BV171 BW144:CL171">
    <cfRule type="expression" dxfId="317" priority="318">
      <formula>$B$147="duplicato"</formula>
    </cfRule>
  </conditionalFormatting>
  <conditionalFormatting sqref="CG196">
    <cfRule type="cellIs" dxfId="316" priority="317" operator="lessThan">
      <formula>-CA196</formula>
    </cfRule>
  </conditionalFormatting>
  <conditionalFormatting sqref="CH196">
    <cfRule type="cellIs" dxfId="315" priority="316" operator="lessThan">
      <formula>CB196</formula>
    </cfRule>
  </conditionalFormatting>
  <conditionalFormatting sqref="CG197">
    <cfRule type="cellIs" dxfId="314" priority="315" operator="lessThan">
      <formula>-CA197</formula>
    </cfRule>
  </conditionalFormatting>
  <conditionalFormatting sqref="CH197">
    <cfRule type="cellIs" dxfId="313" priority="314" operator="lessThan">
      <formula>CB197</formula>
    </cfRule>
  </conditionalFormatting>
  <conditionalFormatting sqref="CG196">
    <cfRule type="cellIs" dxfId="312" priority="313" operator="lessThan">
      <formula>-CA196</formula>
    </cfRule>
  </conditionalFormatting>
  <conditionalFormatting sqref="CH196">
    <cfRule type="cellIs" dxfId="311" priority="312" operator="lessThan">
      <formula>CB196</formula>
    </cfRule>
  </conditionalFormatting>
  <conditionalFormatting sqref="CG197">
    <cfRule type="cellIs" dxfId="310" priority="311" operator="lessThan">
      <formula>-CA197</formula>
    </cfRule>
  </conditionalFormatting>
  <conditionalFormatting sqref="CH197">
    <cfRule type="cellIs" dxfId="309" priority="310" operator="lessThan">
      <formula>CB197</formula>
    </cfRule>
  </conditionalFormatting>
  <conditionalFormatting sqref="CG196">
    <cfRule type="cellIs" dxfId="308" priority="309" operator="lessThan">
      <formula>-CA196</formula>
    </cfRule>
  </conditionalFormatting>
  <conditionalFormatting sqref="CH196">
    <cfRule type="cellIs" dxfId="307" priority="308" operator="lessThan">
      <formula>CB196</formula>
    </cfRule>
  </conditionalFormatting>
  <conditionalFormatting sqref="CG197">
    <cfRule type="cellIs" dxfId="306" priority="307" operator="lessThan">
      <formula>-CA197</formula>
    </cfRule>
  </conditionalFormatting>
  <conditionalFormatting sqref="CH197">
    <cfRule type="cellIs" dxfId="305" priority="306" operator="lessThan">
      <formula>CB197</formula>
    </cfRule>
  </conditionalFormatting>
  <conditionalFormatting sqref="CG196">
    <cfRule type="cellIs" dxfId="304" priority="305" operator="lessThan">
      <formula>-CA196</formula>
    </cfRule>
  </conditionalFormatting>
  <conditionalFormatting sqref="CH196">
    <cfRule type="cellIs" dxfId="303" priority="304" operator="lessThan">
      <formula>CB196</formula>
    </cfRule>
  </conditionalFormatting>
  <conditionalFormatting sqref="CG197">
    <cfRule type="cellIs" dxfId="302" priority="303" operator="lessThan">
      <formula>-CA197</formula>
    </cfRule>
  </conditionalFormatting>
  <conditionalFormatting sqref="CH197">
    <cfRule type="cellIs" dxfId="301" priority="302" operator="lessThan">
      <formula>CB197</formula>
    </cfRule>
  </conditionalFormatting>
  <conditionalFormatting sqref="CG196">
    <cfRule type="cellIs" dxfId="300" priority="301" operator="lessThan">
      <formula>-CA196</formula>
    </cfRule>
  </conditionalFormatting>
  <conditionalFormatting sqref="CH196">
    <cfRule type="cellIs" dxfId="299" priority="300" operator="lessThan">
      <formula>CB196</formula>
    </cfRule>
  </conditionalFormatting>
  <conditionalFormatting sqref="CG197">
    <cfRule type="cellIs" dxfId="298" priority="299" operator="lessThan">
      <formula>-CA197</formula>
    </cfRule>
  </conditionalFormatting>
  <conditionalFormatting sqref="CH197">
    <cfRule type="cellIs" dxfId="297" priority="298" operator="lessThan">
      <formula>CB197</formula>
    </cfRule>
  </conditionalFormatting>
  <conditionalFormatting sqref="BU172:BU199 BV172:BV174 BV176:BV199 BW172:CL199">
    <cfRule type="expression" dxfId="296" priority="297">
      <formula>$B$175="duplicato"</formula>
    </cfRule>
  </conditionalFormatting>
  <conditionalFormatting sqref="CG224">
    <cfRule type="cellIs" dxfId="295" priority="296" operator="lessThan">
      <formula>-CA224</formula>
    </cfRule>
  </conditionalFormatting>
  <conditionalFormatting sqref="CH224">
    <cfRule type="cellIs" dxfId="294" priority="295" operator="lessThan">
      <formula>CB224</formula>
    </cfRule>
  </conditionalFormatting>
  <conditionalFormatting sqref="CG225">
    <cfRule type="cellIs" dxfId="293" priority="294" operator="lessThan">
      <formula>-CA225</formula>
    </cfRule>
  </conditionalFormatting>
  <conditionalFormatting sqref="CH225">
    <cfRule type="cellIs" dxfId="292" priority="293" operator="lessThan">
      <formula>CB225</formula>
    </cfRule>
  </conditionalFormatting>
  <conditionalFormatting sqref="CG224">
    <cfRule type="cellIs" dxfId="291" priority="292" operator="lessThan">
      <formula>-CA224</formula>
    </cfRule>
  </conditionalFormatting>
  <conditionalFormatting sqref="CH224">
    <cfRule type="cellIs" dxfId="290" priority="291" operator="lessThan">
      <formula>CB224</formula>
    </cfRule>
  </conditionalFormatting>
  <conditionalFormatting sqref="CG225">
    <cfRule type="cellIs" dxfId="289" priority="290" operator="lessThan">
      <formula>-CA225</formula>
    </cfRule>
  </conditionalFormatting>
  <conditionalFormatting sqref="CH225">
    <cfRule type="cellIs" dxfId="288" priority="289" operator="lessThan">
      <formula>CB225</formula>
    </cfRule>
  </conditionalFormatting>
  <conditionalFormatting sqref="CG224">
    <cfRule type="cellIs" dxfId="287" priority="288" operator="lessThan">
      <formula>-CA224</formula>
    </cfRule>
  </conditionalFormatting>
  <conditionalFormatting sqref="CH224">
    <cfRule type="cellIs" dxfId="286" priority="287" operator="lessThan">
      <formula>CB224</formula>
    </cfRule>
  </conditionalFormatting>
  <conditionalFormatting sqref="CG225">
    <cfRule type="cellIs" dxfId="285" priority="286" operator="lessThan">
      <formula>-CA225</formula>
    </cfRule>
  </conditionalFormatting>
  <conditionalFormatting sqref="CH225">
    <cfRule type="cellIs" dxfId="284" priority="285" operator="lessThan">
      <formula>CB225</formula>
    </cfRule>
  </conditionalFormatting>
  <conditionalFormatting sqref="CG224">
    <cfRule type="cellIs" dxfId="283" priority="284" operator="lessThan">
      <formula>-CA224</formula>
    </cfRule>
  </conditionalFormatting>
  <conditionalFormatting sqref="CH224">
    <cfRule type="cellIs" dxfId="282" priority="283" operator="lessThan">
      <formula>CB224</formula>
    </cfRule>
  </conditionalFormatting>
  <conditionalFormatting sqref="CG225">
    <cfRule type="cellIs" dxfId="281" priority="282" operator="lessThan">
      <formula>-CA225</formula>
    </cfRule>
  </conditionalFormatting>
  <conditionalFormatting sqref="CH225">
    <cfRule type="cellIs" dxfId="280" priority="281" operator="lessThan">
      <formula>CB225</formula>
    </cfRule>
  </conditionalFormatting>
  <conditionalFormatting sqref="CG224">
    <cfRule type="cellIs" dxfId="279" priority="280" operator="lessThan">
      <formula>-CA224</formula>
    </cfRule>
  </conditionalFormatting>
  <conditionalFormatting sqref="CH224">
    <cfRule type="cellIs" dxfId="278" priority="279" operator="lessThan">
      <formula>CB224</formula>
    </cfRule>
  </conditionalFormatting>
  <conditionalFormatting sqref="CG225">
    <cfRule type="cellIs" dxfId="277" priority="278" operator="lessThan">
      <formula>-CA225</formula>
    </cfRule>
  </conditionalFormatting>
  <conditionalFormatting sqref="CH225">
    <cfRule type="cellIs" dxfId="276" priority="277" operator="lessThan">
      <formula>CB225</formula>
    </cfRule>
  </conditionalFormatting>
  <conditionalFormatting sqref="BU200:BU227 BV200:BV202 BV204:BV227 BW200:CL227">
    <cfRule type="expression" dxfId="275" priority="276">
      <formula>$B$203="duplicato"</formula>
    </cfRule>
  </conditionalFormatting>
  <conditionalFormatting sqref="CY84">
    <cfRule type="cellIs" dxfId="274" priority="275" operator="lessThan">
      <formula>-CS84</formula>
    </cfRule>
  </conditionalFormatting>
  <conditionalFormatting sqref="CZ84">
    <cfRule type="cellIs" dxfId="273" priority="274" operator="lessThan">
      <formula>CT84</formula>
    </cfRule>
  </conditionalFormatting>
  <conditionalFormatting sqref="CY85">
    <cfRule type="cellIs" dxfId="272" priority="273" operator="lessThan">
      <formula>-CS85</formula>
    </cfRule>
  </conditionalFormatting>
  <conditionalFormatting sqref="CZ85">
    <cfRule type="cellIs" dxfId="271" priority="272" operator="lessThan">
      <formula>CT85</formula>
    </cfRule>
  </conditionalFormatting>
  <conditionalFormatting sqref="CY56">
    <cfRule type="cellIs" dxfId="270" priority="271" operator="lessThan">
      <formula>-CS56</formula>
    </cfRule>
  </conditionalFormatting>
  <conditionalFormatting sqref="CZ56">
    <cfRule type="cellIs" dxfId="269" priority="270" operator="lessThan">
      <formula>CT56</formula>
    </cfRule>
  </conditionalFormatting>
  <conditionalFormatting sqref="CY57">
    <cfRule type="cellIs" dxfId="268" priority="269" operator="lessThan">
      <formula>-CS57</formula>
    </cfRule>
  </conditionalFormatting>
  <conditionalFormatting sqref="CZ57">
    <cfRule type="cellIs" dxfId="267" priority="268" operator="lessThan">
      <formula>CT57</formula>
    </cfRule>
  </conditionalFormatting>
  <conditionalFormatting sqref="CY56">
    <cfRule type="cellIs" dxfId="266" priority="267" operator="lessThan">
      <formula>-CS56</formula>
    </cfRule>
  </conditionalFormatting>
  <conditionalFormatting sqref="CZ56">
    <cfRule type="cellIs" dxfId="265" priority="266" operator="lessThan">
      <formula>CT56</formula>
    </cfRule>
  </conditionalFormatting>
  <conditionalFormatting sqref="CY57">
    <cfRule type="cellIs" dxfId="264" priority="265" operator="lessThan">
      <formula>-CS57</formula>
    </cfRule>
  </conditionalFormatting>
  <conditionalFormatting sqref="CZ57">
    <cfRule type="cellIs" dxfId="263" priority="264" operator="lessThan">
      <formula>CT57</formula>
    </cfRule>
  </conditionalFormatting>
  <conditionalFormatting sqref="CY84">
    <cfRule type="cellIs" dxfId="262" priority="263" operator="lessThan">
      <formula>-CS84</formula>
    </cfRule>
  </conditionalFormatting>
  <conditionalFormatting sqref="CZ84">
    <cfRule type="cellIs" dxfId="261" priority="262" operator="lessThan">
      <formula>CT84</formula>
    </cfRule>
  </conditionalFormatting>
  <conditionalFormatting sqref="CY85">
    <cfRule type="cellIs" dxfId="260" priority="261" operator="lessThan">
      <formula>-CS85</formula>
    </cfRule>
  </conditionalFormatting>
  <conditionalFormatting sqref="CZ85">
    <cfRule type="cellIs" dxfId="259" priority="260" operator="lessThan">
      <formula>CT85</formula>
    </cfRule>
  </conditionalFormatting>
  <conditionalFormatting sqref="CY84">
    <cfRule type="cellIs" dxfId="258" priority="259" operator="lessThan">
      <formula>-CS84</formula>
    </cfRule>
  </conditionalFormatting>
  <conditionalFormatting sqref="CZ84">
    <cfRule type="cellIs" dxfId="257" priority="258" operator="lessThan">
      <formula>CT84</formula>
    </cfRule>
  </conditionalFormatting>
  <conditionalFormatting sqref="CY85">
    <cfRule type="cellIs" dxfId="256" priority="257" operator="lessThan">
      <formula>-CS85</formula>
    </cfRule>
  </conditionalFormatting>
  <conditionalFormatting sqref="CZ85">
    <cfRule type="cellIs" dxfId="255" priority="256" operator="lessThan">
      <formula>CT85</formula>
    </cfRule>
  </conditionalFormatting>
  <conditionalFormatting sqref="CY84">
    <cfRule type="cellIs" dxfId="254" priority="255" operator="lessThan">
      <formula>-CS84</formula>
    </cfRule>
  </conditionalFormatting>
  <conditionalFormatting sqref="CZ84">
    <cfRule type="cellIs" dxfId="253" priority="254" operator="lessThan">
      <formula>CT84</formula>
    </cfRule>
  </conditionalFormatting>
  <conditionalFormatting sqref="CY85">
    <cfRule type="cellIs" dxfId="252" priority="253" operator="lessThan">
      <formula>-CS85</formula>
    </cfRule>
  </conditionalFormatting>
  <conditionalFormatting sqref="CZ85">
    <cfRule type="cellIs" dxfId="251" priority="252" operator="lessThan">
      <formula>CT85</formula>
    </cfRule>
  </conditionalFormatting>
  <conditionalFormatting sqref="CY84">
    <cfRule type="cellIs" dxfId="250" priority="251" operator="lessThan">
      <formula>-CS84</formula>
    </cfRule>
  </conditionalFormatting>
  <conditionalFormatting sqref="CZ84">
    <cfRule type="cellIs" dxfId="249" priority="250" operator="lessThan">
      <formula>CT84</formula>
    </cfRule>
  </conditionalFormatting>
  <conditionalFormatting sqref="CY85">
    <cfRule type="cellIs" dxfId="248" priority="249" operator="lessThan">
      <formula>-CS85</formula>
    </cfRule>
  </conditionalFormatting>
  <conditionalFormatting sqref="CZ85">
    <cfRule type="cellIs" dxfId="247" priority="248" operator="lessThan">
      <formula>CT85</formula>
    </cfRule>
  </conditionalFormatting>
  <conditionalFormatting sqref="CM60:CM87 CN60:CN62 CN64:CN87 CO60:DD87">
    <cfRule type="expression" dxfId="246" priority="247">
      <formula>$B$63="duplicato"</formula>
    </cfRule>
  </conditionalFormatting>
  <conditionalFormatting sqref="CY112">
    <cfRule type="cellIs" dxfId="245" priority="246" operator="lessThan">
      <formula>-CS112</formula>
    </cfRule>
  </conditionalFormatting>
  <conditionalFormatting sqref="CZ112">
    <cfRule type="cellIs" dxfId="244" priority="245" operator="lessThan">
      <formula>CT112</formula>
    </cfRule>
  </conditionalFormatting>
  <conditionalFormatting sqref="CY113">
    <cfRule type="cellIs" dxfId="243" priority="244" operator="lessThan">
      <formula>-CS113</formula>
    </cfRule>
  </conditionalFormatting>
  <conditionalFormatting sqref="CZ113">
    <cfRule type="cellIs" dxfId="242" priority="243" operator="lessThan">
      <formula>CT113</formula>
    </cfRule>
  </conditionalFormatting>
  <conditionalFormatting sqref="CY112">
    <cfRule type="cellIs" dxfId="241" priority="242" operator="lessThan">
      <formula>-CS112</formula>
    </cfRule>
  </conditionalFormatting>
  <conditionalFormatting sqref="CZ112">
    <cfRule type="cellIs" dxfId="240" priority="241" operator="lessThan">
      <formula>CT112</formula>
    </cfRule>
  </conditionalFormatting>
  <conditionalFormatting sqref="CY113">
    <cfRule type="cellIs" dxfId="239" priority="240" operator="lessThan">
      <formula>-CS113</formula>
    </cfRule>
  </conditionalFormatting>
  <conditionalFormatting sqref="CZ113">
    <cfRule type="cellIs" dxfId="238" priority="239" operator="lessThan">
      <formula>CT113</formula>
    </cfRule>
  </conditionalFormatting>
  <conditionalFormatting sqref="CY112">
    <cfRule type="cellIs" dxfId="237" priority="238" operator="lessThan">
      <formula>-CS112</formula>
    </cfRule>
  </conditionalFormatting>
  <conditionalFormatting sqref="CZ112">
    <cfRule type="cellIs" dxfId="236" priority="237" operator="lessThan">
      <formula>CT112</formula>
    </cfRule>
  </conditionalFormatting>
  <conditionalFormatting sqref="CY113">
    <cfRule type="cellIs" dxfId="235" priority="236" operator="lessThan">
      <formula>-CS113</formula>
    </cfRule>
  </conditionalFormatting>
  <conditionalFormatting sqref="CZ113">
    <cfRule type="cellIs" dxfId="234" priority="235" operator="lessThan">
      <formula>CT113</formula>
    </cfRule>
  </conditionalFormatting>
  <conditionalFormatting sqref="CY112">
    <cfRule type="cellIs" dxfId="233" priority="234" operator="lessThan">
      <formula>-CS112</formula>
    </cfRule>
  </conditionalFormatting>
  <conditionalFormatting sqref="CZ112">
    <cfRule type="cellIs" dxfId="232" priority="233" operator="lessThan">
      <formula>CT112</formula>
    </cfRule>
  </conditionalFormatting>
  <conditionalFormatting sqref="CY113">
    <cfRule type="cellIs" dxfId="231" priority="232" operator="lessThan">
      <formula>-CS113</formula>
    </cfRule>
  </conditionalFormatting>
  <conditionalFormatting sqref="CZ113">
    <cfRule type="cellIs" dxfId="230" priority="231" operator="lessThan">
      <formula>CT113</formula>
    </cfRule>
  </conditionalFormatting>
  <conditionalFormatting sqref="CY112">
    <cfRule type="cellIs" dxfId="229" priority="230" operator="lessThan">
      <formula>-CS112</formula>
    </cfRule>
  </conditionalFormatting>
  <conditionalFormatting sqref="CZ112">
    <cfRule type="cellIs" dxfId="228" priority="229" operator="lessThan">
      <formula>CT112</formula>
    </cfRule>
  </conditionalFormatting>
  <conditionalFormatting sqref="CY113">
    <cfRule type="cellIs" dxfId="227" priority="228" operator="lessThan">
      <formula>-CS113</formula>
    </cfRule>
  </conditionalFormatting>
  <conditionalFormatting sqref="CZ113">
    <cfRule type="cellIs" dxfId="226" priority="227" operator="lessThan">
      <formula>CT113</formula>
    </cfRule>
  </conditionalFormatting>
  <conditionalFormatting sqref="CM88:CM115 CN88:CN90 CN92:CN115 CO88:DD115">
    <cfRule type="expression" dxfId="225" priority="226">
      <formula>$B$91="duplicato"</formula>
    </cfRule>
  </conditionalFormatting>
  <conditionalFormatting sqref="CY140">
    <cfRule type="cellIs" dxfId="224" priority="225" operator="lessThan">
      <formula>-CS140</formula>
    </cfRule>
  </conditionalFormatting>
  <conditionalFormatting sqref="CZ140">
    <cfRule type="cellIs" dxfId="223" priority="224" operator="lessThan">
      <formula>CT140</formula>
    </cfRule>
  </conditionalFormatting>
  <conditionalFormatting sqref="CY141">
    <cfRule type="cellIs" dxfId="222" priority="223" operator="lessThan">
      <formula>-CS141</formula>
    </cfRule>
  </conditionalFormatting>
  <conditionalFormatting sqref="CZ141">
    <cfRule type="cellIs" dxfId="221" priority="222" operator="lessThan">
      <formula>CT141</formula>
    </cfRule>
  </conditionalFormatting>
  <conditionalFormatting sqref="CY140">
    <cfRule type="cellIs" dxfId="220" priority="221" operator="lessThan">
      <formula>-CS140</formula>
    </cfRule>
  </conditionalFormatting>
  <conditionalFormatting sqref="CZ140">
    <cfRule type="cellIs" dxfId="219" priority="220" operator="lessThan">
      <formula>CT140</formula>
    </cfRule>
  </conditionalFormatting>
  <conditionalFormatting sqref="CY141">
    <cfRule type="cellIs" dxfId="218" priority="219" operator="lessThan">
      <formula>-CS141</formula>
    </cfRule>
  </conditionalFormatting>
  <conditionalFormatting sqref="CZ141">
    <cfRule type="cellIs" dxfId="217" priority="218" operator="lessThan">
      <formula>CT141</formula>
    </cfRule>
  </conditionalFormatting>
  <conditionalFormatting sqref="CY140">
    <cfRule type="cellIs" dxfId="216" priority="217" operator="lessThan">
      <formula>-CS140</formula>
    </cfRule>
  </conditionalFormatting>
  <conditionalFormatting sqref="CZ140">
    <cfRule type="cellIs" dxfId="215" priority="216" operator="lessThan">
      <formula>CT140</formula>
    </cfRule>
  </conditionalFormatting>
  <conditionalFormatting sqref="CY141">
    <cfRule type="cellIs" dxfId="214" priority="215" operator="lessThan">
      <formula>-CS141</formula>
    </cfRule>
  </conditionalFormatting>
  <conditionalFormatting sqref="CZ141">
    <cfRule type="cellIs" dxfId="213" priority="214" operator="lessThan">
      <formula>CT141</formula>
    </cfRule>
  </conditionalFormatting>
  <conditionalFormatting sqref="CY140">
    <cfRule type="cellIs" dxfId="212" priority="213" operator="lessThan">
      <formula>-CS140</formula>
    </cfRule>
  </conditionalFormatting>
  <conditionalFormatting sqref="CZ140">
    <cfRule type="cellIs" dxfId="211" priority="212" operator="lessThan">
      <formula>CT140</formula>
    </cfRule>
  </conditionalFormatting>
  <conditionalFormatting sqref="CY141">
    <cfRule type="cellIs" dxfId="210" priority="211" operator="lessThan">
      <formula>-CS141</formula>
    </cfRule>
  </conditionalFormatting>
  <conditionalFormatting sqref="CZ141">
    <cfRule type="cellIs" dxfId="209" priority="210" operator="lessThan">
      <formula>CT141</formula>
    </cfRule>
  </conditionalFormatting>
  <conditionalFormatting sqref="CY140">
    <cfRule type="cellIs" dxfId="208" priority="209" operator="lessThan">
      <formula>-CS140</formula>
    </cfRule>
  </conditionalFormatting>
  <conditionalFormatting sqref="CZ140">
    <cfRule type="cellIs" dxfId="207" priority="208" operator="lessThan">
      <formula>CT140</formula>
    </cfRule>
  </conditionalFormatting>
  <conditionalFormatting sqref="CY141">
    <cfRule type="cellIs" dxfId="206" priority="207" operator="lessThan">
      <formula>-CS141</formula>
    </cfRule>
  </conditionalFormatting>
  <conditionalFormatting sqref="CZ141">
    <cfRule type="cellIs" dxfId="205" priority="206" operator="lessThan">
      <formula>CT141</formula>
    </cfRule>
  </conditionalFormatting>
  <conditionalFormatting sqref="CM116:CM143 CN116:CN118 CN120:CN143 CO116:DD143">
    <cfRule type="expression" dxfId="204" priority="205">
      <formula>$B$119="duplicato"</formula>
    </cfRule>
  </conditionalFormatting>
  <conditionalFormatting sqref="CY168">
    <cfRule type="cellIs" dxfId="203" priority="204" operator="lessThan">
      <formula>-CS168</formula>
    </cfRule>
  </conditionalFormatting>
  <conditionalFormatting sqref="CZ168">
    <cfRule type="cellIs" dxfId="202" priority="203" operator="lessThan">
      <formula>CT168</formula>
    </cfRule>
  </conditionalFormatting>
  <conditionalFormatting sqref="CY169">
    <cfRule type="cellIs" dxfId="201" priority="202" operator="lessThan">
      <formula>-CS169</formula>
    </cfRule>
  </conditionalFormatting>
  <conditionalFormatting sqref="CZ169">
    <cfRule type="cellIs" dxfId="200" priority="201" operator="lessThan">
      <formula>CT169</formula>
    </cfRule>
  </conditionalFormatting>
  <conditionalFormatting sqref="CY168">
    <cfRule type="cellIs" dxfId="199" priority="200" operator="lessThan">
      <formula>-CS168</formula>
    </cfRule>
  </conditionalFormatting>
  <conditionalFormatting sqref="CZ168">
    <cfRule type="cellIs" dxfId="198" priority="199" operator="lessThan">
      <formula>CT168</formula>
    </cfRule>
  </conditionalFormatting>
  <conditionalFormatting sqref="CY169">
    <cfRule type="cellIs" dxfId="197" priority="198" operator="lessThan">
      <formula>-CS169</formula>
    </cfRule>
  </conditionalFormatting>
  <conditionalFormatting sqref="CZ169">
    <cfRule type="cellIs" dxfId="196" priority="197" operator="lessThan">
      <formula>CT169</formula>
    </cfRule>
  </conditionalFormatting>
  <conditionalFormatting sqref="CY168">
    <cfRule type="cellIs" dxfId="195" priority="196" operator="lessThan">
      <formula>-CS168</formula>
    </cfRule>
  </conditionalFormatting>
  <conditionalFormatting sqref="CZ168">
    <cfRule type="cellIs" dxfId="194" priority="195" operator="lessThan">
      <formula>CT168</formula>
    </cfRule>
  </conditionalFormatting>
  <conditionalFormatting sqref="CY169">
    <cfRule type="cellIs" dxfId="193" priority="194" operator="lessThan">
      <formula>-CS169</formula>
    </cfRule>
  </conditionalFormatting>
  <conditionalFormatting sqref="CZ169">
    <cfRule type="cellIs" dxfId="192" priority="193" operator="lessThan">
      <formula>CT169</formula>
    </cfRule>
  </conditionalFormatting>
  <conditionalFormatting sqref="CY168">
    <cfRule type="cellIs" dxfId="191" priority="192" operator="lessThan">
      <formula>-CS168</formula>
    </cfRule>
  </conditionalFormatting>
  <conditionalFormatting sqref="CZ168">
    <cfRule type="cellIs" dxfId="190" priority="191" operator="lessThan">
      <formula>CT168</formula>
    </cfRule>
  </conditionalFormatting>
  <conditionalFormatting sqref="CY169">
    <cfRule type="cellIs" dxfId="189" priority="190" operator="lessThan">
      <formula>-CS169</formula>
    </cfRule>
  </conditionalFormatting>
  <conditionalFormatting sqref="CZ169">
    <cfRule type="cellIs" dxfId="188" priority="189" operator="lessThan">
      <formula>CT169</formula>
    </cfRule>
  </conditionalFormatting>
  <conditionalFormatting sqref="CY168">
    <cfRule type="cellIs" dxfId="187" priority="188" operator="lessThan">
      <formula>-CS168</formula>
    </cfRule>
  </conditionalFormatting>
  <conditionalFormatting sqref="CZ168">
    <cfRule type="cellIs" dxfId="186" priority="187" operator="lessThan">
      <formula>CT168</formula>
    </cfRule>
  </conditionalFormatting>
  <conditionalFormatting sqref="CY169">
    <cfRule type="cellIs" dxfId="185" priority="186" operator="lessThan">
      <formula>-CS169</formula>
    </cfRule>
  </conditionalFormatting>
  <conditionalFormatting sqref="CZ169">
    <cfRule type="cellIs" dxfId="184" priority="185" operator="lessThan">
      <formula>CT169</formula>
    </cfRule>
  </conditionalFormatting>
  <conditionalFormatting sqref="CM144:CM171 CN144:CN146 CN148:CN171 CO144:DD171">
    <cfRule type="expression" dxfId="183" priority="184">
      <formula>$B$147="duplicato"</formula>
    </cfRule>
  </conditionalFormatting>
  <conditionalFormatting sqref="CY196">
    <cfRule type="cellIs" dxfId="182" priority="183" operator="lessThan">
      <formula>-CS196</formula>
    </cfRule>
  </conditionalFormatting>
  <conditionalFormatting sqref="CZ196">
    <cfRule type="cellIs" dxfId="181" priority="182" operator="lessThan">
      <formula>CT196</formula>
    </cfRule>
  </conditionalFormatting>
  <conditionalFormatting sqref="CY197">
    <cfRule type="cellIs" dxfId="180" priority="181" operator="lessThan">
      <formula>-CS197</formula>
    </cfRule>
  </conditionalFormatting>
  <conditionalFormatting sqref="CZ197">
    <cfRule type="cellIs" dxfId="179" priority="180" operator="lessThan">
      <formula>CT197</formula>
    </cfRule>
  </conditionalFormatting>
  <conditionalFormatting sqref="CY196">
    <cfRule type="cellIs" dxfId="178" priority="179" operator="lessThan">
      <formula>-CS196</formula>
    </cfRule>
  </conditionalFormatting>
  <conditionalFormatting sqref="CZ196">
    <cfRule type="cellIs" dxfId="177" priority="178" operator="lessThan">
      <formula>CT196</formula>
    </cfRule>
  </conditionalFormatting>
  <conditionalFormatting sqref="CY197">
    <cfRule type="cellIs" dxfId="176" priority="177" operator="lessThan">
      <formula>-CS197</formula>
    </cfRule>
  </conditionalFormatting>
  <conditionalFormatting sqref="CZ197">
    <cfRule type="cellIs" dxfId="175" priority="176" operator="lessThan">
      <formula>CT197</formula>
    </cfRule>
  </conditionalFormatting>
  <conditionalFormatting sqref="CY196">
    <cfRule type="cellIs" dxfId="174" priority="175" operator="lessThan">
      <formula>-CS196</formula>
    </cfRule>
  </conditionalFormatting>
  <conditionalFormatting sqref="CZ196">
    <cfRule type="cellIs" dxfId="173" priority="174" operator="lessThan">
      <formula>CT196</formula>
    </cfRule>
  </conditionalFormatting>
  <conditionalFormatting sqref="CY197">
    <cfRule type="cellIs" dxfId="172" priority="173" operator="lessThan">
      <formula>-CS197</formula>
    </cfRule>
  </conditionalFormatting>
  <conditionalFormatting sqref="CZ197">
    <cfRule type="cellIs" dxfId="171" priority="172" operator="lessThan">
      <formula>CT197</formula>
    </cfRule>
  </conditionalFormatting>
  <conditionalFormatting sqref="CY196">
    <cfRule type="cellIs" dxfId="170" priority="171" operator="lessThan">
      <formula>-CS196</formula>
    </cfRule>
  </conditionalFormatting>
  <conditionalFormatting sqref="CZ196">
    <cfRule type="cellIs" dxfId="169" priority="170" operator="lessThan">
      <formula>CT196</formula>
    </cfRule>
  </conditionalFormatting>
  <conditionalFormatting sqref="CY197">
    <cfRule type="cellIs" dxfId="168" priority="169" operator="lessThan">
      <formula>-CS197</formula>
    </cfRule>
  </conditionalFormatting>
  <conditionalFormatting sqref="CZ197">
    <cfRule type="cellIs" dxfId="167" priority="168" operator="lessThan">
      <formula>CT197</formula>
    </cfRule>
  </conditionalFormatting>
  <conditionalFormatting sqref="CY196">
    <cfRule type="cellIs" dxfId="166" priority="167" operator="lessThan">
      <formula>-CS196</formula>
    </cfRule>
  </conditionalFormatting>
  <conditionalFormatting sqref="CZ196">
    <cfRule type="cellIs" dxfId="165" priority="166" operator="lessThan">
      <formula>CT196</formula>
    </cfRule>
  </conditionalFormatting>
  <conditionalFormatting sqref="CY197">
    <cfRule type="cellIs" dxfId="164" priority="165" operator="lessThan">
      <formula>-CS197</formula>
    </cfRule>
  </conditionalFormatting>
  <conditionalFormatting sqref="CZ197">
    <cfRule type="cellIs" dxfId="163" priority="164" operator="lessThan">
      <formula>CT197</formula>
    </cfRule>
  </conditionalFormatting>
  <conditionalFormatting sqref="CM172:CM199 CN172:CN174 CN176:CN199 CO172:DD199">
    <cfRule type="expression" dxfId="162" priority="163">
      <formula>$B$175="duplicato"</formula>
    </cfRule>
  </conditionalFormatting>
  <conditionalFormatting sqref="CY224">
    <cfRule type="cellIs" dxfId="161" priority="162" operator="lessThan">
      <formula>-CS224</formula>
    </cfRule>
  </conditionalFormatting>
  <conditionalFormatting sqref="CZ224">
    <cfRule type="cellIs" dxfId="160" priority="161" operator="lessThan">
      <formula>CT224</formula>
    </cfRule>
  </conditionalFormatting>
  <conditionalFormatting sqref="CY225">
    <cfRule type="cellIs" dxfId="159" priority="160" operator="lessThan">
      <formula>-CS225</formula>
    </cfRule>
  </conditionalFormatting>
  <conditionalFormatting sqref="CZ225">
    <cfRule type="cellIs" dxfId="158" priority="159" operator="lessThan">
      <formula>CT225</formula>
    </cfRule>
  </conditionalFormatting>
  <conditionalFormatting sqref="CY224">
    <cfRule type="cellIs" dxfId="157" priority="158" operator="lessThan">
      <formula>-CS224</formula>
    </cfRule>
  </conditionalFormatting>
  <conditionalFormatting sqref="CZ224">
    <cfRule type="cellIs" dxfId="156" priority="157" operator="lessThan">
      <formula>CT224</formula>
    </cfRule>
  </conditionalFormatting>
  <conditionalFormatting sqref="CY225">
    <cfRule type="cellIs" dxfId="155" priority="156" operator="lessThan">
      <formula>-CS225</formula>
    </cfRule>
  </conditionalFormatting>
  <conditionalFormatting sqref="CZ225">
    <cfRule type="cellIs" dxfId="154" priority="155" operator="lessThan">
      <formula>CT225</formula>
    </cfRule>
  </conditionalFormatting>
  <conditionalFormatting sqref="CY224">
    <cfRule type="cellIs" dxfId="153" priority="154" operator="lessThan">
      <formula>-CS224</formula>
    </cfRule>
  </conditionalFormatting>
  <conditionalFormatting sqref="CZ224">
    <cfRule type="cellIs" dxfId="152" priority="153" operator="lessThan">
      <formula>CT224</formula>
    </cfRule>
  </conditionalFormatting>
  <conditionalFormatting sqref="CY225">
    <cfRule type="cellIs" dxfId="151" priority="152" operator="lessThan">
      <formula>-CS225</formula>
    </cfRule>
  </conditionalFormatting>
  <conditionalFormatting sqref="CZ225">
    <cfRule type="cellIs" dxfId="150" priority="151" operator="lessThan">
      <formula>CT225</formula>
    </cfRule>
  </conditionalFormatting>
  <conditionalFormatting sqref="CY224">
    <cfRule type="cellIs" dxfId="149" priority="150" operator="lessThan">
      <formula>-CS224</formula>
    </cfRule>
  </conditionalFormatting>
  <conditionalFormatting sqref="CZ224">
    <cfRule type="cellIs" dxfId="148" priority="149" operator="lessThan">
      <formula>CT224</formula>
    </cfRule>
  </conditionalFormatting>
  <conditionalFormatting sqref="CY225">
    <cfRule type="cellIs" dxfId="147" priority="148" operator="lessThan">
      <formula>-CS225</formula>
    </cfRule>
  </conditionalFormatting>
  <conditionalFormatting sqref="CZ225">
    <cfRule type="cellIs" dxfId="146" priority="147" operator="lessThan">
      <formula>CT225</formula>
    </cfRule>
  </conditionalFormatting>
  <conditionalFormatting sqref="CY224">
    <cfRule type="cellIs" dxfId="145" priority="146" operator="lessThan">
      <formula>-CS224</formula>
    </cfRule>
  </conditionalFormatting>
  <conditionalFormatting sqref="CZ224">
    <cfRule type="cellIs" dxfId="144" priority="145" operator="lessThan">
      <formula>CT224</formula>
    </cfRule>
  </conditionalFormatting>
  <conditionalFormatting sqref="CY225">
    <cfRule type="cellIs" dxfId="143" priority="144" operator="lessThan">
      <formula>-CS225</formula>
    </cfRule>
  </conditionalFormatting>
  <conditionalFormatting sqref="CZ225">
    <cfRule type="cellIs" dxfId="142" priority="143" operator="lessThan">
      <formula>CT225</formula>
    </cfRule>
  </conditionalFormatting>
  <conditionalFormatting sqref="CM200:CM227 CN200:CN202 CN204:CN227 CO200:DD227">
    <cfRule type="expression" dxfId="141" priority="142">
      <formula>$B$203="duplicato"</formula>
    </cfRule>
  </conditionalFormatting>
  <conditionalFormatting sqref="DQ84">
    <cfRule type="cellIs" dxfId="140" priority="141" operator="lessThan">
      <formula>-DK84</formula>
    </cfRule>
  </conditionalFormatting>
  <conditionalFormatting sqref="DR84">
    <cfRule type="cellIs" dxfId="139" priority="140" operator="lessThan">
      <formula>DL84</formula>
    </cfRule>
  </conditionalFormatting>
  <conditionalFormatting sqref="DQ85">
    <cfRule type="cellIs" dxfId="138" priority="139" operator="lessThan">
      <formula>-DK85</formula>
    </cfRule>
  </conditionalFormatting>
  <conditionalFormatting sqref="DR85">
    <cfRule type="cellIs" dxfId="137" priority="138" operator="lessThan">
      <formula>DL85</formula>
    </cfRule>
  </conditionalFormatting>
  <conditionalFormatting sqref="DQ56">
    <cfRule type="cellIs" dxfId="136" priority="137" operator="lessThan">
      <formula>-DK56</formula>
    </cfRule>
  </conditionalFormatting>
  <conditionalFormatting sqref="DR56">
    <cfRule type="cellIs" dxfId="135" priority="136" operator="lessThan">
      <formula>DL56</formula>
    </cfRule>
  </conditionalFormatting>
  <conditionalFormatting sqref="DQ57">
    <cfRule type="cellIs" dxfId="134" priority="135" operator="lessThan">
      <formula>-DK57</formula>
    </cfRule>
  </conditionalFormatting>
  <conditionalFormatting sqref="DR57">
    <cfRule type="cellIs" dxfId="133" priority="134" operator="lessThan">
      <formula>DL57</formula>
    </cfRule>
  </conditionalFormatting>
  <conditionalFormatting sqref="DQ56">
    <cfRule type="cellIs" dxfId="132" priority="133" operator="lessThan">
      <formula>-DK56</formula>
    </cfRule>
  </conditionalFormatting>
  <conditionalFormatting sqref="DR56">
    <cfRule type="cellIs" dxfId="131" priority="132" operator="lessThan">
      <formula>DL56</formula>
    </cfRule>
  </conditionalFormatting>
  <conditionalFormatting sqref="DQ57">
    <cfRule type="cellIs" dxfId="130" priority="131" operator="lessThan">
      <formula>-DK57</formula>
    </cfRule>
  </conditionalFormatting>
  <conditionalFormatting sqref="DR57">
    <cfRule type="cellIs" dxfId="129" priority="130" operator="lessThan">
      <formula>DL57</formula>
    </cfRule>
  </conditionalFormatting>
  <conditionalFormatting sqref="DQ84">
    <cfRule type="cellIs" dxfId="128" priority="129" operator="lessThan">
      <formula>-DK84</formula>
    </cfRule>
  </conditionalFormatting>
  <conditionalFormatting sqref="DR84">
    <cfRule type="cellIs" dxfId="127" priority="128" operator="lessThan">
      <formula>DL84</formula>
    </cfRule>
  </conditionalFormatting>
  <conditionalFormatting sqref="DQ85">
    <cfRule type="cellIs" dxfId="126" priority="127" operator="lessThan">
      <formula>-DK85</formula>
    </cfRule>
  </conditionalFormatting>
  <conditionalFormatting sqref="DR85">
    <cfRule type="cellIs" dxfId="125" priority="126" operator="lessThan">
      <formula>DL85</formula>
    </cfRule>
  </conditionalFormatting>
  <conditionalFormatting sqref="DQ84">
    <cfRule type="cellIs" dxfId="124" priority="125" operator="lessThan">
      <formula>-DK84</formula>
    </cfRule>
  </conditionalFormatting>
  <conditionalFormatting sqref="DR84">
    <cfRule type="cellIs" dxfId="123" priority="124" operator="lessThan">
      <formula>DL84</formula>
    </cfRule>
  </conditionalFormatting>
  <conditionalFormatting sqref="DQ85">
    <cfRule type="cellIs" dxfId="122" priority="123" operator="lessThan">
      <formula>-DK85</formula>
    </cfRule>
  </conditionalFormatting>
  <conditionalFormatting sqref="DR85">
    <cfRule type="cellIs" dxfId="121" priority="122" operator="lessThan">
      <formula>DL85</formula>
    </cfRule>
  </conditionalFormatting>
  <conditionalFormatting sqref="DQ84">
    <cfRule type="cellIs" dxfId="120" priority="121" operator="lessThan">
      <formula>-DK84</formula>
    </cfRule>
  </conditionalFormatting>
  <conditionalFormatting sqref="DR84">
    <cfRule type="cellIs" dxfId="119" priority="120" operator="lessThan">
      <formula>DL84</formula>
    </cfRule>
  </conditionalFormatting>
  <conditionalFormatting sqref="DQ85">
    <cfRule type="cellIs" dxfId="118" priority="119" operator="lessThan">
      <formula>-DK85</formula>
    </cfRule>
  </conditionalFormatting>
  <conditionalFormatting sqref="DR85">
    <cfRule type="cellIs" dxfId="117" priority="118" operator="lessThan">
      <formula>DL85</formula>
    </cfRule>
  </conditionalFormatting>
  <conditionalFormatting sqref="DQ84">
    <cfRule type="cellIs" dxfId="116" priority="117" operator="lessThan">
      <formula>-DK84</formula>
    </cfRule>
  </conditionalFormatting>
  <conditionalFormatting sqref="DR84">
    <cfRule type="cellIs" dxfId="115" priority="116" operator="lessThan">
      <formula>DL84</formula>
    </cfRule>
  </conditionalFormatting>
  <conditionalFormatting sqref="DQ85">
    <cfRule type="cellIs" dxfId="114" priority="115" operator="lessThan">
      <formula>-DK85</formula>
    </cfRule>
  </conditionalFormatting>
  <conditionalFormatting sqref="DR85">
    <cfRule type="cellIs" dxfId="113" priority="114" operator="lessThan">
      <formula>DL85</formula>
    </cfRule>
  </conditionalFormatting>
  <conditionalFormatting sqref="DE60:DE87 DF60:DF62 DF64:DF87 DG60:DV87">
    <cfRule type="expression" dxfId="112" priority="113">
      <formula>$B$63="duplicato"</formula>
    </cfRule>
  </conditionalFormatting>
  <conditionalFormatting sqref="DQ112">
    <cfRule type="cellIs" dxfId="111" priority="112" operator="lessThan">
      <formula>-DK112</formula>
    </cfRule>
  </conditionalFormatting>
  <conditionalFormatting sqref="DR112">
    <cfRule type="cellIs" dxfId="110" priority="111" operator="lessThan">
      <formula>DL112</formula>
    </cfRule>
  </conditionalFormatting>
  <conditionalFormatting sqref="DQ113">
    <cfRule type="cellIs" dxfId="109" priority="110" operator="lessThan">
      <formula>-DK113</formula>
    </cfRule>
  </conditionalFormatting>
  <conditionalFormatting sqref="DR113">
    <cfRule type="cellIs" dxfId="108" priority="109" operator="lessThan">
      <formula>DL113</formula>
    </cfRule>
  </conditionalFormatting>
  <conditionalFormatting sqref="DQ112">
    <cfRule type="cellIs" dxfId="107" priority="108" operator="lessThan">
      <formula>-DK112</formula>
    </cfRule>
  </conditionalFormatting>
  <conditionalFormatting sqref="DR112">
    <cfRule type="cellIs" dxfId="106" priority="107" operator="lessThan">
      <formula>DL112</formula>
    </cfRule>
  </conditionalFormatting>
  <conditionalFormatting sqref="DQ113">
    <cfRule type="cellIs" dxfId="105" priority="106" operator="lessThan">
      <formula>-DK113</formula>
    </cfRule>
  </conditionalFormatting>
  <conditionalFormatting sqref="DR113">
    <cfRule type="cellIs" dxfId="104" priority="105" operator="lessThan">
      <formula>DL113</formula>
    </cfRule>
  </conditionalFormatting>
  <conditionalFormatting sqref="DQ112">
    <cfRule type="cellIs" dxfId="103" priority="104" operator="lessThan">
      <formula>-DK112</formula>
    </cfRule>
  </conditionalFormatting>
  <conditionalFormatting sqref="DR112">
    <cfRule type="cellIs" dxfId="102" priority="103" operator="lessThan">
      <formula>DL112</formula>
    </cfRule>
  </conditionalFormatting>
  <conditionalFormatting sqref="DQ113">
    <cfRule type="cellIs" dxfId="101" priority="102" operator="lessThan">
      <formula>-DK113</formula>
    </cfRule>
  </conditionalFormatting>
  <conditionalFormatting sqref="DR113">
    <cfRule type="cellIs" dxfId="100" priority="101" operator="lessThan">
      <formula>DL113</formula>
    </cfRule>
  </conditionalFormatting>
  <conditionalFormatting sqref="DQ112">
    <cfRule type="cellIs" dxfId="99" priority="100" operator="lessThan">
      <formula>-DK112</formula>
    </cfRule>
  </conditionalFormatting>
  <conditionalFormatting sqref="DR112">
    <cfRule type="cellIs" dxfId="98" priority="99" operator="lessThan">
      <formula>DL112</formula>
    </cfRule>
  </conditionalFormatting>
  <conditionalFormatting sqref="DQ113">
    <cfRule type="cellIs" dxfId="97" priority="98" operator="lessThan">
      <formula>-DK113</formula>
    </cfRule>
  </conditionalFormatting>
  <conditionalFormatting sqref="DR113">
    <cfRule type="cellIs" dxfId="96" priority="97" operator="lessThan">
      <formula>DL113</formula>
    </cfRule>
  </conditionalFormatting>
  <conditionalFormatting sqref="DQ112">
    <cfRule type="cellIs" dxfId="95" priority="96" operator="lessThan">
      <formula>-DK112</formula>
    </cfRule>
  </conditionalFormatting>
  <conditionalFormatting sqref="DR112">
    <cfRule type="cellIs" dxfId="94" priority="95" operator="lessThan">
      <formula>DL112</formula>
    </cfRule>
  </conditionalFormatting>
  <conditionalFormatting sqref="DQ113">
    <cfRule type="cellIs" dxfId="93" priority="94" operator="lessThan">
      <formula>-DK113</formula>
    </cfRule>
  </conditionalFormatting>
  <conditionalFormatting sqref="DR113">
    <cfRule type="cellIs" dxfId="92" priority="93" operator="lessThan">
      <formula>DL113</formula>
    </cfRule>
  </conditionalFormatting>
  <conditionalFormatting sqref="DE88:DE115 DF88:DF90 DF92:DF115 DG88:DV115">
    <cfRule type="expression" dxfId="91" priority="92">
      <formula>$B$91="duplicato"</formula>
    </cfRule>
  </conditionalFormatting>
  <conditionalFormatting sqref="DQ140">
    <cfRule type="cellIs" dxfId="90" priority="91" operator="lessThan">
      <formula>-DK140</formula>
    </cfRule>
  </conditionalFormatting>
  <conditionalFormatting sqref="DR140">
    <cfRule type="cellIs" dxfId="89" priority="90" operator="lessThan">
      <formula>DL140</formula>
    </cfRule>
  </conditionalFormatting>
  <conditionalFormatting sqref="DQ141">
    <cfRule type="cellIs" dxfId="88" priority="89" operator="lessThan">
      <formula>-DK141</formula>
    </cfRule>
  </conditionalFormatting>
  <conditionalFormatting sqref="DR141">
    <cfRule type="cellIs" dxfId="87" priority="88" operator="lessThan">
      <formula>DL141</formula>
    </cfRule>
  </conditionalFormatting>
  <conditionalFormatting sqref="DQ140">
    <cfRule type="cellIs" dxfId="86" priority="87" operator="lessThan">
      <formula>-DK140</formula>
    </cfRule>
  </conditionalFormatting>
  <conditionalFormatting sqref="DR140">
    <cfRule type="cellIs" dxfId="85" priority="86" operator="lessThan">
      <formula>DL140</formula>
    </cfRule>
  </conditionalFormatting>
  <conditionalFormatting sqref="DQ141">
    <cfRule type="cellIs" dxfId="84" priority="85" operator="lessThan">
      <formula>-DK141</formula>
    </cfRule>
  </conditionalFormatting>
  <conditionalFormatting sqref="DR141">
    <cfRule type="cellIs" dxfId="83" priority="84" operator="lessThan">
      <formula>DL141</formula>
    </cfRule>
  </conditionalFormatting>
  <conditionalFormatting sqref="DQ140">
    <cfRule type="cellIs" dxfId="82" priority="83" operator="lessThan">
      <formula>-DK140</formula>
    </cfRule>
  </conditionalFormatting>
  <conditionalFormatting sqref="DR140">
    <cfRule type="cellIs" dxfId="81" priority="82" operator="lessThan">
      <formula>DL140</formula>
    </cfRule>
  </conditionalFormatting>
  <conditionalFormatting sqref="DQ141">
    <cfRule type="cellIs" dxfId="80" priority="81" operator="lessThan">
      <formula>-DK141</formula>
    </cfRule>
  </conditionalFormatting>
  <conditionalFormatting sqref="DR141">
    <cfRule type="cellIs" dxfId="79" priority="80" operator="lessThan">
      <formula>DL141</formula>
    </cfRule>
  </conditionalFormatting>
  <conditionalFormatting sqref="DQ140">
    <cfRule type="cellIs" dxfId="78" priority="79" operator="lessThan">
      <formula>-DK140</formula>
    </cfRule>
  </conditionalFormatting>
  <conditionalFormatting sqref="DR140">
    <cfRule type="cellIs" dxfId="77" priority="78" operator="lessThan">
      <formula>DL140</formula>
    </cfRule>
  </conditionalFormatting>
  <conditionalFormatting sqref="DQ141">
    <cfRule type="cellIs" dxfId="76" priority="77" operator="lessThan">
      <formula>-DK141</formula>
    </cfRule>
  </conditionalFormatting>
  <conditionalFormatting sqref="DR141">
    <cfRule type="cellIs" dxfId="75" priority="76" operator="lessThan">
      <formula>DL141</formula>
    </cfRule>
  </conditionalFormatting>
  <conditionalFormatting sqref="DQ140">
    <cfRule type="cellIs" dxfId="74" priority="75" operator="lessThan">
      <formula>-DK140</formula>
    </cfRule>
  </conditionalFormatting>
  <conditionalFormatting sqref="DR140">
    <cfRule type="cellIs" dxfId="73" priority="74" operator="lessThan">
      <formula>DL140</formula>
    </cfRule>
  </conditionalFormatting>
  <conditionalFormatting sqref="DQ141">
    <cfRule type="cellIs" dxfId="72" priority="73" operator="lessThan">
      <formula>-DK141</formula>
    </cfRule>
  </conditionalFormatting>
  <conditionalFormatting sqref="DR141">
    <cfRule type="cellIs" dxfId="71" priority="72" operator="lessThan">
      <formula>DL141</formula>
    </cfRule>
  </conditionalFormatting>
  <conditionalFormatting sqref="DE116:DE143 DF116:DF118 DF120:DF143 DG116:DV143">
    <cfRule type="expression" dxfId="70" priority="71">
      <formula>$B$119="duplicato"</formula>
    </cfRule>
  </conditionalFormatting>
  <conditionalFormatting sqref="DQ168">
    <cfRule type="cellIs" dxfId="69" priority="70" operator="lessThan">
      <formula>-DK168</formula>
    </cfRule>
  </conditionalFormatting>
  <conditionalFormatting sqref="DR168">
    <cfRule type="cellIs" dxfId="68" priority="69" operator="lessThan">
      <formula>DL168</formula>
    </cfRule>
  </conditionalFormatting>
  <conditionalFormatting sqref="DQ169">
    <cfRule type="cellIs" dxfId="67" priority="68" operator="lessThan">
      <formula>-DK169</formula>
    </cfRule>
  </conditionalFormatting>
  <conditionalFormatting sqref="DR169">
    <cfRule type="cellIs" dxfId="66" priority="67" operator="lessThan">
      <formula>DL169</formula>
    </cfRule>
  </conditionalFormatting>
  <conditionalFormatting sqref="DQ168">
    <cfRule type="cellIs" dxfId="65" priority="66" operator="lessThan">
      <formula>-DK168</formula>
    </cfRule>
  </conditionalFormatting>
  <conditionalFormatting sqref="DR168">
    <cfRule type="cellIs" dxfId="64" priority="65" operator="lessThan">
      <formula>DL168</formula>
    </cfRule>
  </conditionalFormatting>
  <conditionalFormatting sqref="DQ169">
    <cfRule type="cellIs" dxfId="63" priority="64" operator="lessThan">
      <formula>-DK169</formula>
    </cfRule>
  </conditionalFormatting>
  <conditionalFormatting sqref="DR169">
    <cfRule type="cellIs" dxfId="62" priority="63" operator="lessThan">
      <formula>DL169</formula>
    </cfRule>
  </conditionalFormatting>
  <conditionalFormatting sqref="DQ168">
    <cfRule type="cellIs" dxfId="61" priority="62" operator="lessThan">
      <formula>-DK168</formula>
    </cfRule>
  </conditionalFormatting>
  <conditionalFormatting sqref="DR168">
    <cfRule type="cellIs" dxfId="60" priority="61" operator="lessThan">
      <formula>DL168</formula>
    </cfRule>
  </conditionalFormatting>
  <conditionalFormatting sqref="DQ169">
    <cfRule type="cellIs" dxfId="59" priority="60" operator="lessThan">
      <formula>-DK169</formula>
    </cfRule>
  </conditionalFormatting>
  <conditionalFormatting sqref="DR169">
    <cfRule type="cellIs" dxfId="58" priority="59" operator="lessThan">
      <formula>DL169</formula>
    </cfRule>
  </conditionalFormatting>
  <conditionalFormatting sqref="DQ168">
    <cfRule type="cellIs" dxfId="57" priority="58" operator="lessThan">
      <formula>-DK168</formula>
    </cfRule>
  </conditionalFormatting>
  <conditionalFormatting sqref="DR168">
    <cfRule type="cellIs" dxfId="56" priority="57" operator="lessThan">
      <formula>DL168</formula>
    </cfRule>
  </conditionalFormatting>
  <conditionalFormatting sqref="DQ169">
    <cfRule type="cellIs" dxfId="55" priority="56" operator="lessThan">
      <formula>-DK169</formula>
    </cfRule>
  </conditionalFormatting>
  <conditionalFormatting sqref="DR169">
    <cfRule type="cellIs" dxfId="54" priority="55" operator="lessThan">
      <formula>DL169</formula>
    </cfRule>
  </conditionalFormatting>
  <conditionalFormatting sqref="DQ168">
    <cfRule type="cellIs" dxfId="53" priority="54" operator="lessThan">
      <formula>-DK168</formula>
    </cfRule>
  </conditionalFormatting>
  <conditionalFormatting sqref="DR168">
    <cfRule type="cellIs" dxfId="52" priority="53" operator="lessThan">
      <formula>DL168</formula>
    </cfRule>
  </conditionalFormatting>
  <conditionalFormatting sqref="DQ169">
    <cfRule type="cellIs" dxfId="51" priority="52" operator="lessThan">
      <formula>-DK169</formula>
    </cfRule>
  </conditionalFormatting>
  <conditionalFormatting sqref="DR169">
    <cfRule type="cellIs" dxfId="50" priority="51" operator="lessThan">
      <formula>DL169</formula>
    </cfRule>
  </conditionalFormatting>
  <conditionalFormatting sqref="DE144:DE171 DF144:DF146 DF148:DF171 DG144:DV171">
    <cfRule type="expression" dxfId="49" priority="50">
      <formula>$B$147="duplicato"</formula>
    </cfRule>
  </conditionalFormatting>
  <conditionalFormatting sqref="DQ196">
    <cfRule type="cellIs" dxfId="48" priority="49" operator="lessThan">
      <formula>-DK196</formula>
    </cfRule>
  </conditionalFormatting>
  <conditionalFormatting sqref="DR196">
    <cfRule type="cellIs" dxfId="47" priority="48" operator="lessThan">
      <formula>DL196</formula>
    </cfRule>
  </conditionalFormatting>
  <conditionalFormatting sqref="DQ197">
    <cfRule type="cellIs" dxfId="46" priority="47" operator="lessThan">
      <formula>-DK197</formula>
    </cfRule>
  </conditionalFormatting>
  <conditionalFormatting sqref="DR197">
    <cfRule type="cellIs" dxfId="45" priority="46" operator="lessThan">
      <formula>DL197</formula>
    </cfRule>
  </conditionalFormatting>
  <conditionalFormatting sqref="DQ196">
    <cfRule type="cellIs" dxfId="44" priority="45" operator="lessThan">
      <formula>-DK196</formula>
    </cfRule>
  </conditionalFormatting>
  <conditionalFormatting sqref="DR196">
    <cfRule type="cellIs" dxfId="43" priority="44" operator="lessThan">
      <formula>DL196</formula>
    </cfRule>
  </conditionalFormatting>
  <conditionalFormatting sqref="DQ197">
    <cfRule type="cellIs" dxfId="42" priority="43" operator="lessThan">
      <formula>-DK197</formula>
    </cfRule>
  </conditionalFormatting>
  <conditionalFormatting sqref="DR197">
    <cfRule type="cellIs" dxfId="41" priority="42" operator="lessThan">
      <formula>DL197</formula>
    </cfRule>
  </conditionalFormatting>
  <conditionalFormatting sqref="DQ196">
    <cfRule type="cellIs" dxfId="40" priority="41" operator="lessThan">
      <formula>-DK196</formula>
    </cfRule>
  </conditionalFormatting>
  <conditionalFormatting sqref="DR196">
    <cfRule type="cellIs" dxfId="39" priority="40" operator="lessThan">
      <formula>DL196</formula>
    </cfRule>
  </conditionalFormatting>
  <conditionalFormatting sqref="DQ197">
    <cfRule type="cellIs" dxfId="38" priority="39" operator="lessThan">
      <formula>-DK197</formula>
    </cfRule>
  </conditionalFormatting>
  <conditionalFormatting sqref="DR197">
    <cfRule type="cellIs" dxfId="37" priority="38" operator="lessThan">
      <formula>DL197</formula>
    </cfRule>
  </conditionalFormatting>
  <conditionalFormatting sqref="DQ196">
    <cfRule type="cellIs" dxfId="36" priority="37" operator="lessThan">
      <formula>-DK196</formula>
    </cfRule>
  </conditionalFormatting>
  <conditionalFormatting sqref="DR196">
    <cfRule type="cellIs" dxfId="35" priority="36" operator="lessThan">
      <formula>DL196</formula>
    </cfRule>
  </conditionalFormatting>
  <conditionalFormatting sqref="DQ197">
    <cfRule type="cellIs" dxfId="34" priority="35" operator="lessThan">
      <formula>-DK197</formula>
    </cfRule>
  </conditionalFormatting>
  <conditionalFormatting sqref="DR197">
    <cfRule type="cellIs" dxfId="33" priority="34" operator="lessThan">
      <formula>DL197</formula>
    </cfRule>
  </conditionalFormatting>
  <conditionalFormatting sqref="DQ196">
    <cfRule type="cellIs" dxfId="32" priority="33" operator="lessThan">
      <formula>-DK196</formula>
    </cfRule>
  </conditionalFormatting>
  <conditionalFormatting sqref="DR196">
    <cfRule type="cellIs" dxfId="31" priority="32" operator="lessThan">
      <formula>DL196</formula>
    </cfRule>
  </conditionalFormatting>
  <conditionalFormatting sqref="DQ197">
    <cfRule type="cellIs" dxfId="30" priority="31" operator="lessThan">
      <formula>-DK197</formula>
    </cfRule>
  </conditionalFormatting>
  <conditionalFormatting sqref="DR197">
    <cfRule type="cellIs" dxfId="29" priority="30" operator="lessThan">
      <formula>DL197</formula>
    </cfRule>
  </conditionalFormatting>
  <conditionalFormatting sqref="DE172:DE199 DF172:DF174 DF176:DF199 DG172:DV199">
    <cfRule type="expression" dxfId="28" priority="29">
      <formula>$B$175="duplicato"</formula>
    </cfRule>
  </conditionalFormatting>
  <conditionalFormatting sqref="DQ224">
    <cfRule type="cellIs" dxfId="27" priority="28" operator="lessThan">
      <formula>-DK224</formula>
    </cfRule>
  </conditionalFormatting>
  <conditionalFormatting sqref="DR224">
    <cfRule type="cellIs" dxfId="26" priority="27" operator="lessThan">
      <formula>DL224</formula>
    </cfRule>
  </conditionalFormatting>
  <conditionalFormatting sqref="DQ225">
    <cfRule type="cellIs" dxfId="25" priority="26" operator="lessThan">
      <formula>-DK225</formula>
    </cfRule>
  </conditionalFormatting>
  <conditionalFormatting sqref="DR225">
    <cfRule type="cellIs" dxfId="24" priority="25" operator="lessThan">
      <formula>DL225</formula>
    </cfRule>
  </conditionalFormatting>
  <conditionalFormatting sqref="DQ224">
    <cfRule type="cellIs" dxfId="23" priority="24" operator="lessThan">
      <formula>-DK224</formula>
    </cfRule>
  </conditionalFormatting>
  <conditionalFormatting sqref="DR224">
    <cfRule type="cellIs" dxfId="22" priority="23" operator="lessThan">
      <formula>DL224</formula>
    </cfRule>
  </conditionalFormatting>
  <conditionalFormatting sqref="DQ225">
    <cfRule type="cellIs" dxfId="21" priority="22" operator="lessThan">
      <formula>-DK225</formula>
    </cfRule>
  </conditionalFormatting>
  <conditionalFormatting sqref="DR225">
    <cfRule type="cellIs" dxfId="20" priority="21" operator="lessThan">
      <formula>DL225</formula>
    </cfRule>
  </conditionalFormatting>
  <conditionalFormatting sqref="DQ224">
    <cfRule type="cellIs" dxfId="19" priority="20" operator="lessThan">
      <formula>-DK224</formula>
    </cfRule>
  </conditionalFormatting>
  <conditionalFormatting sqref="DR224">
    <cfRule type="cellIs" dxfId="18" priority="19" operator="lessThan">
      <formula>DL224</formula>
    </cfRule>
  </conditionalFormatting>
  <conditionalFormatting sqref="DQ225">
    <cfRule type="cellIs" dxfId="17" priority="18" operator="lessThan">
      <formula>-DK225</formula>
    </cfRule>
  </conditionalFormatting>
  <conditionalFormatting sqref="DR225">
    <cfRule type="cellIs" dxfId="16" priority="17" operator="lessThan">
      <formula>DL225</formula>
    </cfRule>
  </conditionalFormatting>
  <conditionalFormatting sqref="DQ224">
    <cfRule type="cellIs" dxfId="15" priority="16" operator="lessThan">
      <formula>-DK224</formula>
    </cfRule>
  </conditionalFormatting>
  <conditionalFormatting sqref="DR224">
    <cfRule type="cellIs" dxfId="14" priority="15" operator="lessThan">
      <formula>DL224</formula>
    </cfRule>
  </conditionalFormatting>
  <conditionalFormatting sqref="DQ225">
    <cfRule type="cellIs" dxfId="13" priority="14" operator="lessThan">
      <formula>-DK225</formula>
    </cfRule>
  </conditionalFormatting>
  <conditionalFormatting sqref="DR225">
    <cfRule type="cellIs" dxfId="12" priority="13" operator="lessThan">
      <formula>DL225</formula>
    </cfRule>
  </conditionalFormatting>
  <conditionalFormatting sqref="DQ224">
    <cfRule type="cellIs" dxfId="11" priority="12" operator="lessThan">
      <formula>-DK224</formula>
    </cfRule>
  </conditionalFormatting>
  <conditionalFormatting sqref="DR224">
    <cfRule type="cellIs" dxfId="10" priority="11" operator="lessThan">
      <formula>DL224</formula>
    </cfRule>
  </conditionalFormatting>
  <conditionalFormatting sqref="DQ225">
    <cfRule type="cellIs" dxfId="9" priority="10" operator="lessThan">
      <formula>-DK225</formula>
    </cfRule>
  </conditionalFormatting>
  <conditionalFormatting sqref="DR225">
    <cfRule type="cellIs" dxfId="8" priority="9" operator="lessThan">
      <formula>DL225</formula>
    </cfRule>
  </conditionalFormatting>
  <conditionalFormatting sqref="DE200:DE227 DF200:DF202 DF204:DF227 DG200:DV227">
    <cfRule type="expression" dxfId="7" priority="8">
      <formula>$B$203="duplicato"</formula>
    </cfRule>
  </conditionalFormatting>
  <conditionalFormatting sqref="DE7:DV227">
    <cfRule type="expression" dxfId="6" priority="7">
      <formula>$DE$6="duplicata, non considerare"</formula>
    </cfRule>
  </conditionalFormatting>
  <conditionalFormatting sqref="DE5">
    <cfRule type="expression" dxfId="5" priority="6">
      <formula>$DE$8="-"</formula>
    </cfRule>
  </conditionalFormatting>
  <conditionalFormatting sqref="CM7:DD227 CM5">
    <cfRule type="expression" dxfId="4" priority="5">
      <formula>$CM$8="-"</formula>
    </cfRule>
  </conditionalFormatting>
  <conditionalFormatting sqref="BU7:CL227 BU5">
    <cfRule type="expression" dxfId="3" priority="4">
      <formula>$BU$8="-"</formula>
    </cfRule>
  </conditionalFormatting>
  <conditionalFormatting sqref="BC7:BT227 BC5">
    <cfRule type="expression" dxfId="2" priority="3">
      <formula>$BC$8="-"</formula>
    </cfRule>
  </conditionalFormatting>
  <conditionalFormatting sqref="AK7:BB227 AK5">
    <cfRule type="expression" dxfId="1" priority="2">
      <formula>$AK$8="-"</formula>
    </cfRule>
  </conditionalFormatting>
  <conditionalFormatting sqref="S7:AJ227 S5">
    <cfRule type="expression" dxfId="0" priority="1">
      <formula>$S$8="-"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Spiegazioni</vt:lpstr>
      <vt:lpstr>Travi</vt:lpstr>
      <vt:lpstr>Tel-nn</vt:lpstr>
      <vt:lpstr>Tel-2x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2018-02-16T17:56:24Z</dcterms:modified>
</cp:coreProperties>
</file>