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1\Dropbox\TC 2019-20\_AG\Lezioni\"/>
    </mc:Choice>
  </mc:AlternateContent>
  <bookViews>
    <workbookView xWindow="0" yWindow="0" windowWidth="23010" windowHeight="10335" activeTab="1"/>
  </bookViews>
  <sheets>
    <sheet name="Grafico1" sheetId="2" r:id="rId1"/>
    <sheet name="My-Mz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17" i="1"/>
  <c r="K19" i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18" i="1"/>
  <c r="K17" i="1"/>
  <c r="I18" i="1"/>
  <c r="H17" i="1"/>
  <c r="B18" i="1"/>
  <c r="F38" i="1"/>
  <c r="F37" i="1"/>
  <c r="E37" i="1"/>
  <c r="D37" i="1"/>
  <c r="D18" i="1"/>
  <c r="F18" i="1"/>
  <c r="E18" i="1"/>
  <c r="D19" i="1"/>
  <c r="F19" i="1" s="1"/>
  <c r="E17" i="1"/>
  <c r="A17" i="1"/>
  <c r="J12" i="1"/>
  <c r="J11" i="1"/>
  <c r="J8" i="1"/>
  <c r="J7" i="1"/>
  <c r="B12" i="1"/>
  <c r="E12" i="1" s="1"/>
  <c r="B9" i="1"/>
  <c r="E9" i="1" s="1"/>
  <c r="B10" i="1"/>
  <c r="E10" i="1" s="1"/>
  <c r="E11" i="1"/>
  <c r="B11" i="1"/>
  <c r="E8" i="1"/>
  <c r="B8" i="1"/>
  <c r="E7" i="1"/>
  <c r="B7" i="1"/>
  <c r="E6" i="1"/>
  <c r="B6" i="1"/>
  <c r="E19" i="1" l="1"/>
  <c r="D20" i="1"/>
  <c r="F20" i="1" l="1"/>
  <c r="D21" i="1"/>
  <c r="E20" i="1"/>
  <c r="D22" i="1" l="1"/>
  <c r="E21" i="1"/>
  <c r="F21" i="1"/>
  <c r="D23" i="1" l="1"/>
  <c r="E22" i="1"/>
  <c r="F22" i="1"/>
  <c r="D24" i="1" l="1"/>
  <c r="E23" i="1"/>
  <c r="F23" i="1"/>
  <c r="D25" i="1" l="1"/>
  <c r="E24" i="1"/>
  <c r="F24" i="1"/>
  <c r="D26" i="1" l="1"/>
  <c r="E25" i="1"/>
  <c r="F25" i="1"/>
  <c r="D27" i="1" l="1"/>
  <c r="F26" i="1"/>
  <c r="E26" i="1"/>
  <c r="D28" i="1" l="1"/>
  <c r="F27" i="1"/>
  <c r="E27" i="1"/>
  <c r="D29" i="1" l="1"/>
  <c r="F28" i="1"/>
  <c r="E28" i="1"/>
  <c r="D30" i="1" l="1"/>
  <c r="F29" i="1"/>
  <c r="E29" i="1"/>
  <c r="D31" i="1" l="1"/>
  <c r="E30" i="1"/>
  <c r="F30" i="1"/>
  <c r="D32" i="1" l="1"/>
  <c r="E31" i="1"/>
  <c r="F31" i="1"/>
  <c r="D33" i="1" l="1"/>
  <c r="E32" i="1"/>
  <c r="F32" i="1"/>
  <c r="D34" i="1" l="1"/>
  <c r="E33" i="1"/>
  <c r="F33" i="1"/>
  <c r="D35" i="1" l="1"/>
  <c r="F34" i="1"/>
  <c r="E34" i="1"/>
  <c r="D36" i="1" l="1"/>
  <c r="F35" i="1"/>
  <c r="E35" i="1"/>
  <c r="D38" i="1" l="1"/>
  <c r="F36" i="1"/>
  <c r="E36" i="1"/>
</calcChain>
</file>

<file path=xl/sharedStrings.xml><?xml version="1.0" encoding="utf-8"?>
<sst xmlns="http://schemas.openxmlformats.org/spreadsheetml/2006/main" count="56" uniqueCount="33">
  <si>
    <t>h</t>
  </si>
  <si>
    <t>b</t>
  </si>
  <si>
    <t>mm</t>
  </si>
  <si>
    <t>A</t>
  </si>
  <si>
    <r>
      <t>x10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</si>
  <si>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</si>
  <si>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</si>
  <si>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x10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</si>
  <si>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f</t>
    </r>
  </si>
  <si>
    <r>
      <t>t</t>
    </r>
    <r>
      <rPr>
        <vertAlign val="subscript"/>
        <sz val="11"/>
        <color theme="1"/>
        <rFont val="Calibri"/>
        <family val="2"/>
        <scheme val="minor"/>
      </rPr>
      <t>w</t>
    </r>
  </si>
  <si>
    <r>
      <t>I</t>
    </r>
    <r>
      <rPr>
        <vertAlign val="subscript"/>
        <sz val="11"/>
        <color theme="1"/>
        <rFont val="Calibri"/>
        <family val="2"/>
        <scheme val="minor"/>
      </rPr>
      <t>y</t>
    </r>
  </si>
  <si>
    <r>
      <t>I</t>
    </r>
    <r>
      <rPr>
        <vertAlign val="subscript"/>
        <sz val="11"/>
        <color theme="1"/>
        <rFont val="Calibri"/>
        <family val="2"/>
        <scheme val="minor"/>
      </rPr>
      <t>z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</si>
  <si>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</si>
  <si>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x10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</si>
  <si>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W</t>
    </r>
    <r>
      <rPr>
        <vertAlign val="subscript"/>
        <sz val="11"/>
        <color theme="1"/>
        <rFont val="Calibri"/>
        <family val="2"/>
        <scheme val="minor"/>
      </rPr>
      <t>y,el</t>
    </r>
  </si>
  <si>
    <r>
      <t>W</t>
    </r>
    <r>
      <rPr>
        <vertAlign val="subscript"/>
        <sz val="11"/>
        <color theme="1"/>
        <rFont val="Calibri"/>
        <family val="2"/>
        <scheme val="minor"/>
      </rPr>
      <t>z,el</t>
    </r>
  </si>
  <si>
    <t>fy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</si>
  <si>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Calibri"/>
        <family val="2"/>
        <scheme val="minor"/>
      </rPr>
      <t>M0</t>
    </r>
  </si>
  <si>
    <t>MPa</t>
  </si>
  <si>
    <r>
      <t>W</t>
    </r>
    <r>
      <rPr>
        <vertAlign val="subscript"/>
        <sz val="11"/>
        <color theme="1"/>
        <rFont val="Calibri"/>
        <family val="2"/>
        <scheme val="minor"/>
      </rPr>
      <t>y,pl</t>
    </r>
  </si>
  <si>
    <r>
      <t>W</t>
    </r>
    <r>
      <rPr>
        <vertAlign val="subscript"/>
        <sz val="11"/>
        <color theme="1"/>
        <rFont val="Calibri"/>
        <family val="2"/>
        <scheme val="minor"/>
      </rPr>
      <t>z,pl</t>
    </r>
  </si>
  <si>
    <r>
      <t>x10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</si>
  <si>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se classe 3</t>
  </si>
  <si>
    <t>se classe 1,2</t>
  </si>
  <si>
    <t>kNm</t>
  </si>
  <si>
    <r>
      <t>dominio M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-M</t>
    </r>
    <r>
      <rPr>
        <vertAlign val="subscript"/>
        <sz val="11"/>
        <color theme="1"/>
        <rFont val="Calibri"/>
        <family val="2"/>
        <scheme val="minor"/>
      </rPr>
      <t>z</t>
    </r>
  </si>
  <si>
    <t>classe 3</t>
  </si>
  <si>
    <r>
      <t>M</t>
    </r>
    <r>
      <rPr>
        <vertAlign val="subscript"/>
        <sz val="11"/>
        <color theme="1"/>
        <rFont val="Calibri"/>
        <family val="2"/>
        <scheme val="minor"/>
      </rPr>
      <t>y,Rd</t>
    </r>
  </si>
  <si>
    <r>
      <t>M</t>
    </r>
    <r>
      <rPr>
        <vertAlign val="subscript"/>
        <sz val="11"/>
        <color theme="1"/>
        <rFont val="Calibri"/>
        <family val="2"/>
        <scheme val="minor"/>
      </rPr>
      <t>z,Rd</t>
    </r>
  </si>
  <si>
    <t>classe 1,2 reale</t>
  </si>
  <si>
    <t>x</t>
  </si>
  <si>
    <t>classe 1,2 lineare</t>
  </si>
  <si>
    <t>classe 1,2 parabola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</si>
</sst>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3" borderId="0" xfId="0" applyNumberForma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'My-Mz'!$A$17:$B$17</c:f>
              <c:numCache>
                <c:formatCode>0.00</c:formatCode>
                <c:ptCount val="2"/>
                <c:pt idx="0">
                  <c:v>119.32711593665927</c:v>
                </c:pt>
                <c:pt idx="1">
                  <c:v>0</c:v>
                </c:pt>
              </c:numCache>
            </c:numRef>
          </c:xVal>
          <c:yVal>
            <c:numRef>
              <c:f>'My-Mz'!$A$18:$B$18</c:f>
              <c:numCache>
                <c:formatCode>0.00</c:formatCode>
                <c:ptCount val="2"/>
                <c:pt idx="0">
                  <c:v>0</c:v>
                </c:pt>
                <c:pt idx="1">
                  <c:v>17.985510890032806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'My-Mz'!$E$17:$E$38</c:f>
              <c:numCache>
                <c:formatCode>0.00</c:formatCode>
                <c:ptCount val="22"/>
                <c:pt idx="0">
                  <c:v>134.75535149047619</c:v>
                </c:pt>
                <c:pt idx="1">
                  <c:v>129.55931684761904</c:v>
                </c:pt>
                <c:pt idx="2">
                  <c:v>124.3632822047619</c:v>
                </c:pt>
                <c:pt idx="3">
                  <c:v>119.16724756190476</c:v>
                </c:pt>
                <c:pt idx="4">
                  <c:v>113.97121291904762</c:v>
                </c:pt>
                <c:pt idx="5">
                  <c:v>108.77517827619047</c:v>
                </c:pt>
                <c:pt idx="6">
                  <c:v>103.57914363333333</c:v>
                </c:pt>
                <c:pt idx="7">
                  <c:v>98.383108990476188</c:v>
                </c:pt>
                <c:pt idx="8">
                  <c:v>93.187074347619046</c:v>
                </c:pt>
                <c:pt idx="9">
                  <c:v>87.991039704761903</c:v>
                </c:pt>
                <c:pt idx="10">
                  <c:v>82.79500506190476</c:v>
                </c:pt>
                <c:pt idx="11">
                  <c:v>77.598970419047617</c:v>
                </c:pt>
                <c:pt idx="12">
                  <c:v>72.402935776190475</c:v>
                </c:pt>
                <c:pt idx="13">
                  <c:v>67.206901133333318</c:v>
                </c:pt>
                <c:pt idx="14">
                  <c:v>62.010866490476189</c:v>
                </c:pt>
                <c:pt idx="15">
                  <c:v>56.814831847619047</c:v>
                </c:pt>
                <c:pt idx="16">
                  <c:v>51.618797204761904</c:v>
                </c:pt>
                <c:pt idx="17">
                  <c:v>46.422762561904776</c:v>
                </c:pt>
                <c:pt idx="18">
                  <c:v>41.226727919047605</c:v>
                </c:pt>
                <c:pt idx="19">
                  <c:v>36.030693276190476</c:v>
                </c:pt>
                <c:pt idx="20">
                  <c:v>35.753571428571433</c:v>
                </c:pt>
                <c:pt idx="21">
                  <c:v>0</c:v>
                </c:pt>
              </c:numCache>
            </c:numRef>
          </c:xVal>
          <c:yVal>
            <c:numRef>
              <c:f>'My-Mz'!$F$17:$F$38</c:f>
              <c:numCache>
                <c:formatCode>0.00</c:formatCode>
                <c:ptCount val="22"/>
                <c:pt idx="0">
                  <c:v>0</c:v>
                </c:pt>
                <c:pt idx="1">
                  <c:v>2.6267544642857139</c:v>
                </c:pt>
                <c:pt idx="2">
                  <c:v>5.1188035714285709</c:v>
                </c:pt>
                <c:pt idx="3">
                  <c:v>7.4761473214285692</c:v>
                </c:pt>
                <c:pt idx="4">
                  <c:v>9.6987857142857141</c:v>
                </c:pt>
                <c:pt idx="5">
                  <c:v>11.78671875</c:v>
                </c:pt>
                <c:pt idx="6">
                  <c:v>13.739946428571425</c:v>
                </c:pt>
                <c:pt idx="7">
                  <c:v>15.558468749999999</c:v>
                </c:pt>
                <c:pt idx="8">
                  <c:v>17.242285714285714</c:v>
                </c:pt>
                <c:pt idx="9">
                  <c:v>18.791397321428573</c:v>
                </c:pt>
                <c:pt idx="10">
                  <c:v>20.205803571428572</c:v>
                </c:pt>
                <c:pt idx="11">
                  <c:v>21.485504464285707</c:v>
                </c:pt>
                <c:pt idx="12">
                  <c:v>22.630499999999998</c:v>
                </c:pt>
                <c:pt idx="13">
                  <c:v>23.640790178571429</c:v>
                </c:pt>
                <c:pt idx="14">
                  <c:v>24.516375</c:v>
                </c:pt>
                <c:pt idx="15">
                  <c:v>25.257254464285712</c:v>
                </c:pt>
                <c:pt idx="16">
                  <c:v>25.863428571428571</c:v>
                </c:pt>
                <c:pt idx="17">
                  <c:v>26.334897321428571</c:v>
                </c:pt>
                <c:pt idx="18">
                  <c:v>26.671660714285714</c:v>
                </c:pt>
                <c:pt idx="19">
                  <c:v>26.873718749999998</c:v>
                </c:pt>
                <c:pt idx="20">
                  <c:v>26.880711454761904</c:v>
                </c:pt>
                <c:pt idx="21">
                  <c:v>27.726879311904764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'My-Mz'!$H$17:$H$18</c:f>
              <c:numCache>
                <c:formatCode>0.00</c:formatCode>
                <c:ptCount val="2"/>
                <c:pt idx="0">
                  <c:v>134.75535149047619</c:v>
                </c:pt>
                <c:pt idx="1">
                  <c:v>0</c:v>
                </c:pt>
              </c:numCache>
            </c:numRef>
          </c:xVal>
          <c:yVal>
            <c:numRef>
              <c:f>'My-Mz'!$I$17:$I$18</c:f>
              <c:numCache>
                <c:formatCode>0.00</c:formatCode>
                <c:ptCount val="2"/>
                <c:pt idx="0">
                  <c:v>0</c:v>
                </c:pt>
                <c:pt idx="1">
                  <c:v>27.726879311904764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'My-Mz'!$K$17:$K$37</c:f>
              <c:numCache>
                <c:formatCode>0.00</c:formatCode>
                <c:ptCount val="21"/>
                <c:pt idx="0">
                  <c:v>134.75535149047619</c:v>
                </c:pt>
                <c:pt idx="1">
                  <c:v>128.01758391595237</c:v>
                </c:pt>
                <c:pt idx="2">
                  <c:v>121.27981634142856</c:v>
                </c:pt>
                <c:pt idx="3">
                  <c:v>114.54204876690474</c:v>
                </c:pt>
                <c:pt idx="4">
                  <c:v>107.80428119238093</c:v>
                </c:pt>
                <c:pt idx="5">
                  <c:v>101.06651361785711</c:v>
                </c:pt>
                <c:pt idx="6">
                  <c:v>94.328746043333297</c:v>
                </c:pt>
                <c:pt idx="7">
                  <c:v>87.590978468809482</c:v>
                </c:pt>
                <c:pt idx="8">
                  <c:v>80.853210894285667</c:v>
                </c:pt>
                <c:pt idx="9">
                  <c:v>74.115443319761852</c:v>
                </c:pt>
                <c:pt idx="10">
                  <c:v>67.377675745238037</c:v>
                </c:pt>
                <c:pt idx="11">
                  <c:v>60.639908170714229</c:v>
                </c:pt>
                <c:pt idx="12">
                  <c:v>53.902140596190421</c:v>
                </c:pt>
                <c:pt idx="13">
                  <c:v>47.164373021666613</c:v>
                </c:pt>
                <c:pt idx="14">
                  <c:v>40.426605447142805</c:v>
                </c:pt>
                <c:pt idx="15">
                  <c:v>33.688837872618997</c:v>
                </c:pt>
                <c:pt idx="16">
                  <c:v>26.951070298095189</c:v>
                </c:pt>
                <c:pt idx="17">
                  <c:v>20.213302723571381</c:v>
                </c:pt>
                <c:pt idx="18">
                  <c:v>13.475535149047571</c:v>
                </c:pt>
                <c:pt idx="19">
                  <c:v>6.7377675745237617</c:v>
                </c:pt>
                <c:pt idx="20">
                  <c:v>-4.7961634663806763E-14</c:v>
                </c:pt>
              </c:numCache>
            </c:numRef>
          </c:xVal>
          <c:yVal>
            <c:numRef>
              <c:f>'My-Mz'!$L$17:$L$37</c:f>
              <c:numCache>
                <c:formatCode>0.00</c:formatCode>
                <c:ptCount val="21"/>
                <c:pt idx="0">
                  <c:v>0</c:v>
                </c:pt>
                <c:pt idx="1">
                  <c:v>2.7033707329107153</c:v>
                </c:pt>
                <c:pt idx="2">
                  <c:v>5.2681070692619096</c:v>
                </c:pt>
                <c:pt idx="3">
                  <c:v>7.6942090090535773</c:v>
                </c:pt>
                <c:pt idx="4">
                  <c:v>9.9816765522857231</c:v>
                </c:pt>
                <c:pt idx="5">
                  <c:v>12.130509698958344</c:v>
                </c:pt>
                <c:pt idx="6">
                  <c:v>14.140708449071441</c:v>
                </c:pt>
                <c:pt idx="7">
                  <c:v>16.012272802625009</c:v>
                </c:pt>
                <c:pt idx="8">
                  <c:v>17.745202759619058</c:v>
                </c:pt>
                <c:pt idx="9">
                  <c:v>19.339498320053586</c:v>
                </c:pt>
                <c:pt idx="10">
                  <c:v>20.795159483928586</c:v>
                </c:pt>
                <c:pt idx="11">
                  <c:v>22.112186251244061</c:v>
                </c:pt>
                <c:pt idx="12">
                  <c:v>23.290578622000009</c:v>
                </c:pt>
                <c:pt idx="13">
                  <c:v>24.330336596196439</c:v>
                </c:pt>
                <c:pt idx="14">
                  <c:v>25.231460173833341</c:v>
                </c:pt>
                <c:pt idx="15">
                  <c:v>25.993949354910722</c:v>
                </c:pt>
                <c:pt idx="16">
                  <c:v>26.617804139428578</c:v>
                </c:pt>
                <c:pt idx="17">
                  <c:v>27.103024527386911</c:v>
                </c:pt>
                <c:pt idx="18">
                  <c:v>27.449610518785718</c:v>
                </c:pt>
                <c:pt idx="19">
                  <c:v>27.657562113625005</c:v>
                </c:pt>
                <c:pt idx="20">
                  <c:v>27.726879311904764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0784"/>
        <c:axId val="41180240"/>
      </c:scatterChart>
      <c:valAx>
        <c:axId val="41180784"/>
        <c:scaling>
          <c:orientation val="minMax"/>
          <c:max val="1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180240"/>
        <c:crosses val="autoZero"/>
        <c:crossBetween val="midCat"/>
      </c:valAx>
      <c:valAx>
        <c:axId val="41180240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18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'My-Mz'!$A$17:$B$17</c:f>
              <c:numCache>
                <c:formatCode>0.00</c:formatCode>
                <c:ptCount val="2"/>
                <c:pt idx="0">
                  <c:v>119.32711593665927</c:v>
                </c:pt>
                <c:pt idx="1">
                  <c:v>0</c:v>
                </c:pt>
              </c:numCache>
            </c:numRef>
          </c:xVal>
          <c:yVal>
            <c:numRef>
              <c:f>'My-Mz'!$A$18:$B$18</c:f>
              <c:numCache>
                <c:formatCode>0.00</c:formatCode>
                <c:ptCount val="2"/>
                <c:pt idx="0">
                  <c:v>0</c:v>
                </c:pt>
                <c:pt idx="1">
                  <c:v>17.985510890032806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'My-Mz'!$E$17:$E$38</c:f>
              <c:numCache>
                <c:formatCode>0.00</c:formatCode>
                <c:ptCount val="22"/>
                <c:pt idx="0">
                  <c:v>134.75535149047619</c:v>
                </c:pt>
                <c:pt idx="1">
                  <c:v>129.55931684761904</c:v>
                </c:pt>
                <c:pt idx="2">
                  <c:v>124.3632822047619</c:v>
                </c:pt>
                <c:pt idx="3">
                  <c:v>119.16724756190476</c:v>
                </c:pt>
                <c:pt idx="4">
                  <c:v>113.97121291904762</c:v>
                </c:pt>
                <c:pt idx="5">
                  <c:v>108.77517827619047</c:v>
                </c:pt>
                <c:pt idx="6">
                  <c:v>103.57914363333333</c:v>
                </c:pt>
                <c:pt idx="7">
                  <c:v>98.383108990476188</c:v>
                </c:pt>
                <c:pt idx="8">
                  <c:v>93.187074347619046</c:v>
                </c:pt>
                <c:pt idx="9">
                  <c:v>87.991039704761903</c:v>
                </c:pt>
                <c:pt idx="10">
                  <c:v>82.79500506190476</c:v>
                </c:pt>
                <c:pt idx="11">
                  <c:v>77.598970419047617</c:v>
                </c:pt>
                <c:pt idx="12">
                  <c:v>72.402935776190475</c:v>
                </c:pt>
                <c:pt idx="13">
                  <c:v>67.206901133333318</c:v>
                </c:pt>
                <c:pt idx="14">
                  <c:v>62.010866490476189</c:v>
                </c:pt>
                <c:pt idx="15">
                  <c:v>56.814831847619047</c:v>
                </c:pt>
                <c:pt idx="16">
                  <c:v>51.618797204761904</c:v>
                </c:pt>
                <c:pt idx="17">
                  <c:v>46.422762561904776</c:v>
                </c:pt>
                <c:pt idx="18">
                  <c:v>41.226727919047605</c:v>
                </c:pt>
                <c:pt idx="19">
                  <c:v>36.030693276190476</c:v>
                </c:pt>
                <c:pt idx="20">
                  <c:v>35.753571428571433</c:v>
                </c:pt>
                <c:pt idx="21">
                  <c:v>0</c:v>
                </c:pt>
              </c:numCache>
            </c:numRef>
          </c:xVal>
          <c:yVal>
            <c:numRef>
              <c:f>'My-Mz'!$F$17:$F$38</c:f>
              <c:numCache>
                <c:formatCode>0.00</c:formatCode>
                <c:ptCount val="22"/>
                <c:pt idx="0">
                  <c:v>0</c:v>
                </c:pt>
                <c:pt idx="1">
                  <c:v>2.6267544642857139</c:v>
                </c:pt>
                <c:pt idx="2">
                  <c:v>5.1188035714285709</c:v>
                </c:pt>
                <c:pt idx="3">
                  <c:v>7.4761473214285692</c:v>
                </c:pt>
                <c:pt idx="4">
                  <c:v>9.6987857142857141</c:v>
                </c:pt>
                <c:pt idx="5">
                  <c:v>11.78671875</c:v>
                </c:pt>
                <c:pt idx="6">
                  <c:v>13.739946428571425</c:v>
                </c:pt>
                <c:pt idx="7">
                  <c:v>15.558468749999999</c:v>
                </c:pt>
                <c:pt idx="8">
                  <c:v>17.242285714285714</c:v>
                </c:pt>
                <c:pt idx="9">
                  <c:v>18.791397321428573</c:v>
                </c:pt>
                <c:pt idx="10">
                  <c:v>20.205803571428572</c:v>
                </c:pt>
                <c:pt idx="11">
                  <c:v>21.485504464285707</c:v>
                </c:pt>
                <c:pt idx="12">
                  <c:v>22.630499999999998</c:v>
                </c:pt>
                <c:pt idx="13">
                  <c:v>23.640790178571429</c:v>
                </c:pt>
                <c:pt idx="14">
                  <c:v>24.516375</c:v>
                </c:pt>
                <c:pt idx="15">
                  <c:v>25.257254464285712</c:v>
                </c:pt>
                <c:pt idx="16">
                  <c:v>25.863428571428571</c:v>
                </c:pt>
                <c:pt idx="17">
                  <c:v>26.334897321428571</c:v>
                </c:pt>
                <c:pt idx="18">
                  <c:v>26.671660714285714</c:v>
                </c:pt>
                <c:pt idx="19">
                  <c:v>26.873718749999998</c:v>
                </c:pt>
                <c:pt idx="20">
                  <c:v>26.880711454761904</c:v>
                </c:pt>
                <c:pt idx="21">
                  <c:v>27.726879311904764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'My-Mz'!$H$17:$H$18</c:f>
              <c:numCache>
                <c:formatCode>0.00</c:formatCode>
                <c:ptCount val="2"/>
                <c:pt idx="0">
                  <c:v>134.75535149047619</c:v>
                </c:pt>
                <c:pt idx="1">
                  <c:v>0</c:v>
                </c:pt>
              </c:numCache>
            </c:numRef>
          </c:xVal>
          <c:yVal>
            <c:numRef>
              <c:f>'My-Mz'!$I$17:$I$18</c:f>
              <c:numCache>
                <c:formatCode>0.00</c:formatCode>
                <c:ptCount val="2"/>
                <c:pt idx="0">
                  <c:v>0</c:v>
                </c:pt>
                <c:pt idx="1">
                  <c:v>27.726879311904764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'My-Mz'!$K$17:$K$37</c:f>
              <c:numCache>
                <c:formatCode>0.00</c:formatCode>
                <c:ptCount val="21"/>
                <c:pt idx="0">
                  <c:v>134.75535149047619</c:v>
                </c:pt>
                <c:pt idx="1">
                  <c:v>128.01758391595237</c:v>
                </c:pt>
                <c:pt idx="2">
                  <c:v>121.27981634142856</c:v>
                </c:pt>
                <c:pt idx="3">
                  <c:v>114.54204876690474</c:v>
                </c:pt>
                <c:pt idx="4">
                  <c:v>107.80428119238093</c:v>
                </c:pt>
                <c:pt idx="5">
                  <c:v>101.06651361785711</c:v>
                </c:pt>
                <c:pt idx="6">
                  <c:v>94.328746043333297</c:v>
                </c:pt>
                <c:pt idx="7">
                  <c:v>87.590978468809482</c:v>
                </c:pt>
                <c:pt idx="8">
                  <c:v>80.853210894285667</c:v>
                </c:pt>
                <c:pt idx="9">
                  <c:v>74.115443319761852</c:v>
                </c:pt>
                <c:pt idx="10">
                  <c:v>67.377675745238037</c:v>
                </c:pt>
                <c:pt idx="11">
                  <c:v>60.639908170714229</c:v>
                </c:pt>
                <c:pt idx="12">
                  <c:v>53.902140596190421</c:v>
                </c:pt>
                <c:pt idx="13">
                  <c:v>47.164373021666613</c:v>
                </c:pt>
                <c:pt idx="14">
                  <c:v>40.426605447142805</c:v>
                </c:pt>
                <c:pt idx="15">
                  <c:v>33.688837872618997</c:v>
                </c:pt>
                <c:pt idx="16">
                  <c:v>26.951070298095189</c:v>
                </c:pt>
                <c:pt idx="17">
                  <c:v>20.213302723571381</c:v>
                </c:pt>
                <c:pt idx="18">
                  <c:v>13.475535149047571</c:v>
                </c:pt>
                <c:pt idx="19">
                  <c:v>6.7377675745237617</c:v>
                </c:pt>
                <c:pt idx="20">
                  <c:v>-4.7961634663806763E-14</c:v>
                </c:pt>
              </c:numCache>
            </c:numRef>
          </c:xVal>
          <c:yVal>
            <c:numRef>
              <c:f>'My-Mz'!$L$17:$L$37</c:f>
              <c:numCache>
                <c:formatCode>0.00</c:formatCode>
                <c:ptCount val="21"/>
                <c:pt idx="0">
                  <c:v>0</c:v>
                </c:pt>
                <c:pt idx="1">
                  <c:v>2.7033707329107153</c:v>
                </c:pt>
                <c:pt idx="2">
                  <c:v>5.2681070692619096</c:v>
                </c:pt>
                <c:pt idx="3">
                  <c:v>7.6942090090535773</c:v>
                </c:pt>
                <c:pt idx="4">
                  <c:v>9.9816765522857231</c:v>
                </c:pt>
                <c:pt idx="5">
                  <c:v>12.130509698958344</c:v>
                </c:pt>
                <c:pt idx="6">
                  <c:v>14.140708449071441</c:v>
                </c:pt>
                <c:pt idx="7">
                  <c:v>16.012272802625009</c:v>
                </c:pt>
                <c:pt idx="8">
                  <c:v>17.745202759619058</c:v>
                </c:pt>
                <c:pt idx="9">
                  <c:v>19.339498320053586</c:v>
                </c:pt>
                <c:pt idx="10">
                  <c:v>20.795159483928586</c:v>
                </c:pt>
                <c:pt idx="11">
                  <c:v>22.112186251244061</c:v>
                </c:pt>
                <c:pt idx="12">
                  <c:v>23.290578622000009</c:v>
                </c:pt>
                <c:pt idx="13">
                  <c:v>24.330336596196439</c:v>
                </c:pt>
                <c:pt idx="14">
                  <c:v>25.231460173833341</c:v>
                </c:pt>
                <c:pt idx="15">
                  <c:v>25.993949354910722</c:v>
                </c:pt>
                <c:pt idx="16">
                  <c:v>26.617804139428578</c:v>
                </c:pt>
                <c:pt idx="17">
                  <c:v>27.103024527386911</c:v>
                </c:pt>
                <c:pt idx="18">
                  <c:v>27.449610518785718</c:v>
                </c:pt>
                <c:pt idx="19">
                  <c:v>27.657562113625005</c:v>
                </c:pt>
                <c:pt idx="20">
                  <c:v>27.726879311904764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811312"/>
        <c:axId val="2064799344"/>
      </c:scatterChart>
      <c:valAx>
        <c:axId val="2064811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4799344"/>
        <c:crosses val="autoZero"/>
        <c:crossBetween val="midCat"/>
      </c:valAx>
      <c:valAx>
        <c:axId val="20647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4811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551" cy="606217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2</xdr:row>
      <xdr:rowOff>195262</xdr:rowOff>
    </xdr:from>
    <xdr:to>
      <xdr:col>18</xdr:col>
      <xdr:colOff>514350</xdr:colOff>
      <xdr:row>14</xdr:row>
      <xdr:rowOff>80962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4" workbookViewId="0">
      <selection activeCell="N17" sqref="N17"/>
    </sheetView>
  </sheetViews>
  <sheetFormatPr defaultColWidth="10.7109375" defaultRowHeight="18.95" customHeight="1" x14ac:dyDescent="0.25"/>
  <cols>
    <col min="1" max="16384" width="10.7109375" style="1"/>
  </cols>
  <sheetData>
    <row r="1" spans="1:12" ht="18.95" customHeight="1" x14ac:dyDescent="0.25">
      <c r="A1" s="1" t="s">
        <v>0</v>
      </c>
      <c r="B1" s="2">
        <v>300</v>
      </c>
      <c r="C1" s="1" t="s">
        <v>2</v>
      </c>
      <c r="F1" s="1" t="s">
        <v>16</v>
      </c>
      <c r="G1" s="2">
        <v>235</v>
      </c>
      <c r="H1" s="1" t="s">
        <v>18</v>
      </c>
    </row>
    <row r="2" spans="1:12" ht="18.95" customHeight="1" x14ac:dyDescent="0.25">
      <c r="A2" s="1" t="s">
        <v>1</v>
      </c>
      <c r="B2" s="2">
        <v>150</v>
      </c>
      <c r="C2" s="1" t="s">
        <v>2</v>
      </c>
      <c r="F2" s="1" t="s">
        <v>17</v>
      </c>
      <c r="G2" s="2">
        <v>1.05</v>
      </c>
    </row>
    <row r="3" spans="1:12" ht="18.95" customHeight="1" x14ac:dyDescent="0.25">
      <c r="A3" s="1" t="s">
        <v>8</v>
      </c>
      <c r="B3" s="2">
        <v>10.7</v>
      </c>
      <c r="C3" s="1" t="s">
        <v>2</v>
      </c>
    </row>
    <row r="4" spans="1:12" ht="18.95" customHeight="1" x14ac:dyDescent="0.25">
      <c r="A4" s="1" t="s">
        <v>9</v>
      </c>
      <c r="B4" s="2">
        <v>7.1</v>
      </c>
      <c r="C4" s="1" t="s">
        <v>2</v>
      </c>
    </row>
    <row r="6" spans="1:12" ht="18.95" customHeight="1" x14ac:dyDescent="0.25">
      <c r="A6" s="1" t="s">
        <v>3</v>
      </c>
      <c r="B6" s="1">
        <f>2*B2*B3+(B1-2*B3)*B4</f>
        <v>5188.0600000000004</v>
      </c>
      <c r="C6" s="1" t="s">
        <v>5</v>
      </c>
      <c r="E6" s="3">
        <f>B6/100</f>
        <v>51.880600000000001</v>
      </c>
      <c r="F6" s="1" t="s">
        <v>4</v>
      </c>
      <c r="I6" s="5" t="s">
        <v>23</v>
      </c>
    </row>
    <row r="7" spans="1:12" ht="18.95" customHeight="1" x14ac:dyDescent="0.25">
      <c r="A7" s="1" t="s">
        <v>10</v>
      </c>
      <c r="B7" s="1">
        <f>2*B2*B3*(B1-B3)^2/4+B2*B3^3/12+B4*(B1-2*B3)^3/12</f>
        <v>79974556.425633341</v>
      </c>
      <c r="C7" s="1" t="s">
        <v>6</v>
      </c>
      <c r="E7" s="4">
        <f>B7/10000</f>
        <v>7997.4556425633345</v>
      </c>
      <c r="F7" s="1" t="s">
        <v>7</v>
      </c>
      <c r="I7" s="1" t="s">
        <v>27</v>
      </c>
      <c r="J7" s="6">
        <f>B11*$G$1/$G$2/1000000</f>
        <v>134.75535149047619</v>
      </c>
      <c r="K7" s="1" t="s">
        <v>24</v>
      </c>
    </row>
    <row r="8" spans="1:12" ht="18.95" customHeight="1" x14ac:dyDescent="0.25">
      <c r="A8" s="1" t="s">
        <v>11</v>
      </c>
      <c r="B8" s="1">
        <f>2*B3*B2^3/12+(B1-2*B3)*B4^3/12</f>
        <v>6027059.5003833333</v>
      </c>
      <c r="C8" s="1" t="s">
        <v>6</v>
      </c>
      <c r="E8" s="4">
        <f>B8/10000</f>
        <v>602.7059500383333</v>
      </c>
      <c r="F8" s="1" t="s">
        <v>7</v>
      </c>
      <c r="I8" s="1" t="s">
        <v>28</v>
      </c>
      <c r="J8" s="6">
        <f>B12*$G$1/$G$2/1000000</f>
        <v>27.726879311904764</v>
      </c>
      <c r="K8" s="1" t="s">
        <v>24</v>
      </c>
    </row>
    <row r="9" spans="1:12" ht="18.95" customHeight="1" x14ac:dyDescent="0.25">
      <c r="A9" s="1" t="s">
        <v>14</v>
      </c>
      <c r="B9" s="1">
        <f>B7/(B1/2)</f>
        <v>533163.70950422226</v>
      </c>
      <c r="C9" s="1" t="s">
        <v>12</v>
      </c>
      <c r="E9" s="3">
        <f>B9/1000</f>
        <v>533.16370950422231</v>
      </c>
      <c r="F9" s="1" t="s">
        <v>13</v>
      </c>
    </row>
    <row r="10" spans="1:12" ht="18.95" customHeight="1" x14ac:dyDescent="0.25">
      <c r="A10" s="1" t="s">
        <v>15</v>
      </c>
      <c r="B10" s="1">
        <f>B8/(B2/2)</f>
        <v>80360.793338444448</v>
      </c>
      <c r="C10" s="1" t="s">
        <v>12</v>
      </c>
      <c r="E10" s="3">
        <f>B10/1000</f>
        <v>80.360793338444452</v>
      </c>
      <c r="F10" s="1" t="s">
        <v>13</v>
      </c>
      <c r="I10" s="5" t="s">
        <v>22</v>
      </c>
    </row>
    <row r="11" spans="1:12" ht="18.95" customHeight="1" x14ac:dyDescent="0.25">
      <c r="A11" s="1" t="s">
        <v>19</v>
      </c>
      <c r="B11" s="1">
        <f>2*(B2*B3*(B1-B3)/2+B4*(B1/2-B3)^2/2)</f>
        <v>602098.37899999996</v>
      </c>
      <c r="C11" s="1" t="s">
        <v>12</v>
      </c>
      <c r="E11" s="3">
        <f>B11/1000</f>
        <v>602.09837899999991</v>
      </c>
      <c r="F11" s="1" t="s">
        <v>21</v>
      </c>
      <c r="I11" s="1" t="s">
        <v>27</v>
      </c>
      <c r="J11" s="6">
        <f>B9*$G$1/$G$2/1000000</f>
        <v>119.32711593665927</v>
      </c>
      <c r="K11" s="1" t="s">
        <v>24</v>
      </c>
    </row>
    <row r="12" spans="1:12" ht="18.95" customHeight="1" x14ac:dyDescent="0.25">
      <c r="A12" s="1" t="s">
        <v>20</v>
      </c>
      <c r="B12" s="1">
        <f>2*(2*B3*(B2/2)^2/2+(B1-2*B3)*(B4/2)^2/2)</f>
        <v>123886.05649999999</v>
      </c>
      <c r="C12" s="1" t="s">
        <v>12</v>
      </c>
      <c r="E12" s="3">
        <f>B12/1000</f>
        <v>123.8860565</v>
      </c>
      <c r="F12" s="1" t="s">
        <v>21</v>
      </c>
      <c r="I12" s="1" t="s">
        <v>28</v>
      </c>
      <c r="J12" s="6">
        <f>B10*$G$1/$G$2/1000000</f>
        <v>17.985510890032806</v>
      </c>
      <c r="K12" s="1" t="s">
        <v>24</v>
      </c>
    </row>
    <row r="14" spans="1:12" ht="18.95" customHeight="1" x14ac:dyDescent="0.25">
      <c r="A14" s="5" t="s">
        <v>25</v>
      </c>
    </row>
    <row r="15" spans="1:12" ht="18.95" customHeight="1" x14ac:dyDescent="0.25">
      <c r="A15" s="5" t="s">
        <v>26</v>
      </c>
      <c r="D15" s="5" t="s">
        <v>29</v>
      </c>
      <c r="H15" s="5" t="s">
        <v>31</v>
      </c>
      <c r="K15" s="5" t="s">
        <v>32</v>
      </c>
    </row>
    <row r="16" spans="1:12" ht="18.95" customHeight="1" x14ac:dyDescent="0.25">
      <c r="A16" s="1" t="s">
        <v>27</v>
      </c>
      <c r="B16" s="1" t="s">
        <v>28</v>
      </c>
      <c r="D16" s="1" t="s">
        <v>30</v>
      </c>
      <c r="E16" s="1" t="s">
        <v>27</v>
      </c>
      <c r="F16" s="1" t="s">
        <v>28</v>
      </c>
      <c r="H16" s="1" t="s">
        <v>27</v>
      </c>
      <c r="I16" s="1" t="s">
        <v>28</v>
      </c>
      <c r="K16" s="1" t="s">
        <v>27</v>
      </c>
      <c r="L16" s="1" t="s">
        <v>28</v>
      </c>
    </row>
    <row r="17" spans="1:12" ht="18.95" customHeight="1" x14ac:dyDescent="0.25">
      <c r="A17" s="3">
        <f>J11</f>
        <v>119.32711593665927</v>
      </c>
      <c r="B17" s="3">
        <v>0</v>
      </c>
      <c r="D17" s="1">
        <v>0</v>
      </c>
      <c r="E17" s="3">
        <f>J7</f>
        <v>134.75535149047619</v>
      </c>
      <c r="F17" s="3">
        <v>0</v>
      </c>
      <c r="H17" s="3">
        <f>J7</f>
        <v>134.75535149047619</v>
      </c>
      <c r="I17" s="3">
        <v>0</v>
      </c>
      <c r="K17" s="3">
        <f>J7</f>
        <v>134.75535149047619</v>
      </c>
      <c r="L17" s="3">
        <f>(1-(K17/$J$7)^2)*$J$8</f>
        <v>0</v>
      </c>
    </row>
    <row r="18" spans="1:12" ht="18.95" customHeight="1" x14ac:dyDescent="0.25">
      <c r="A18" s="3">
        <v>0</v>
      </c>
      <c r="B18" s="3">
        <f>J12</f>
        <v>17.985510890032806</v>
      </c>
      <c r="D18" s="1">
        <f>B2/40</f>
        <v>3.75</v>
      </c>
      <c r="E18" s="3">
        <f>$J$7-2*D18*$B$3*($B$1-$B$3)*$G$1/$G$2/1000000</f>
        <v>129.55931684761904</v>
      </c>
      <c r="F18" s="3">
        <f>2*D18*$B$3*($B$2-D18)*$G$1/$G$2/1000000</f>
        <v>2.6267544642857139</v>
      </c>
      <c r="H18" s="3">
        <v>0</v>
      </c>
      <c r="I18" s="3">
        <f>J8</f>
        <v>27.726879311904764</v>
      </c>
      <c r="K18" s="3">
        <f>K17-$J$7/20</f>
        <v>128.01758391595237</v>
      </c>
      <c r="L18" s="3">
        <f t="shared" ref="L18:L37" si="0">(1-(K18/$J$7)^2)*$J$8</f>
        <v>2.7033707329107153</v>
      </c>
    </row>
    <row r="19" spans="1:12" ht="18.95" customHeight="1" x14ac:dyDescent="0.25">
      <c r="D19" s="1">
        <f>D18+$D$18</f>
        <v>7.5</v>
      </c>
      <c r="E19" s="3">
        <f t="shared" ref="E19:E37" si="1">$J$7-2*D19*$B$3*($B$1-$B$3)*$G$1/$G$2/1000000</f>
        <v>124.3632822047619</v>
      </c>
      <c r="F19" s="3">
        <f t="shared" ref="F19:F37" si="2">2*D19*$B$3*($B$2-D19)*$G$1/$G$2/1000000</f>
        <v>5.1188035714285709</v>
      </c>
      <c r="K19" s="3">
        <f t="shared" ref="K19:K37" si="3">K18-$J$7/20</f>
        <v>121.27981634142856</v>
      </c>
      <c r="L19" s="3">
        <f t="shared" si="0"/>
        <v>5.2681070692619096</v>
      </c>
    </row>
    <row r="20" spans="1:12" ht="18.95" customHeight="1" x14ac:dyDescent="0.25">
      <c r="D20" s="1">
        <f t="shared" ref="D20:D35" si="4">D19+$D$18</f>
        <v>11.25</v>
      </c>
      <c r="E20" s="3">
        <f t="shared" si="1"/>
        <v>119.16724756190476</v>
      </c>
      <c r="F20" s="3">
        <f t="shared" si="2"/>
        <v>7.4761473214285692</v>
      </c>
      <c r="K20" s="3">
        <f t="shared" si="3"/>
        <v>114.54204876690474</v>
      </c>
      <c r="L20" s="3">
        <f t="shared" si="0"/>
        <v>7.6942090090535773</v>
      </c>
    </row>
    <row r="21" spans="1:12" ht="18.95" customHeight="1" x14ac:dyDescent="0.25">
      <c r="D21" s="1">
        <f t="shared" si="4"/>
        <v>15</v>
      </c>
      <c r="E21" s="3">
        <f t="shared" si="1"/>
        <v>113.97121291904762</v>
      </c>
      <c r="F21" s="3">
        <f t="shared" si="2"/>
        <v>9.6987857142857141</v>
      </c>
      <c r="K21" s="3">
        <f t="shared" si="3"/>
        <v>107.80428119238093</v>
      </c>
      <c r="L21" s="3">
        <f t="shared" si="0"/>
        <v>9.9816765522857231</v>
      </c>
    </row>
    <row r="22" spans="1:12" ht="18.95" customHeight="1" x14ac:dyDescent="0.25">
      <c r="D22" s="1">
        <f t="shared" si="4"/>
        <v>18.75</v>
      </c>
      <c r="E22" s="3">
        <f t="shared" si="1"/>
        <v>108.77517827619047</v>
      </c>
      <c r="F22" s="3">
        <f t="shared" si="2"/>
        <v>11.78671875</v>
      </c>
      <c r="K22" s="3">
        <f t="shared" si="3"/>
        <v>101.06651361785711</v>
      </c>
      <c r="L22" s="3">
        <f t="shared" si="0"/>
        <v>12.130509698958344</v>
      </c>
    </row>
    <row r="23" spans="1:12" ht="18.95" customHeight="1" x14ac:dyDescent="0.25">
      <c r="D23" s="1">
        <f t="shared" si="4"/>
        <v>22.5</v>
      </c>
      <c r="E23" s="3">
        <f t="shared" si="1"/>
        <v>103.57914363333333</v>
      </c>
      <c r="F23" s="3">
        <f t="shared" si="2"/>
        <v>13.739946428571425</v>
      </c>
      <c r="K23" s="3">
        <f t="shared" si="3"/>
        <v>94.328746043333297</v>
      </c>
      <c r="L23" s="3">
        <f t="shared" si="0"/>
        <v>14.140708449071441</v>
      </c>
    </row>
    <row r="24" spans="1:12" ht="18.95" customHeight="1" x14ac:dyDescent="0.25">
      <c r="D24" s="1">
        <f t="shared" si="4"/>
        <v>26.25</v>
      </c>
      <c r="E24" s="3">
        <f t="shared" si="1"/>
        <v>98.383108990476188</v>
      </c>
      <c r="F24" s="3">
        <f t="shared" si="2"/>
        <v>15.558468749999999</v>
      </c>
      <c r="K24" s="3">
        <f t="shared" si="3"/>
        <v>87.590978468809482</v>
      </c>
      <c r="L24" s="3">
        <f t="shared" si="0"/>
        <v>16.012272802625009</v>
      </c>
    </row>
    <row r="25" spans="1:12" ht="18.95" customHeight="1" x14ac:dyDescent="0.25">
      <c r="D25" s="1">
        <f t="shared" si="4"/>
        <v>30</v>
      </c>
      <c r="E25" s="3">
        <f t="shared" si="1"/>
        <v>93.187074347619046</v>
      </c>
      <c r="F25" s="3">
        <f t="shared" si="2"/>
        <v>17.242285714285714</v>
      </c>
      <c r="K25" s="3">
        <f t="shared" si="3"/>
        <v>80.853210894285667</v>
      </c>
      <c r="L25" s="3">
        <f t="shared" si="0"/>
        <v>17.745202759619058</v>
      </c>
    </row>
    <row r="26" spans="1:12" ht="18.95" customHeight="1" x14ac:dyDescent="0.25">
      <c r="D26" s="1">
        <f t="shared" si="4"/>
        <v>33.75</v>
      </c>
      <c r="E26" s="3">
        <f t="shared" si="1"/>
        <v>87.991039704761903</v>
      </c>
      <c r="F26" s="3">
        <f t="shared" si="2"/>
        <v>18.791397321428573</v>
      </c>
      <c r="K26" s="3">
        <f t="shared" si="3"/>
        <v>74.115443319761852</v>
      </c>
      <c r="L26" s="3">
        <f t="shared" si="0"/>
        <v>19.339498320053586</v>
      </c>
    </row>
    <row r="27" spans="1:12" ht="18.95" customHeight="1" x14ac:dyDescent="0.25">
      <c r="D27" s="1">
        <f t="shared" si="4"/>
        <v>37.5</v>
      </c>
      <c r="E27" s="3">
        <f t="shared" si="1"/>
        <v>82.79500506190476</v>
      </c>
      <c r="F27" s="3">
        <f t="shared" si="2"/>
        <v>20.205803571428572</v>
      </c>
      <c r="K27" s="3">
        <f t="shared" si="3"/>
        <v>67.377675745238037</v>
      </c>
      <c r="L27" s="3">
        <f t="shared" si="0"/>
        <v>20.795159483928586</v>
      </c>
    </row>
    <row r="28" spans="1:12" ht="18.95" customHeight="1" x14ac:dyDescent="0.25">
      <c r="D28" s="1">
        <f t="shared" si="4"/>
        <v>41.25</v>
      </c>
      <c r="E28" s="3">
        <f t="shared" si="1"/>
        <v>77.598970419047617</v>
      </c>
      <c r="F28" s="3">
        <f t="shared" si="2"/>
        <v>21.485504464285707</v>
      </c>
      <c r="K28" s="3">
        <f t="shared" si="3"/>
        <v>60.639908170714229</v>
      </c>
      <c r="L28" s="3">
        <f t="shared" si="0"/>
        <v>22.112186251244061</v>
      </c>
    </row>
    <row r="29" spans="1:12" ht="18.95" customHeight="1" x14ac:dyDescent="0.25">
      <c r="D29" s="1">
        <f t="shared" si="4"/>
        <v>45</v>
      </c>
      <c r="E29" s="3">
        <f t="shared" si="1"/>
        <v>72.402935776190475</v>
      </c>
      <c r="F29" s="3">
        <f t="shared" si="2"/>
        <v>22.630499999999998</v>
      </c>
      <c r="K29" s="3">
        <f t="shared" si="3"/>
        <v>53.902140596190421</v>
      </c>
      <c r="L29" s="3">
        <f t="shared" si="0"/>
        <v>23.290578622000009</v>
      </c>
    </row>
    <row r="30" spans="1:12" ht="18.95" customHeight="1" x14ac:dyDescent="0.25">
      <c r="D30" s="1">
        <f t="shared" si="4"/>
        <v>48.75</v>
      </c>
      <c r="E30" s="3">
        <f t="shared" si="1"/>
        <v>67.206901133333318</v>
      </c>
      <c r="F30" s="3">
        <f t="shared" si="2"/>
        <v>23.640790178571429</v>
      </c>
      <c r="K30" s="3">
        <f t="shared" si="3"/>
        <v>47.164373021666613</v>
      </c>
      <c r="L30" s="3">
        <f t="shared" si="0"/>
        <v>24.330336596196439</v>
      </c>
    </row>
    <row r="31" spans="1:12" ht="18.95" customHeight="1" x14ac:dyDescent="0.25">
      <c r="D31" s="1">
        <f t="shared" si="4"/>
        <v>52.5</v>
      </c>
      <c r="E31" s="3">
        <f t="shared" si="1"/>
        <v>62.010866490476189</v>
      </c>
      <c r="F31" s="3">
        <f t="shared" si="2"/>
        <v>24.516375</v>
      </c>
      <c r="K31" s="3">
        <f t="shared" si="3"/>
        <v>40.426605447142805</v>
      </c>
      <c r="L31" s="3">
        <f t="shared" si="0"/>
        <v>25.231460173833341</v>
      </c>
    </row>
    <row r="32" spans="1:12" ht="18.95" customHeight="1" x14ac:dyDescent="0.25">
      <c r="D32" s="1">
        <f t="shared" si="4"/>
        <v>56.25</v>
      </c>
      <c r="E32" s="3">
        <f t="shared" si="1"/>
        <v>56.814831847619047</v>
      </c>
      <c r="F32" s="3">
        <f t="shared" si="2"/>
        <v>25.257254464285712</v>
      </c>
      <c r="K32" s="3">
        <f t="shared" si="3"/>
        <v>33.688837872618997</v>
      </c>
      <c r="L32" s="3">
        <f t="shared" si="0"/>
        <v>25.993949354910722</v>
      </c>
    </row>
    <row r="33" spans="4:12" ht="18.95" customHeight="1" x14ac:dyDescent="0.25">
      <c r="D33" s="1">
        <f t="shared" si="4"/>
        <v>60</v>
      </c>
      <c r="E33" s="3">
        <f t="shared" si="1"/>
        <v>51.618797204761904</v>
      </c>
      <c r="F33" s="3">
        <f t="shared" si="2"/>
        <v>25.863428571428571</v>
      </c>
      <c r="K33" s="3">
        <f t="shared" si="3"/>
        <v>26.951070298095189</v>
      </c>
      <c r="L33" s="3">
        <f t="shared" si="0"/>
        <v>26.617804139428578</v>
      </c>
    </row>
    <row r="34" spans="4:12" ht="18.95" customHeight="1" x14ac:dyDescent="0.25">
      <c r="D34" s="1">
        <f t="shared" si="4"/>
        <v>63.75</v>
      </c>
      <c r="E34" s="3">
        <f t="shared" si="1"/>
        <v>46.422762561904776</v>
      </c>
      <c r="F34" s="3">
        <f t="shared" si="2"/>
        <v>26.334897321428571</v>
      </c>
      <c r="K34" s="3">
        <f t="shared" si="3"/>
        <v>20.213302723571381</v>
      </c>
      <c r="L34" s="3">
        <f t="shared" si="0"/>
        <v>27.103024527386911</v>
      </c>
    </row>
    <row r="35" spans="4:12" ht="18.95" customHeight="1" x14ac:dyDescent="0.25">
      <c r="D35" s="1">
        <f t="shared" si="4"/>
        <v>67.5</v>
      </c>
      <c r="E35" s="3">
        <f t="shared" si="1"/>
        <v>41.226727919047605</v>
      </c>
      <c r="F35" s="3">
        <f t="shared" si="2"/>
        <v>26.671660714285714</v>
      </c>
      <c r="K35" s="3">
        <f t="shared" si="3"/>
        <v>13.475535149047571</v>
      </c>
      <c r="L35" s="3">
        <f t="shared" si="0"/>
        <v>27.449610518785718</v>
      </c>
    </row>
    <row r="36" spans="4:12" ht="18.95" customHeight="1" x14ac:dyDescent="0.25">
      <c r="D36" s="1">
        <f>D35+$D$18</f>
        <v>71.25</v>
      </c>
      <c r="E36" s="3">
        <f t="shared" si="1"/>
        <v>36.030693276190476</v>
      </c>
      <c r="F36" s="3">
        <f t="shared" si="2"/>
        <v>26.873718749999998</v>
      </c>
      <c r="K36" s="3">
        <f t="shared" si="3"/>
        <v>6.7377675745237617</v>
      </c>
      <c r="L36" s="3">
        <f t="shared" si="0"/>
        <v>27.657562113625005</v>
      </c>
    </row>
    <row r="37" spans="4:12" ht="18.95" customHeight="1" x14ac:dyDescent="0.25">
      <c r="D37" s="1">
        <f>D38-B4/2</f>
        <v>71.45</v>
      </c>
      <c r="E37" s="3">
        <f t="shared" si="1"/>
        <v>35.753571428571433</v>
      </c>
      <c r="F37" s="3">
        <f t="shared" si="2"/>
        <v>26.880711454761904</v>
      </c>
      <c r="K37" s="3">
        <f t="shared" si="3"/>
        <v>-4.7961634663806763E-14</v>
      </c>
      <c r="L37" s="3">
        <f t="shared" si="0"/>
        <v>27.726879311904764</v>
      </c>
    </row>
    <row r="38" spans="4:12" ht="18.95" customHeight="1" x14ac:dyDescent="0.25">
      <c r="D38" s="1">
        <f>D36+$D$18</f>
        <v>75</v>
      </c>
      <c r="E38" s="3">
        <v>0</v>
      </c>
      <c r="F38" s="3">
        <f>J8</f>
        <v>27.726879311904764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My-Mz</vt:lpstr>
      <vt:lpstr>Grafico1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</dc:creator>
  <cp:lastModifiedBy>Utente1</cp:lastModifiedBy>
  <dcterms:created xsi:type="dcterms:W3CDTF">2017-11-21T08:00:10Z</dcterms:created>
  <dcterms:modified xsi:type="dcterms:W3CDTF">2019-12-03T19:00:14Z</dcterms:modified>
</cp:coreProperties>
</file>