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7095" activeTab="0"/>
  </bookViews>
  <sheets>
    <sheet name="Criteri" sheetId="1" r:id="rId1"/>
    <sheet name="Punteggi (ord alf)" sheetId="2" r:id="rId2"/>
    <sheet name="Punteggi (classifica)" sheetId="3" r:id="rId3"/>
    <sheet name="Quesiti" sheetId="4" r:id="rId4"/>
    <sheet name="MN sez 1" sheetId="5" r:id="rId5"/>
    <sheet name="MN sez 2" sheetId="6" r:id="rId6"/>
    <sheet name="MN sez 3" sheetId="7" r:id="rId7"/>
    <sheet name="MN sez 4" sheetId="8" r:id="rId8"/>
    <sheet name="MN sez 5" sheetId="9" r:id="rId9"/>
    <sheet name="MN sez 6" sheetId="10" r:id="rId10"/>
    <sheet name="MN sez 7" sheetId="11" r:id="rId11"/>
    <sheet name="M-N" sheetId="12" r:id="rId12"/>
  </sheets>
  <definedNames/>
  <calcPr fullCalcOnLoad="1"/>
</workbook>
</file>

<file path=xl/sharedStrings.xml><?xml version="1.0" encoding="utf-8"?>
<sst xmlns="http://schemas.openxmlformats.org/spreadsheetml/2006/main" count="323" uniqueCount="114">
  <si>
    <t>b</t>
  </si>
  <si>
    <t>h</t>
  </si>
  <si>
    <t>c</t>
  </si>
  <si>
    <t>fcd</t>
  </si>
  <si>
    <t>fyd</t>
  </si>
  <si>
    <t>d</t>
  </si>
  <si>
    <t>MRd</t>
  </si>
  <si>
    <t>MEd 1</t>
  </si>
  <si>
    <t>MPa</t>
  </si>
  <si>
    <t>i</t>
  </si>
  <si>
    <r>
      <t xml:space="preserve">x o </t>
    </r>
    <r>
      <rPr>
        <sz val="11"/>
        <color indexed="8"/>
        <rFont val="Symbol"/>
        <family val="1"/>
      </rPr>
      <t>h</t>
    </r>
    <r>
      <rPr>
        <sz val="11"/>
        <color theme="1"/>
        <rFont val="Calibri"/>
        <family val="2"/>
      </rPr>
      <t>min</t>
    </r>
  </si>
  <si>
    <t>k</t>
  </si>
  <si>
    <t>M</t>
  </si>
  <si>
    <t>N</t>
  </si>
  <si>
    <t>cm</t>
  </si>
  <si>
    <t>MEd 2</t>
  </si>
  <si>
    <t>Mcmax</t>
  </si>
  <si>
    <t>Ncmax</t>
  </si>
  <si>
    <r>
      <rPr>
        <sz val="11"/>
        <color indexed="8"/>
        <rFont val="Symbol"/>
        <family val="1"/>
      </rPr>
      <t>n</t>
    </r>
    <r>
      <rPr>
        <sz val="11"/>
        <color theme="1"/>
        <rFont val="Calibri"/>
        <family val="2"/>
      </rPr>
      <t xml:space="preserve"> Ncmax</t>
    </r>
  </si>
  <si>
    <t>NEd</t>
  </si>
  <si>
    <t>Mc(N)</t>
  </si>
  <si>
    <t>MEd</t>
  </si>
  <si>
    <t>As=A's</t>
  </si>
  <si>
    <r>
      <t>V</t>
    </r>
    <r>
      <rPr>
        <sz val="9"/>
        <color indexed="8"/>
        <rFont val="Calibri"/>
        <family val="2"/>
      </rPr>
      <t>Rd,max</t>
    </r>
    <r>
      <rPr>
        <sz val="8"/>
        <color indexed="8"/>
        <rFont val="Calibri"/>
        <family val="2"/>
      </rPr>
      <t xml:space="preserve"> (2.5)</t>
    </r>
  </si>
  <si>
    <r>
      <t>V</t>
    </r>
    <r>
      <rPr>
        <sz val="9"/>
        <color indexed="8"/>
        <rFont val="Calibri"/>
        <family val="2"/>
      </rPr>
      <t>Rd,max</t>
    </r>
    <r>
      <rPr>
        <sz val="8"/>
        <color indexed="8"/>
        <rFont val="Calibri"/>
        <family val="2"/>
      </rPr>
      <t xml:space="preserve"> (2)</t>
    </r>
  </si>
  <si>
    <t>VEd 1</t>
  </si>
  <si>
    <r>
      <t xml:space="preserve">cot </t>
    </r>
    <r>
      <rPr>
        <sz val="11"/>
        <color indexed="8"/>
        <rFont val="Symbol"/>
        <family val="1"/>
      </rPr>
      <t>q</t>
    </r>
  </si>
  <si>
    <t>VEd 2</t>
  </si>
  <si>
    <t>s 1</t>
  </si>
  <si>
    <t>s 2</t>
  </si>
  <si>
    <t>As 1</t>
  </si>
  <si>
    <t>A's 1</t>
  </si>
  <si>
    <t>As 2</t>
  </si>
  <si>
    <t>A's 2</t>
  </si>
  <si>
    <t>numero</t>
  </si>
  <si>
    <t>Cognome</t>
  </si>
  <si>
    <t>Nome</t>
  </si>
  <si>
    <t>Matricola</t>
  </si>
  <si>
    <t>O49000149</t>
  </si>
  <si>
    <t>Purrazzo</t>
  </si>
  <si>
    <t>O49000148</t>
  </si>
  <si>
    <t>n.</t>
  </si>
  <si>
    <t>max 3</t>
  </si>
  <si>
    <t>max 1</t>
  </si>
  <si>
    <t>max 2</t>
  </si>
  <si>
    <t>max 4</t>
  </si>
  <si>
    <t>Torrisi</t>
  </si>
  <si>
    <t>Graziella</t>
  </si>
  <si>
    <t>O49000155</t>
  </si>
  <si>
    <t>decim</t>
  </si>
  <si>
    <t>s 1 (cot 2.5)</t>
  </si>
  <si>
    <t>Tot 1</t>
  </si>
  <si>
    <t>Tot 2</t>
  </si>
  <si>
    <t>TOT</t>
  </si>
  <si>
    <t>max 14</t>
  </si>
  <si>
    <t>max 22</t>
  </si>
  <si>
    <t>Zaker</t>
  </si>
  <si>
    <t>Veronica</t>
  </si>
  <si>
    <t>O49000168</t>
  </si>
  <si>
    <t>Savoca</t>
  </si>
  <si>
    <t>Roberto</t>
  </si>
  <si>
    <t>O49000157</t>
  </si>
  <si>
    <t>Fichera</t>
  </si>
  <si>
    <t>Sebastiano</t>
  </si>
  <si>
    <t>O49000151</t>
  </si>
  <si>
    <t>Emanuele</t>
  </si>
  <si>
    <t>O49000159</t>
  </si>
  <si>
    <t>Gulizia</t>
  </si>
  <si>
    <t>O49000163</t>
  </si>
  <si>
    <t>Mazzullo</t>
  </si>
  <si>
    <t>Maria Grazia</t>
  </si>
  <si>
    <t>O49000162</t>
  </si>
  <si>
    <t>Raffa</t>
  </si>
  <si>
    <t>O49000167</t>
  </si>
  <si>
    <t>Scuderi</t>
  </si>
  <si>
    <t>O49000161</t>
  </si>
  <si>
    <t>Marotta</t>
  </si>
  <si>
    <t>O49000100</t>
  </si>
  <si>
    <t>Antonio</t>
  </si>
  <si>
    <t>Signorello</t>
  </si>
  <si>
    <t>Giulia</t>
  </si>
  <si>
    <t>O49000166</t>
  </si>
  <si>
    <t>O49000154</t>
  </si>
  <si>
    <t>Lazzaro Danzuso</t>
  </si>
  <si>
    <t>Carmelo</t>
  </si>
  <si>
    <t>O49000158</t>
  </si>
  <si>
    <t>Ruggeri</t>
  </si>
  <si>
    <t>O49000142</t>
  </si>
  <si>
    <t>Gentile</t>
  </si>
  <si>
    <t>Randazzo</t>
  </si>
  <si>
    <t>Giovanni</t>
  </si>
  <si>
    <t>O49000156</t>
  </si>
  <si>
    <t>Rannisi</t>
  </si>
  <si>
    <t>Oriana</t>
  </si>
  <si>
    <t>---</t>
  </si>
  <si>
    <t>Criteri seguiti per calcolare il punteggio</t>
  </si>
  <si>
    <t>- ho considerato accettabile un valore che differisce da quello da me calcolato al massimo del 10% o di 1.0</t>
  </si>
  <si>
    <t>Per ciascuna domanda:</t>
  </si>
  <si>
    <t>- ho considerato esatto un valore che differisce da quello da me calcolato al massimo del 5% o di 0.5</t>
  </si>
  <si>
    <t>Flessione semplice</t>
  </si>
  <si>
    <t xml:space="preserve">Primo valore di M: </t>
  </si>
  <si>
    <t>calcolo di As - 3 punti per risposta esatta, 2 punti per risposta accettabile</t>
  </si>
  <si>
    <t>calcolo di A's - 1 punto a chi indica espressamente 0</t>
  </si>
  <si>
    <t xml:space="preserve">Secondo valore di M: </t>
  </si>
  <si>
    <t>calcolo di A's - 2 punti per risposta esatta, 1 punto per risposta accettabile</t>
  </si>
  <si>
    <t>Flessione composta</t>
  </si>
  <si>
    <t>4 punti per risposta esatta, 32 punti per risposta accettabile</t>
  </si>
  <si>
    <t>Taglio</t>
  </si>
  <si>
    <t xml:space="preserve">Primo valore di V: </t>
  </si>
  <si>
    <r>
      <t xml:space="preserve">si sarebbe potuto usare cot 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</rPr>
      <t xml:space="preserve">=2.5, ma io suggerisco cot 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</rPr>
      <t xml:space="preserve">=2; 4 punti per risposta esatta (con cot 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</rPr>
      <t xml:space="preserve">=2): 3 punti per risposta accettabile o con cot 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</rPr>
      <t xml:space="preserve"> fino a 2.5</t>
    </r>
  </si>
  <si>
    <r>
      <t xml:space="preserve">si deve calcolare cot 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</rPr>
      <t>; 4 punti per risposta esatta, 3 punti per risposta accettabile</t>
    </r>
  </si>
  <si>
    <t>Cifre significative</t>
  </si>
  <si>
    <t>I criteri valgono sia per la prima parte che per la seconda parte</t>
  </si>
  <si>
    <t>1 punto a chi ha indicato tutti i valori con una cifra decimale, cpome richiesto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</si>
</sst>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20"/>
      <color indexed="63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FF"/>
      <name val="Calibri"/>
      <family val="2"/>
    </font>
    <font>
      <sz val="11"/>
      <color theme="1"/>
      <name val="Symbol"/>
      <family val="1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166" fontId="4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4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42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horizontal="center"/>
    </xf>
    <xf numFmtId="166" fontId="33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 quotePrefix="1">
      <alignment horizontal="center"/>
    </xf>
    <xf numFmtId="0" fontId="39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379"/>
          <c:w val="0.92125"/>
          <c:h val="0.63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'M-N'!$E$7:$E$61</c:f>
              <c:numCache>
                <c:ptCount val="55"/>
                <c:pt idx="0">
                  <c:v>0</c:v>
                </c:pt>
                <c:pt idx="1">
                  <c:v>-34.404761904761905</c:v>
                </c:pt>
                <c:pt idx="2">
                  <c:v>-68.80952380952381</c:v>
                </c:pt>
                <c:pt idx="3">
                  <c:v>-103.21428571428571</c:v>
                </c:pt>
                <c:pt idx="4">
                  <c:v>-137.61904761904762</c:v>
                </c:pt>
                <c:pt idx="5">
                  <c:v>-172.0238095238095</c:v>
                </c:pt>
                <c:pt idx="6">
                  <c:v>-206.42857142857142</c:v>
                </c:pt>
                <c:pt idx="7">
                  <c:v>-240.83333333333331</c:v>
                </c:pt>
                <c:pt idx="8">
                  <c:v>-275.23809523809524</c:v>
                </c:pt>
                <c:pt idx="9">
                  <c:v>-309.6428571428571</c:v>
                </c:pt>
                <c:pt idx="10">
                  <c:v>-344.047619047619</c:v>
                </c:pt>
                <c:pt idx="11">
                  <c:v>-378.45238095238085</c:v>
                </c:pt>
                <c:pt idx="12">
                  <c:v>-412.85714285714283</c:v>
                </c:pt>
                <c:pt idx="13">
                  <c:v>-447.26190476190476</c:v>
                </c:pt>
                <c:pt idx="14">
                  <c:v>-481.66666666666663</c:v>
                </c:pt>
                <c:pt idx="15">
                  <c:v>-516.0714285714286</c:v>
                </c:pt>
                <c:pt idx="16">
                  <c:v>-550.4761904761905</c:v>
                </c:pt>
                <c:pt idx="17">
                  <c:v>-584.8809523809523</c:v>
                </c:pt>
                <c:pt idx="18">
                  <c:v>-619.2857142857142</c:v>
                </c:pt>
                <c:pt idx="19">
                  <c:v>-653.6904761904761</c:v>
                </c:pt>
                <c:pt idx="20">
                  <c:v>-688.095238095238</c:v>
                </c:pt>
                <c:pt idx="21">
                  <c:v>-722.5</c:v>
                </c:pt>
                <c:pt idx="22">
                  <c:v>-756.9047619047617</c:v>
                </c:pt>
                <c:pt idx="23">
                  <c:v>-791.3095238095237</c:v>
                </c:pt>
                <c:pt idx="24">
                  <c:v>-825.7142857142857</c:v>
                </c:pt>
                <c:pt idx="25">
                  <c:v>-860.1190476190475</c:v>
                </c:pt>
                <c:pt idx="26">
                  <c:v>-894.5238095238095</c:v>
                </c:pt>
                <c:pt idx="27">
                  <c:v>-928.9285714285713</c:v>
                </c:pt>
                <c:pt idx="28">
                  <c:v>-963.3333333333333</c:v>
                </c:pt>
                <c:pt idx="29">
                  <c:v>-997.7380952380951</c:v>
                </c:pt>
                <c:pt idx="30">
                  <c:v>-1032.142857142857</c:v>
                </c:pt>
                <c:pt idx="31">
                  <c:v>-1066.5476190476188</c:v>
                </c:pt>
                <c:pt idx="32">
                  <c:v>-1100.952380952381</c:v>
                </c:pt>
                <c:pt idx="33">
                  <c:v>-1135.3571428571427</c:v>
                </c:pt>
                <c:pt idx="34">
                  <c:v>-1169.7619047619046</c:v>
                </c:pt>
                <c:pt idx="35">
                  <c:v>-1204.1666666666665</c:v>
                </c:pt>
                <c:pt idx="36">
                  <c:v>-1238.5714285714284</c:v>
                </c:pt>
                <c:pt idx="37">
                  <c:v>-1272.9761904761904</c:v>
                </c:pt>
                <c:pt idx="38">
                  <c:v>-1307.3809523809523</c:v>
                </c:pt>
                <c:pt idx="39">
                  <c:v>-1341.7857142857142</c:v>
                </c:pt>
                <c:pt idx="40">
                  <c:v>-1376.190476190476</c:v>
                </c:pt>
                <c:pt idx="41">
                  <c:v>-1420.7968901846455</c:v>
                </c:pt>
                <c:pt idx="42">
                  <c:v>-1462.099125364431</c:v>
                </c:pt>
                <c:pt idx="43">
                  <c:v>-1500.097181729835</c:v>
                </c:pt>
                <c:pt idx="44">
                  <c:v>-1534.7910592808553</c:v>
                </c:pt>
                <c:pt idx="45">
                  <c:v>-1566.180758017493</c:v>
                </c:pt>
                <c:pt idx="46">
                  <c:v>-1594.2662779397474</c:v>
                </c:pt>
                <c:pt idx="47">
                  <c:v>-1619.0476190476188</c:v>
                </c:pt>
                <c:pt idx="48">
                  <c:v>-1640.5247813411079</c:v>
                </c:pt>
                <c:pt idx="49">
                  <c:v>-1658.6977648202137</c:v>
                </c:pt>
                <c:pt idx="50">
                  <c:v>-1673.566569484937</c:v>
                </c:pt>
                <c:pt idx="51">
                  <c:v>-1685.1311953352767</c:v>
                </c:pt>
                <c:pt idx="52">
                  <c:v>-1693.391642371234</c:v>
                </c:pt>
                <c:pt idx="53">
                  <c:v>-1698.3479105928084</c:v>
                </c:pt>
                <c:pt idx="54">
                  <c:v>-1700</c:v>
                </c:pt>
              </c:numCache>
            </c:numRef>
          </c:xVal>
          <c:yVal>
            <c:numRef>
              <c:f>'M-N'!$F$7:$F$61</c:f>
              <c:numCache>
                <c:ptCount val="55"/>
                <c:pt idx="0">
                  <c:v>0</c:v>
                </c:pt>
                <c:pt idx="1">
                  <c:v>6.737840136054421</c:v>
                </c:pt>
                <c:pt idx="2">
                  <c:v>13.189455782312923</c:v>
                </c:pt>
                <c:pt idx="3">
                  <c:v>19.35484693877551</c:v>
                </c:pt>
                <c:pt idx="4">
                  <c:v>25.234013605442176</c:v>
                </c:pt>
                <c:pt idx="5">
                  <c:v>30.82695578231292</c:v>
                </c:pt>
                <c:pt idx="6">
                  <c:v>36.13367346938775</c:v>
                </c:pt>
                <c:pt idx="7">
                  <c:v>41.154166666666654</c:v>
                </c:pt>
                <c:pt idx="8">
                  <c:v>45.88843537414966</c:v>
                </c:pt>
                <c:pt idx="9">
                  <c:v>50.33647959183673</c:v>
                </c:pt>
                <c:pt idx="10">
                  <c:v>54.498299319727884</c:v>
                </c:pt>
                <c:pt idx="11">
                  <c:v>58.37389455782312</c:v>
                </c:pt>
                <c:pt idx="12">
                  <c:v>61.96326530612245</c:v>
                </c:pt>
                <c:pt idx="13">
                  <c:v>65.26641156462586</c:v>
                </c:pt>
                <c:pt idx="14">
                  <c:v>68.28333333333333</c:v>
                </c:pt>
                <c:pt idx="15">
                  <c:v>71.01403061224488</c:v>
                </c:pt>
                <c:pt idx="16">
                  <c:v>73.45850340136053</c:v>
                </c:pt>
                <c:pt idx="17">
                  <c:v>75.61675170068025</c:v>
                </c:pt>
                <c:pt idx="18">
                  <c:v>77.48877551020406</c:v>
                </c:pt>
                <c:pt idx="19">
                  <c:v>79.07457482993196</c:v>
                </c:pt>
                <c:pt idx="20">
                  <c:v>80.37414965986393</c:v>
                </c:pt>
                <c:pt idx="21">
                  <c:v>81.3875</c:v>
                </c:pt>
                <c:pt idx="22">
                  <c:v>82.1146258503401</c:v>
                </c:pt>
                <c:pt idx="23">
                  <c:v>82.55552721088435</c:v>
                </c:pt>
                <c:pt idx="24">
                  <c:v>82.71020408163265</c:v>
                </c:pt>
                <c:pt idx="25">
                  <c:v>82.57865646258502</c:v>
                </c:pt>
                <c:pt idx="26">
                  <c:v>82.1608843537415</c:v>
                </c:pt>
                <c:pt idx="27">
                  <c:v>81.45688775510203</c:v>
                </c:pt>
                <c:pt idx="28">
                  <c:v>80.46666666666664</c:v>
                </c:pt>
                <c:pt idx="29">
                  <c:v>79.19022108843535</c:v>
                </c:pt>
                <c:pt idx="30">
                  <c:v>77.62755102040815</c:v>
                </c:pt>
                <c:pt idx="31">
                  <c:v>75.77865646258502</c:v>
                </c:pt>
                <c:pt idx="32">
                  <c:v>73.64353741496598</c:v>
                </c:pt>
                <c:pt idx="33">
                  <c:v>71.222193877551</c:v>
                </c:pt>
                <c:pt idx="34">
                  <c:v>68.51462585034011</c:v>
                </c:pt>
                <c:pt idx="35">
                  <c:v>65.52083333333331</c:v>
                </c:pt>
                <c:pt idx="36">
                  <c:v>62.240816326530606</c:v>
                </c:pt>
                <c:pt idx="37">
                  <c:v>58.67457482993197</c:v>
                </c:pt>
                <c:pt idx="38">
                  <c:v>54.82210884353741</c:v>
                </c:pt>
                <c:pt idx="39">
                  <c:v>50.68341836734692</c:v>
                </c:pt>
                <c:pt idx="40">
                  <c:v>46.25850340136052</c:v>
                </c:pt>
                <c:pt idx="41">
                  <c:v>39.88615854505065</c:v>
                </c:pt>
                <c:pt idx="42">
                  <c:v>33.98583923365258</c:v>
                </c:pt>
                <c:pt idx="43">
                  <c:v>28.557545467166413</c:v>
                </c:pt>
                <c:pt idx="44">
                  <c:v>23.60127724559213</c:v>
                </c:pt>
                <c:pt idx="45">
                  <c:v>19.11703456892956</c:v>
                </c:pt>
                <c:pt idx="46">
                  <c:v>15.104817437178927</c:v>
                </c:pt>
                <c:pt idx="47">
                  <c:v>11.564625850340093</c:v>
                </c:pt>
                <c:pt idx="48">
                  <c:v>8.496459808413203</c:v>
                </c:pt>
                <c:pt idx="49">
                  <c:v>5.900319311397962</c:v>
                </c:pt>
                <c:pt idx="50">
                  <c:v>3.776204359294758</c:v>
                </c:pt>
                <c:pt idx="51">
                  <c:v>2.1241149521032825</c:v>
                </c:pt>
                <c:pt idx="52">
                  <c:v>0.9440510898236768</c:v>
                </c:pt>
                <c:pt idx="53">
                  <c:v>0.23601277245585994</c:v>
                </c:pt>
                <c:pt idx="54">
                  <c:v>0</c:v>
                </c:pt>
              </c:numCache>
            </c:numRef>
          </c:yVal>
          <c:smooth val="0"/>
        </c:ser>
        <c:axId val="1517226"/>
        <c:axId val="13655035"/>
      </c:scatterChart>
      <c:valAx>
        <c:axId val="1517226"/>
        <c:scaling>
          <c:orientation val="maxMin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655035"/>
        <c:crosses val="autoZero"/>
        <c:crossBetween val="midCat"/>
        <c:dispUnits/>
      </c:valAx>
      <c:valAx>
        <c:axId val="13655035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72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379"/>
          <c:w val="0.92125"/>
          <c:h val="0.63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'M-N'!$L$7:$L$61</c:f>
              <c:numCache>
                <c:ptCount val="55"/>
                <c:pt idx="0">
                  <c:v>0</c:v>
                </c:pt>
                <c:pt idx="1">
                  <c:v>-43.00595238095237</c:v>
                </c:pt>
                <c:pt idx="2">
                  <c:v>-86.01190476190474</c:v>
                </c:pt>
                <c:pt idx="3">
                  <c:v>-129.01785714285714</c:v>
                </c:pt>
                <c:pt idx="4">
                  <c:v>-172.0238095238095</c:v>
                </c:pt>
                <c:pt idx="5">
                  <c:v>-215.02976190476187</c:v>
                </c:pt>
                <c:pt idx="6">
                  <c:v>-258.0357142857143</c:v>
                </c:pt>
                <c:pt idx="7">
                  <c:v>-301.04166666666663</c:v>
                </c:pt>
                <c:pt idx="8">
                  <c:v>-344.047619047619</c:v>
                </c:pt>
                <c:pt idx="9">
                  <c:v>-387.05357142857144</c:v>
                </c:pt>
                <c:pt idx="10">
                  <c:v>-430.05952380952374</c:v>
                </c:pt>
                <c:pt idx="11">
                  <c:v>-473.06547619047615</c:v>
                </c:pt>
                <c:pt idx="12">
                  <c:v>-516.0714285714286</c:v>
                </c:pt>
                <c:pt idx="13">
                  <c:v>-559.077380952381</c:v>
                </c:pt>
                <c:pt idx="14">
                  <c:v>-602.0833333333333</c:v>
                </c:pt>
                <c:pt idx="15">
                  <c:v>-645.0892857142857</c:v>
                </c:pt>
                <c:pt idx="16">
                  <c:v>-688.095238095238</c:v>
                </c:pt>
                <c:pt idx="17">
                  <c:v>-731.1011904761905</c:v>
                </c:pt>
                <c:pt idx="18">
                  <c:v>-774.1071428571429</c:v>
                </c:pt>
                <c:pt idx="19">
                  <c:v>-817.1130952380952</c:v>
                </c:pt>
                <c:pt idx="20">
                  <c:v>-860.1190476190475</c:v>
                </c:pt>
                <c:pt idx="21">
                  <c:v>-903.125</c:v>
                </c:pt>
                <c:pt idx="22">
                  <c:v>-946.1309523809523</c:v>
                </c:pt>
                <c:pt idx="23">
                  <c:v>-989.1369047619046</c:v>
                </c:pt>
                <c:pt idx="24">
                  <c:v>-1032.142857142857</c:v>
                </c:pt>
                <c:pt idx="25">
                  <c:v>-1075.1488095238096</c:v>
                </c:pt>
                <c:pt idx="26">
                  <c:v>-1118.154761904762</c:v>
                </c:pt>
                <c:pt idx="27">
                  <c:v>-1161.1607142857142</c:v>
                </c:pt>
                <c:pt idx="28">
                  <c:v>-1204.1666666666665</c:v>
                </c:pt>
                <c:pt idx="29">
                  <c:v>-1247.1726190476188</c:v>
                </c:pt>
                <c:pt idx="30">
                  <c:v>-1290.1785714285713</c:v>
                </c:pt>
                <c:pt idx="31">
                  <c:v>-1333.1845238095236</c:v>
                </c:pt>
                <c:pt idx="32">
                  <c:v>-1376.190476190476</c:v>
                </c:pt>
                <c:pt idx="33">
                  <c:v>-1419.1964285714284</c:v>
                </c:pt>
                <c:pt idx="34">
                  <c:v>-1462.202380952381</c:v>
                </c:pt>
                <c:pt idx="35">
                  <c:v>-1505.2083333333333</c:v>
                </c:pt>
                <c:pt idx="36">
                  <c:v>-1548.2142857142858</c:v>
                </c:pt>
                <c:pt idx="37">
                  <c:v>-1591.220238095238</c:v>
                </c:pt>
                <c:pt idx="38">
                  <c:v>-1634.2261904761904</c:v>
                </c:pt>
                <c:pt idx="39">
                  <c:v>-1677.2321428571427</c:v>
                </c:pt>
                <c:pt idx="40">
                  <c:v>-1720.238095238095</c:v>
                </c:pt>
                <c:pt idx="41">
                  <c:v>-1775.9961127308065</c:v>
                </c:pt>
                <c:pt idx="42">
                  <c:v>-1827.623906705539</c:v>
                </c:pt>
                <c:pt idx="43">
                  <c:v>-1875.1214771622933</c:v>
                </c:pt>
                <c:pt idx="44">
                  <c:v>-1918.488824101069</c:v>
                </c:pt>
                <c:pt idx="45">
                  <c:v>-1957.725947521866</c:v>
                </c:pt>
                <c:pt idx="46">
                  <c:v>-1992.8328474246841</c:v>
                </c:pt>
                <c:pt idx="47">
                  <c:v>-2023.8095238095236</c:v>
                </c:pt>
                <c:pt idx="48">
                  <c:v>-2050.655976676385</c:v>
                </c:pt>
                <c:pt idx="49">
                  <c:v>-2073.372206025267</c:v>
                </c:pt>
                <c:pt idx="50">
                  <c:v>-2091.958211856171</c:v>
                </c:pt>
                <c:pt idx="51">
                  <c:v>-2106.4139941690964</c:v>
                </c:pt>
                <c:pt idx="52">
                  <c:v>-2116.7395529640426</c:v>
                </c:pt>
                <c:pt idx="53">
                  <c:v>-2122.9348882410104</c:v>
                </c:pt>
                <c:pt idx="54">
                  <c:v>-2125</c:v>
                </c:pt>
              </c:numCache>
            </c:numRef>
          </c:xVal>
          <c:yVal>
            <c:numRef>
              <c:f>'M-N'!$M$7:$M$61</c:f>
              <c:numCache>
                <c:ptCount val="55"/>
                <c:pt idx="0">
                  <c:v>0</c:v>
                </c:pt>
                <c:pt idx="1">
                  <c:v>10.527875212585034</c:v>
                </c:pt>
                <c:pt idx="2">
                  <c:v>20.608524659863942</c:v>
                </c:pt>
                <c:pt idx="3">
                  <c:v>30.241948341836736</c:v>
                </c:pt>
                <c:pt idx="4">
                  <c:v>39.428146258503396</c:v>
                </c:pt>
                <c:pt idx="5">
                  <c:v>48.167118409863946</c:v>
                </c:pt>
                <c:pt idx="6">
                  <c:v>56.458864795918366</c:v>
                </c:pt>
                <c:pt idx="7">
                  <c:v>64.30338541666666</c:v>
                </c:pt>
                <c:pt idx="8">
                  <c:v>71.70068027210883</c:v>
                </c:pt>
                <c:pt idx="9">
                  <c:v>78.65074936224491</c:v>
                </c:pt>
                <c:pt idx="10">
                  <c:v>85.15359268707482</c:v>
                </c:pt>
                <c:pt idx="11">
                  <c:v>91.20921024659863</c:v>
                </c:pt>
                <c:pt idx="12">
                  <c:v>96.81760204081631</c:v>
                </c:pt>
                <c:pt idx="13">
                  <c:v>101.97876806972789</c:v>
                </c:pt>
                <c:pt idx="14">
                  <c:v>106.69270833333331</c:v>
                </c:pt>
                <c:pt idx="15">
                  <c:v>110.95942283163265</c:v>
                </c:pt>
                <c:pt idx="16">
                  <c:v>114.77891156462584</c:v>
                </c:pt>
                <c:pt idx="17">
                  <c:v>118.15117453231291</c:v>
                </c:pt>
                <c:pt idx="18">
                  <c:v>121.07621173469387</c:v>
                </c:pt>
                <c:pt idx="19">
                  <c:v>123.5540231717687</c:v>
                </c:pt>
                <c:pt idx="20">
                  <c:v>125.5846088435374</c:v>
                </c:pt>
                <c:pt idx="21">
                  <c:v>127.16796875</c:v>
                </c:pt>
                <c:pt idx="22">
                  <c:v>128.30410289115645</c:v>
                </c:pt>
                <c:pt idx="23">
                  <c:v>128.99301126700675</c:v>
                </c:pt>
                <c:pt idx="24">
                  <c:v>129.234693877551</c:v>
                </c:pt>
                <c:pt idx="25">
                  <c:v>129.02915072278913</c:v>
                </c:pt>
                <c:pt idx="26">
                  <c:v>128.37638180272106</c:v>
                </c:pt>
                <c:pt idx="27">
                  <c:v>127.27638711734691</c:v>
                </c:pt>
                <c:pt idx="28">
                  <c:v>125.72916666666664</c:v>
                </c:pt>
                <c:pt idx="29">
                  <c:v>123.73472045068026</c:v>
                </c:pt>
                <c:pt idx="30">
                  <c:v>121.29304846938774</c:v>
                </c:pt>
                <c:pt idx="31">
                  <c:v>118.40415072278911</c:v>
                </c:pt>
                <c:pt idx="32">
                  <c:v>115.06802721088432</c:v>
                </c:pt>
                <c:pt idx="33">
                  <c:v>111.28467793367346</c:v>
                </c:pt>
                <c:pt idx="34">
                  <c:v>107.05410289115643</c:v>
                </c:pt>
                <c:pt idx="35">
                  <c:v>102.37630208333331</c:v>
                </c:pt>
                <c:pt idx="36">
                  <c:v>97.2512755102041</c:v>
                </c:pt>
                <c:pt idx="37">
                  <c:v>91.67902317176869</c:v>
                </c:pt>
                <c:pt idx="38">
                  <c:v>85.6595450680272</c:v>
                </c:pt>
                <c:pt idx="39">
                  <c:v>79.19284119897955</c:v>
                </c:pt>
                <c:pt idx="40">
                  <c:v>72.27891156462583</c:v>
                </c:pt>
                <c:pt idx="41">
                  <c:v>62.32212272664164</c:v>
                </c:pt>
                <c:pt idx="42">
                  <c:v>53.10287380258222</c:v>
                </c:pt>
                <c:pt idx="43">
                  <c:v>44.62116479244752</c:v>
                </c:pt>
                <c:pt idx="44">
                  <c:v>36.876995696237735</c:v>
                </c:pt>
                <c:pt idx="45">
                  <c:v>29.870366513952437</c:v>
                </c:pt>
                <c:pt idx="46">
                  <c:v>23.601277245592037</c:v>
                </c:pt>
                <c:pt idx="47">
                  <c:v>18.06972789115638</c:v>
                </c:pt>
                <c:pt idx="48">
                  <c:v>13.275718450645558</c:v>
                </c:pt>
                <c:pt idx="49">
                  <c:v>9.21924892405939</c:v>
                </c:pt>
                <c:pt idx="50">
                  <c:v>5.900319311398059</c:v>
                </c:pt>
                <c:pt idx="51">
                  <c:v>3.3189296126613983</c:v>
                </c:pt>
                <c:pt idx="52">
                  <c:v>1.4750798278494763</c:v>
                </c:pt>
                <c:pt idx="53">
                  <c:v>0.36876995696228115</c:v>
                </c:pt>
                <c:pt idx="54">
                  <c:v>0</c:v>
                </c:pt>
              </c:numCache>
            </c:numRef>
          </c:yVal>
          <c:smooth val="0"/>
        </c:ser>
        <c:axId val="55786452"/>
        <c:axId val="32316021"/>
      </c:scatterChart>
      <c:valAx>
        <c:axId val="55786452"/>
        <c:scaling>
          <c:orientation val="maxMin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16021"/>
        <c:crosses val="autoZero"/>
        <c:crossBetween val="midCat"/>
        <c:dispUnits/>
      </c:valAx>
      <c:valAx>
        <c:axId val="32316021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7864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379"/>
          <c:w val="0.92125"/>
          <c:h val="0.63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'M-N'!$S$7:$S$61</c:f>
              <c:numCache>
                <c:ptCount val="55"/>
                <c:pt idx="0">
                  <c:v>0</c:v>
                </c:pt>
                <c:pt idx="1">
                  <c:v>-51.607142857142854</c:v>
                </c:pt>
                <c:pt idx="2">
                  <c:v>-103.21428571428571</c:v>
                </c:pt>
                <c:pt idx="3">
                  <c:v>-154.82142857142856</c:v>
                </c:pt>
                <c:pt idx="4">
                  <c:v>-206.42857142857142</c:v>
                </c:pt>
                <c:pt idx="5">
                  <c:v>-258.0357142857143</c:v>
                </c:pt>
                <c:pt idx="6">
                  <c:v>-309.6428571428571</c:v>
                </c:pt>
                <c:pt idx="7">
                  <c:v>-361.25</c:v>
                </c:pt>
                <c:pt idx="8">
                  <c:v>-412.85714285714283</c:v>
                </c:pt>
                <c:pt idx="9">
                  <c:v>-464.46428571428567</c:v>
                </c:pt>
                <c:pt idx="10">
                  <c:v>-516.0714285714286</c:v>
                </c:pt>
                <c:pt idx="11">
                  <c:v>-567.6785714285713</c:v>
                </c:pt>
                <c:pt idx="12">
                  <c:v>-619.2857142857142</c:v>
                </c:pt>
                <c:pt idx="13">
                  <c:v>-670.8928571428571</c:v>
                </c:pt>
                <c:pt idx="14">
                  <c:v>-722.5</c:v>
                </c:pt>
                <c:pt idx="15">
                  <c:v>-774.1071428571429</c:v>
                </c:pt>
                <c:pt idx="16">
                  <c:v>-825.7142857142857</c:v>
                </c:pt>
                <c:pt idx="17">
                  <c:v>-877.3214285714284</c:v>
                </c:pt>
                <c:pt idx="18">
                  <c:v>-928.9285714285713</c:v>
                </c:pt>
                <c:pt idx="19">
                  <c:v>-980.5357142857141</c:v>
                </c:pt>
                <c:pt idx="20">
                  <c:v>-1032.142857142857</c:v>
                </c:pt>
                <c:pt idx="21">
                  <c:v>-1083.75</c:v>
                </c:pt>
                <c:pt idx="22">
                  <c:v>-1135.3571428571427</c:v>
                </c:pt>
                <c:pt idx="23">
                  <c:v>-1186.9642857142856</c:v>
                </c:pt>
                <c:pt idx="24">
                  <c:v>-1238.5714285714284</c:v>
                </c:pt>
                <c:pt idx="25">
                  <c:v>-1290.1785714285713</c:v>
                </c:pt>
                <c:pt idx="26">
                  <c:v>-1341.7857142857142</c:v>
                </c:pt>
                <c:pt idx="27">
                  <c:v>-1393.392857142857</c:v>
                </c:pt>
                <c:pt idx="28">
                  <c:v>-1445</c:v>
                </c:pt>
                <c:pt idx="29">
                  <c:v>-1496.6071428571427</c:v>
                </c:pt>
                <c:pt idx="30">
                  <c:v>-1548.2142857142858</c:v>
                </c:pt>
                <c:pt idx="31">
                  <c:v>-1599.8214285714284</c:v>
                </c:pt>
                <c:pt idx="32">
                  <c:v>-1651.4285714285713</c:v>
                </c:pt>
                <c:pt idx="33">
                  <c:v>-1703.0357142857142</c:v>
                </c:pt>
                <c:pt idx="34">
                  <c:v>-1754.6428571428569</c:v>
                </c:pt>
                <c:pt idx="35">
                  <c:v>-1806.25</c:v>
                </c:pt>
                <c:pt idx="36">
                  <c:v>-1857.8571428571427</c:v>
                </c:pt>
                <c:pt idx="37">
                  <c:v>-1909.4642857142856</c:v>
                </c:pt>
                <c:pt idx="38">
                  <c:v>-1961.0714285714282</c:v>
                </c:pt>
                <c:pt idx="39">
                  <c:v>-2012.678571428571</c:v>
                </c:pt>
                <c:pt idx="40">
                  <c:v>-2064.285714285714</c:v>
                </c:pt>
                <c:pt idx="41">
                  <c:v>-2131.195335276968</c:v>
                </c:pt>
                <c:pt idx="42">
                  <c:v>-2193.148688046647</c:v>
                </c:pt>
                <c:pt idx="43">
                  <c:v>-2250.145772594752</c:v>
                </c:pt>
                <c:pt idx="44">
                  <c:v>-2302.1865889212827</c:v>
                </c:pt>
                <c:pt idx="45">
                  <c:v>-2349.271137026239</c:v>
                </c:pt>
                <c:pt idx="46">
                  <c:v>-2391.3994169096213</c:v>
                </c:pt>
                <c:pt idx="47">
                  <c:v>-2428.5714285714284</c:v>
                </c:pt>
                <c:pt idx="48">
                  <c:v>-2460.787172011662</c:v>
                </c:pt>
                <c:pt idx="49">
                  <c:v>-2488.0466472303206</c:v>
                </c:pt>
                <c:pt idx="50">
                  <c:v>-2510.3498542274056</c:v>
                </c:pt>
                <c:pt idx="51">
                  <c:v>-2527.6967930029155</c:v>
                </c:pt>
                <c:pt idx="52">
                  <c:v>-2540.087463556851</c:v>
                </c:pt>
                <c:pt idx="53">
                  <c:v>-2547.5218658892127</c:v>
                </c:pt>
                <c:pt idx="54">
                  <c:v>-2550</c:v>
                </c:pt>
              </c:numCache>
            </c:numRef>
          </c:xVal>
          <c:yVal>
            <c:numRef>
              <c:f>'M-N'!$T$7:$T$61</c:f>
              <c:numCache>
                <c:ptCount val="55"/>
                <c:pt idx="0">
                  <c:v>0</c:v>
                </c:pt>
                <c:pt idx="1">
                  <c:v>15.160140306122448</c:v>
                </c:pt>
                <c:pt idx="2">
                  <c:v>29.67627551020408</c:v>
                </c:pt>
                <c:pt idx="3">
                  <c:v>43.54840561224489</c:v>
                </c:pt>
                <c:pt idx="4">
                  <c:v>56.77653061224489</c:v>
                </c:pt>
                <c:pt idx="5">
                  <c:v>69.36065051020408</c:v>
                </c:pt>
                <c:pt idx="6">
                  <c:v>81.30076530612244</c:v>
                </c:pt>
                <c:pt idx="7">
                  <c:v>92.596875</c:v>
                </c:pt>
                <c:pt idx="8">
                  <c:v>103.24897959183673</c:v>
                </c:pt>
                <c:pt idx="9">
                  <c:v>113.25707908163265</c:v>
                </c:pt>
                <c:pt idx="10">
                  <c:v>122.62117346938774</c:v>
                </c:pt>
                <c:pt idx="11">
                  <c:v>131.341262755102</c:v>
                </c:pt>
                <c:pt idx="12">
                  <c:v>139.4173469387755</c:v>
                </c:pt>
                <c:pt idx="13">
                  <c:v>146.84942602040815</c:v>
                </c:pt>
                <c:pt idx="14">
                  <c:v>153.6375</c:v>
                </c:pt>
                <c:pt idx="15">
                  <c:v>159.78156887755102</c:v>
                </c:pt>
                <c:pt idx="16">
                  <c:v>165.28163265306122</c:v>
                </c:pt>
                <c:pt idx="17">
                  <c:v>170.1376913265306</c:v>
                </c:pt>
                <c:pt idx="18">
                  <c:v>174.34974489795917</c:v>
                </c:pt>
                <c:pt idx="19">
                  <c:v>177.9177933673469</c:v>
                </c:pt>
                <c:pt idx="20">
                  <c:v>180.84183673469386</c:v>
                </c:pt>
                <c:pt idx="21">
                  <c:v>183.121875</c:v>
                </c:pt>
                <c:pt idx="22">
                  <c:v>184.75790816326526</c:v>
                </c:pt>
                <c:pt idx="23">
                  <c:v>185.74993622448974</c:v>
                </c:pt>
                <c:pt idx="24">
                  <c:v>186.09795918367345</c:v>
                </c:pt>
                <c:pt idx="25">
                  <c:v>185.8019770408163</c:v>
                </c:pt>
                <c:pt idx="26">
                  <c:v>184.86198979591833</c:v>
                </c:pt>
                <c:pt idx="27">
                  <c:v>183.27799744897956</c:v>
                </c:pt>
                <c:pt idx="28">
                  <c:v>181.04999999999998</c:v>
                </c:pt>
                <c:pt idx="29">
                  <c:v>178.17799744897954</c:v>
                </c:pt>
                <c:pt idx="30">
                  <c:v>174.66198979591837</c:v>
                </c:pt>
                <c:pt idx="31">
                  <c:v>170.50197704081634</c:v>
                </c:pt>
                <c:pt idx="32">
                  <c:v>165.69795918367348</c:v>
                </c:pt>
                <c:pt idx="33">
                  <c:v>160.24993622448977</c:v>
                </c:pt>
                <c:pt idx="34">
                  <c:v>154.15790816326526</c:v>
                </c:pt>
                <c:pt idx="35">
                  <c:v>147.42187499999997</c:v>
                </c:pt>
                <c:pt idx="36">
                  <c:v>140.04183673469385</c:v>
                </c:pt>
                <c:pt idx="37">
                  <c:v>132.01779336734685</c:v>
                </c:pt>
                <c:pt idx="38">
                  <c:v>123.34974489795911</c:v>
                </c:pt>
                <c:pt idx="39">
                  <c:v>114.03769132653059</c:v>
                </c:pt>
                <c:pt idx="40">
                  <c:v>104.08163265306122</c:v>
                </c:pt>
                <c:pt idx="41">
                  <c:v>89.74385672636399</c:v>
                </c:pt>
                <c:pt idx="42">
                  <c:v>76.46813827571837</c:v>
                </c:pt>
                <c:pt idx="43">
                  <c:v>64.25447730112445</c:v>
                </c:pt>
                <c:pt idx="44">
                  <c:v>53.10287380258228</c:v>
                </c:pt>
                <c:pt idx="45">
                  <c:v>43.013327780091586</c:v>
                </c:pt>
                <c:pt idx="46">
                  <c:v>33.985839233652584</c:v>
                </c:pt>
                <c:pt idx="47">
                  <c:v>26.02040816326525</c:v>
                </c:pt>
                <c:pt idx="48">
                  <c:v>19.11703456892962</c:v>
                </c:pt>
                <c:pt idx="49">
                  <c:v>13.275718450645503</c:v>
                </c:pt>
                <c:pt idx="50">
                  <c:v>8.496459808413206</c:v>
                </c:pt>
                <c:pt idx="51">
                  <c:v>4.7792586422323415</c:v>
                </c:pt>
                <c:pt idx="52">
                  <c:v>2.1241149521032274</c:v>
                </c:pt>
                <c:pt idx="53">
                  <c:v>0.5310287380257754</c:v>
                </c:pt>
                <c:pt idx="54">
                  <c:v>0</c:v>
                </c:pt>
              </c:numCache>
            </c:numRef>
          </c:yVal>
          <c:smooth val="0"/>
        </c:ser>
        <c:axId val="22408734"/>
        <c:axId val="352015"/>
      </c:scatterChart>
      <c:valAx>
        <c:axId val="22408734"/>
        <c:scaling>
          <c:orientation val="maxMin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015"/>
        <c:crosses val="autoZero"/>
        <c:crossBetween val="midCat"/>
        <c:dispUnits/>
      </c:valAx>
      <c:valAx>
        <c:axId val="352015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087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379"/>
          <c:w val="0.92125"/>
          <c:h val="0.63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'M-N'!$Z$7:$Z$61</c:f>
              <c:numCache>
                <c:ptCount val="55"/>
                <c:pt idx="0">
                  <c:v>0</c:v>
                </c:pt>
                <c:pt idx="1">
                  <c:v>-60.20833333333333</c:v>
                </c:pt>
                <c:pt idx="2">
                  <c:v>-120.41666666666666</c:v>
                </c:pt>
                <c:pt idx="3">
                  <c:v>-180.625</c:v>
                </c:pt>
                <c:pt idx="4">
                  <c:v>-240.83333333333331</c:v>
                </c:pt>
                <c:pt idx="5">
                  <c:v>-301.04166666666663</c:v>
                </c:pt>
                <c:pt idx="6">
                  <c:v>-361.25</c:v>
                </c:pt>
                <c:pt idx="7">
                  <c:v>-421.4583333333333</c:v>
                </c:pt>
                <c:pt idx="8">
                  <c:v>-481.66666666666663</c:v>
                </c:pt>
                <c:pt idx="9">
                  <c:v>-541.875</c:v>
                </c:pt>
                <c:pt idx="10">
                  <c:v>-602.0833333333333</c:v>
                </c:pt>
                <c:pt idx="11">
                  <c:v>-662.2916666666666</c:v>
                </c:pt>
                <c:pt idx="12">
                  <c:v>-722.5</c:v>
                </c:pt>
                <c:pt idx="13">
                  <c:v>-782.7083333333333</c:v>
                </c:pt>
                <c:pt idx="14">
                  <c:v>-842.9166666666666</c:v>
                </c:pt>
                <c:pt idx="15">
                  <c:v>-903.125</c:v>
                </c:pt>
                <c:pt idx="16">
                  <c:v>-963.3333333333333</c:v>
                </c:pt>
                <c:pt idx="17">
                  <c:v>-1023.5416666666666</c:v>
                </c:pt>
                <c:pt idx="18">
                  <c:v>-1083.75</c:v>
                </c:pt>
                <c:pt idx="19">
                  <c:v>-1143.9583333333333</c:v>
                </c:pt>
                <c:pt idx="20">
                  <c:v>-1204.1666666666665</c:v>
                </c:pt>
                <c:pt idx="21">
                  <c:v>-1264.375</c:v>
                </c:pt>
                <c:pt idx="22">
                  <c:v>-1324.5833333333333</c:v>
                </c:pt>
                <c:pt idx="23">
                  <c:v>-1384.7916666666665</c:v>
                </c:pt>
                <c:pt idx="24">
                  <c:v>-1445</c:v>
                </c:pt>
                <c:pt idx="25">
                  <c:v>-1505.2083333333333</c:v>
                </c:pt>
                <c:pt idx="26">
                  <c:v>-1565.4166666666665</c:v>
                </c:pt>
                <c:pt idx="27">
                  <c:v>-1625.625</c:v>
                </c:pt>
                <c:pt idx="28">
                  <c:v>-1685.8333333333333</c:v>
                </c:pt>
                <c:pt idx="29">
                  <c:v>-1746.0416666666665</c:v>
                </c:pt>
                <c:pt idx="30">
                  <c:v>-1806.25</c:v>
                </c:pt>
                <c:pt idx="31">
                  <c:v>-1866.4583333333333</c:v>
                </c:pt>
                <c:pt idx="32">
                  <c:v>-1926.6666666666665</c:v>
                </c:pt>
                <c:pt idx="33">
                  <c:v>-1986.875</c:v>
                </c:pt>
                <c:pt idx="34">
                  <c:v>-2047.0833333333333</c:v>
                </c:pt>
                <c:pt idx="35">
                  <c:v>-2107.2916666666665</c:v>
                </c:pt>
                <c:pt idx="36">
                  <c:v>-2167.5</c:v>
                </c:pt>
                <c:pt idx="37">
                  <c:v>-2227.708333333333</c:v>
                </c:pt>
                <c:pt idx="38">
                  <c:v>-2287.9166666666665</c:v>
                </c:pt>
                <c:pt idx="39">
                  <c:v>-2348.125</c:v>
                </c:pt>
                <c:pt idx="40">
                  <c:v>-2408.333333333333</c:v>
                </c:pt>
                <c:pt idx="41">
                  <c:v>-2486.394557823129</c:v>
                </c:pt>
                <c:pt idx="42">
                  <c:v>-2558.6734693877547</c:v>
                </c:pt>
                <c:pt idx="43">
                  <c:v>-2625.170068027211</c:v>
                </c:pt>
                <c:pt idx="44">
                  <c:v>-2685.884353741497</c:v>
                </c:pt>
                <c:pt idx="45">
                  <c:v>-2740.816326530612</c:v>
                </c:pt>
                <c:pt idx="46">
                  <c:v>-2789.965986394558</c:v>
                </c:pt>
                <c:pt idx="47">
                  <c:v>-2833.333333333333</c:v>
                </c:pt>
                <c:pt idx="48">
                  <c:v>-2870.918367346939</c:v>
                </c:pt>
                <c:pt idx="49">
                  <c:v>-2902.7210884353744</c:v>
                </c:pt>
                <c:pt idx="50">
                  <c:v>-2928.7414965986395</c:v>
                </c:pt>
                <c:pt idx="51">
                  <c:v>-2948.979591836735</c:v>
                </c:pt>
                <c:pt idx="52">
                  <c:v>-2963.4353741496598</c:v>
                </c:pt>
                <c:pt idx="53">
                  <c:v>-2972.108843537415</c:v>
                </c:pt>
                <c:pt idx="54">
                  <c:v>-2975</c:v>
                </c:pt>
              </c:numCache>
            </c:numRef>
          </c:xVal>
          <c:yVal>
            <c:numRef>
              <c:f>'M-N'!$AA$7:$AA$61</c:f>
              <c:numCache>
                <c:ptCount val="55"/>
                <c:pt idx="0">
                  <c:v>0</c:v>
                </c:pt>
                <c:pt idx="1">
                  <c:v>20.634635416666665</c:v>
                </c:pt>
                <c:pt idx="2">
                  <c:v>40.39270833333333</c:v>
                </c:pt>
                <c:pt idx="3">
                  <c:v>59.274218749999996</c:v>
                </c:pt>
                <c:pt idx="4">
                  <c:v>77.27916666666665</c:v>
                </c:pt>
                <c:pt idx="5">
                  <c:v>94.40755208333333</c:v>
                </c:pt>
                <c:pt idx="6">
                  <c:v>110.659375</c:v>
                </c:pt>
                <c:pt idx="7">
                  <c:v>126.03463541666667</c:v>
                </c:pt>
                <c:pt idx="8">
                  <c:v>140.5333333333333</c:v>
                </c:pt>
                <c:pt idx="9">
                  <c:v>154.15546875</c:v>
                </c:pt>
                <c:pt idx="10">
                  <c:v>166.90104166666666</c:v>
                </c:pt>
                <c:pt idx="11">
                  <c:v>178.77005208333333</c:v>
                </c:pt>
                <c:pt idx="12">
                  <c:v>189.7625</c:v>
                </c:pt>
                <c:pt idx="13">
                  <c:v>199.87838541666667</c:v>
                </c:pt>
                <c:pt idx="14">
                  <c:v>209.11770833333333</c:v>
                </c:pt>
                <c:pt idx="15">
                  <c:v>217.48046874999997</c:v>
                </c:pt>
                <c:pt idx="16">
                  <c:v>224.96666666666664</c:v>
                </c:pt>
                <c:pt idx="17">
                  <c:v>231.5763020833333</c:v>
                </c:pt>
                <c:pt idx="18">
                  <c:v>237.309375</c:v>
                </c:pt>
                <c:pt idx="19">
                  <c:v>242.16588541666664</c:v>
                </c:pt>
                <c:pt idx="20">
                  <c:v>246.1458333333333</c:v>
                </c:pt>
                <c:pt idx="21">
                  <c:v>249.24921874999998</c:v>
                </c:pt>
                <c:pt idx="22">
                  <c:v>251.47604166666662</c:v>
                </c:pt>
                <c:pt idx="23">
                  <c:v>252.8263020833333</c:v>
                </c:pt>
                <c:pt idx="24">
                  <c:v>253.29999999999998</c:v>
                </c:pt>
                <c:pt idx="25">
                  <c:v>252.89713541666663</c:v>
                </c:pt>
                <c:pt idx="26">
                  <c:v>251.61770833333335</c:v>
                </c:pt>
                <c:pt idx="27">
                  <c:v>249.46171874999996</c:v>
                </c:pt>
                <c:pt idx="28">
                  <c:v>246.42916666666662</c:v>
                </c:pt>
                <c:pt idx="29">
                  <c:v>242.52005208333327</c:v>
                </c:pt>
                <c:pt idx="30">
                  <c:v>237.73437499999997</c:v>
                </c:pt>
                <c:pt idx="31">
                  <c:v>232.07213541666667</c:v>
                </c:pt>
                <c:pt idx="32">
                  <c:v>225.53333333333325</c:v>
                </c:pt>
                <c:pt idx="33">
                  <c:v>218.11796874999996</c:v>
                </c:pt>
                <c:pt idx="34">
                  <c:v>209.82604166666667</c:v>
                </c:pt>
                <c:pt idx="35">
                  <c:v>200.65755208333326</c:v>
                </c:pt>
                <c:pt idx="36">
                  <c:v>190.61249999999998</c:v>
                </c:pt>
                <c:pt idx="37">
                  <c:v>179.69088541666665</c:v>
                </c:pt>
                <c:pt idx="38">
                  <c:v>167.89270833333325</c:v>
                </c:pt>
                <c:pt idx="39">
                  <c:v>155.21796874999998</c:v>
                </c:pt>
                <c:pt idx="40">
                  <c:v>141.66666666666657</c:v>
                </c:pt>
                <c:pt idx="41">
                  <c:v>122.15136054421764</c:v>
                </c:pt>
                <c:pt idx="42">
                  <c:v>104.0816326530611</c:v>
                </c:pt>
                <c:pt idx="43">
                  <c:v>87.45748299319719</c:v>
                </c:pt>
                <c:pt idx="44">
                  <c:v>72.27891156462584</c:v>
                </c:pt>
                <c:pt idx="45">
                  <c:v>58.54591836734677</c:v>
                </c:pt>
                <c:pt idx="46">
                  <c:v>46.258503401360514</c:v>
                </c:pt>
                <c:pt idx="47">
                  <c:v>35.41666666666646</c:v>
                </c:pt>
                <c:pt idx="48">
                  <c:v>26.020408163265433</c:v>
                </c:pt>
                <c:pt idx="49">
                  <c:v>18.069727891156262</c:v>
                </c:pt>
                <c:pt idx="50">
                  <c:v>11.5646258503403</c:v>
                </c:pt>
                <c:pt idx="51">
                  <c:v>6.505102040816277</c:v>
                </c:pt>
                <c:pt idx="52">
                  <c:v>2.891156462584931</c:v>
                </c:pt>
                <c:pt idx="53">
                  <c:v>0.7227891156460712</c:v>
                </c:pt>
                <c:pt idx="54">
                  <c:v>0</c:v>
                </c:pt>
              </c:numCache>
            </c:numRef>
          </c:yVal>
          <c:smooth val="0"/>
        </c:ser>
        <c:axId val="3168136"/>
        <c:axId val="28513225"/>
      </c:scatterChart>
      <c:valAx>
        <c:axId val="3168136"/>
        <c:scaling>
          <c:orientation val="maxMin"/>
          <c:min val="-3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513225"/>
        <c:crosses val="autoZero"/>
        <c:crossBetween val="midCat"/>
        <c:dispUnits/>
      </c:valAx>
      <c:valAx>
        <c:axId val="28513225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681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379"/>
          <c:w val="0.92125"/>
          <c:h val="0.63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'M-N'!$AG$7:$AG$61</c:f>
              <c:numCache>
                <c:ptCount val="55"/>
                <c:pt idx="0">
                  <c:v>0</c:v>
                </c:pt>
                <c:pt idx="1">
                  <c:v>-57.341269841269835</c:v>
                </c:pt>
                <c:pt idx="2">
                  <c:v>-114.68253968253967</c:v>
                </c:pt>
                <c:pt idx="3">
                  <c:v>-172.0238095238095</c:v>
                </c:pt>
                <c:pt idx="4">
                  <c:v>-229.36507936507934</c:v>
                </c:pt>
                <c:pt idx="5">
                  <c:v>-286.7063492063492</c:v>
                </c:pt>
                <c:pt idx="6">
                  <c:v>-344.047619047619</c:v>
                </c:pt>
                <c:pt idx="7">
                  <c:v>-401.3888888888888</c:v>
                </c:pt>
                <c:pt idx="8">
                  <c:v>-458.7301587301587</c:v>
                </c:pt>
                <c:pt idx="9">
                  <c:v>-516.0714285714286</c:v>
                </c:pt>
                <c:pt idx="10">
                  <c:v>-573.4126984126984</c:v>
                </c:pt>
                <c:pt idx="11">
                  <c:v>-630.7539682539682</c:v>
                </c:pt>
                <c:pt idx="12">
                  <c:v>-688.095238095238</c:v>
                </c:pt>
                <c:pt idx="13">
                  <c:v>-745.4365079365078</c:v>
                </c:pt>
                <c:pt idx="14">
                  <c:v>-802.7777777777776</c:v>
                </c:pt>
                <c:pt idx="15">
                  <c:v>-860.1190476190475</c:v>
                </c:pt>
                <c:pt idx="16">
                  <c:v>-917.4603174603174</c:v>
                </c:pt>
                <c:pt idx="17">
                  <c:v>-974.8015873015872</c:v>
                </c:pt>
                <c:pt idx="18">
                  <c:v>-1032.142857142857</c:v>
                </c:pt>
                <c:pt idx="19">
                  <c:v>-1089.4841269841268</c:v>
                </c:pt>
                <c:pt idx="20">
                  <c:v>-1146.8253968253969</c:v>
                </c:pt>
                <c:pt idx="21">
                  <c:v>-1204.1666666666665</c:v>
                </c:pt>
                <c:pt idx="22">
                  <c:v>-1261.5079365079364</c:v>
                </c:pt>
                <c:pt idx="23">
                  <c:v>-1318.8492063492063</c:v>
                </c:pt>
                <c:pt idx="24">
                  <c:v>-1376.190476190476</c:v>
                </c:pt>
                <c:pt idx="25">
                  <c:v>-1433.5317460317458</c:v>
                </c:pt>
                <c:pt idx="26">
                  <c:v>-1490.8730158730157</c:v>
                </c:pt>
                <c:pt idx="27">
                  <c:v>-1548.2142857142858</c:v>
                </c:pt>
                <c:pt idx="28">
                  <c:v>-1605.5555555555552</c:v>
                </c:pt>
                <c:pt idx="29">
                  <c:v>-1662.8968253968255</c:v>
                </c:pt>
                <c:pt idx="30">
                  <c:v>-1720.238095238095</c:v>
                </c:pt>
                <c:pt idx="31">
                  <c:v>-1777.579365079365</c:v>
                </c:pt>
                <c:pt idx="32">
                  <c:v>-1834.9206349206347</c:v>
                </c:pt>
                <c:pt idx="33">
                  <c:v>-1892.2619047619046</c:v>
                </c:pt>
                <c:pt idx="34">
                  <c:v>-1949.6031746031745</c:v>
                </c:pt>
                <c:pt idx="35">
                  <c:v>-2006.9444444444441</c:v>
                </c:pt>
                <c:pt idx="36">
                  <c:v>-2064.285714285714</c:v>
                </c:pt>
                <c:pt idx="37">
                  <c:v>-2121.6269841269836</c:v>
                </c:pt>
                <c:pt idx="38">
                  <c:v>-2178.9682539682535</c:v>
                </c:pt>
                <c:pt idx="39">
                  <c:v>-2236.309523809524</c:v>
                </c:pt>
                <c:pt idx="40">
                  <c:v>-2293.6507936507937</c:v>
                </c:pt>
                <c:pt idx="41">
                  <c:v>-2367.9948169744084</c:v>
                </c:pt>
                <c:pt idx="42">
                  <c:v>-2436.8318756073854</c:v>
                </c:pt>
                <c:pt idx="43">
                  <c:v>-2500.1619695497243</c:v>
                </c:pt>
                <c:pt idx="44">
                  <c:v>-2557.9850988014255</c:v>
                </c:pt>
                <c:pt idx="45">
                  <c:v>-2610.3012633624876</c:v>
                </c:pt>
                <c:pt idx="46">
                  <c:v>-2657.1104632329125</c:v>
                </c:pt>
                <c:pt idx="47">
                  <c:v>-2698.4126984126983</c:v>
                </c:pt>
                <c:pt idx="48">
                  <c:v>-2734.2079689018465</c:v>
                </c:pt>
                <c:pt idx="49">
                  <c:v>-2764.496274700356</c:v>
                </c:pt>
                <c:pt idx="50">
                  <c:v>-2789.277615808228</c:v>
                </c:pt>
                <c:pt idx="51">
                  <c:v>-2808.5519922254616</c:v>
                </c:pt>
                <c:pt idx="52">
                  <c:v>-2822.319403952057</c:v>
                </c:pt>
                <c:pt idx="53">
                  <c:v>-2830.579850988014</c:v>
                </c:pt>
                <c:pt idx="54">
                  <c:v>-2833.333333333333</c:v>
                </c:pt>
              </c:numCache>
            </c:numRef>
          </c:xVal>
          <c:yVal>
            <c:numRef>
              <c:f>'M-N'!$AH$7:$AH$61</c:f>
              <c:numCache>
                <c:ptCount val="55"/>
                <c:pt idx="0">
                  <c:v>0</c:v>
                </c:pt>
                <c:pt idx="1">
                  <c:v>14.037166950113377</c:v>
                </c:pt>
                <c:pt idx="2">
                  <c:v>27.47803287981859</c:v>
                </c:pt>
                <c:pt idx="3">
                  <c:v>40.32259778911564</c:v>
                </c:pt>
                <c:pt idx="4">
                  <c:v>52.57086167800452</c:v>
                </c:pt>
                <c:pt idx="5">
                  <c:v>64.22282454648526</c:v>
                </c:pt>
                <c:pt idx="6">
                  <c:v>75.27848639455782</c:v>
                </c:pt>
                <c:pt idx="7">
                  <c:v>85.7378472222222</c:v>
                </c:pt>
                <c:pt idx="8">
                  <c:v>95.60090702947845</c:v>
                </c:pt>
                <c:pt idx="9">
                  <c:v>104.86766581632654</c:v>
                </c:pt>
                <c:pt idx="10">
                  <c:v>113.53812358276643</c:v>
                </c:pt>
                <c:pt idx="11">
                  <c:v>121.61228032879816</c:v>
                </c:pt>
                <c:pt idx="12">
                  <c:v>129.09013605442175</c:v>
                </c:pt>
                <c:pt idx="13">
                  <c:v>135.9716907596372</c:v>
                </c:pt>
                <c:pt idx="14">
                  <c:v>142.2569444444444</c:v>
                </c:pt>
                <c:pt idx="15">
                  <c:v>147.94589710884352</c:v>
                </c:pt>
                <c:pt idx="16">
                  <c:v>153.03854875283443</c:v>
                </c:pt>
                <c:pt idx="17">
                  <c:v>157.53489937641723</c:v>
                </c:pt>
                <c:pt idx="18">
                  <c:v>161.43494897959184</c:v>
                </c:pt>
                <c:pt idx="19">
                  <c:v>164.73869756235825</c:v>
                </c:pt>
                <c:pt idx="20">
                  <c:v>167.44614512471654</c:v>
                </c:pt>
                <c:pt idx="21">
                  <c:v>169.55729166666666</c:v>
                </c:pt>
                <c:pt idx="22">
                  <c:v>171.0721371882086</c:v>
                </c:pt>
                <c:pt idx="23">
                  <c:v>171.9906816893424</c:v>
                </c:pt>
                <c:pt idx="24">
                  <c:v>172.31292517006798</c:v>
                </c:pt>
                <c:pt idx="25">
                  <c:v>172.03886763038545</c:v>
                </c:pt>
                <c:pt idx="26">
                  <c:v>171.16850907029476</c:v>
                </c:pt>
                <c:pt idx="27">
                  <c:v>169.70184948979588</c:v>
                </c:pt>
                <c:pt idx="28">
                  <c:v>167.63888888888886</c:v>
                </c:pt>
                <c:pt idx="29">
                  <c:v>164.9796272675737</c:v>
                </c:pt>
                <c:pt idx="30">
                  <c:v>161.72406462585033</c:v>
                </c:pt>
                <c:pt idx="31">
                  <c:v>157.87220096371883</c:v>
                </c:pt>
                <c:pt idx="32">
                  <c:v>153.42403628117907</c:v>
                </c:pt>
                <c:pt idx="33">
                  <c:v>148.37957057823127</c:v>
                </c:pt>
                <c:pt idx="34">
                  <c:v>142.73880385487524</c:v>
                </c:pt>
                <c:pt idx="35">
                  <c:v>136.50173611111106</c:v>
                </c:pt>
                <c:pt idx="36">
                  <c:v>129.6683673469388</c:v>
                </c:pt>
                <c:pt idx="37">
                  <c:v>122.23869756235823</c:v>
                </c:pt>
                <c:pt idx="38">
                  <c:v>114.2127267573696</c:v>
                </c:pt>
                <c:pt idx="39">
                  <c:v>105.59045493197274</c:v>
                </c:pt>
                <c:pt idx="40">
                  <c:v>96.37188208616779</c:v>
                </c:pt>
                <c:pt idx="41">
                  <c:v>83.09616363552219</c:v>
                </c:pt>
                <c:pt idx="42">
                  <c:v>70.80383173677629</c:v>
                </c:pt>
                <c:pt idx="43">
                  <c:v>59.49488638993002</c:v>
                </c:pt>
                <c:pt idx="44">
                  <c:v>49.169327594983656</c:v>
                </c:pt>
                <c:pt idx="45">
                  <c:v>39.827155351936575</c:v>
                </c:pt>
                <c:pt idx="46">
                  <c:v>31.468369660789385</c:v>
                </c:pt>
                <c:pt idx="47">
                  <c:v>24.09297052154184</c:v>
                </c:pt>
                <c:pt idx="48">
                  <c:v>17.700957934194076</c:v>
                </c:pt>
                <c:pt idx="49">
                  <c:v>12.292331898745852</c:v>
                </c:pt>
                <c:pt idx="50">
                  <c:v>7.867092415197412</c:v>
                </c:pt>
                <c:pt idx="51">
                  <c:v>4.425239483548531</c:v>
                </c:pt>
                <c:pt idx="52">
                  <c:v>1.9667731037993017</c:v>
                </c:pt>
                <c:pt idx="53">
                  <c:v>0.4916932759497082</c:v>
                </c:pt>
                <c:pt idx="54">
                  <c:v>0</c:v>
                </c:pt>
              </c:numCache>
            </c:numRef>
          </c:yVal>
          <c:smooth val="0"/>
        </c:ser>
        <c:axId val="55292434"/>
        <c:axId val="27869859"/>
      </c:scatterChart>
      <c:valAx>
        <c:axId val="55292434"/>
        <c:scaling>
          <c:orientation val="maxMin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869859"/>
        <c:crosses val="autoZero"/>
        <c:crossBetween val="midCat"/>
        <c:dispUnits/>
      </c:valAx>
      <c:valAx>
        <c:axId val="27869859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2924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379"/>
          <c:w val="0.92125"/>
          <c:h val="0.63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'M-N'!$AN$7:$AN$61</c:f>
              <c:numCache>
                <c:ptCount val="55"/>
                <c:pt idx="0">
                  <c:v>0</c:v>
                </c:pt>
                <c:pt idx="1">
                  <c:v>-68.80952380952381</c:v>
                </c:pt>
                <c:pt idx="2">
                  <c:v>-137.61904761904762</c:v>
                </c:pt>
                <c:pt idx="3">
                  <c:v>-206.42857142857142</c:v>
                </c:pt>
                <c:pt idx="4">
                  <c:v>-275.23809523809524</c:v>
                </c:pt>
                <c:pt idx="5">
                  <c:v>-344.047619047619</c:v>
                </c:pt>
                <c:pt idx="6">
                  <c:v>-412.85714285714283</c:v>
                </c:pt>
                <c:pt idx="7">
                  <c:v>-481.66666666666663</c:v>
                </c:pt>
                <c:pt idx="8">
                  <c:v>-550.4761904761905</c:v>
                </c:pt>
                <c:pt idx="9">
                  <c:v>-619.2857142857142</c:v>
                </c:pt>
                <c:pt idx="10">
                  <c:v>-688.095238095238</c:v>
                </c:pt>
                <c:pt idx="11">
                  <c:v>-756.9047619047617</c:v>
                </c:pt>
                <c:pt idx="12">
                  <c:v>-825.7142857142857</c:v>
                </c:pt>
                <c:pt idx="13">
                  <c:v>-894.5238095238095</c:v>
                </c:pt>
                <c:pt idx="14">
                  <c:v>-963.3333333333333</c:v>
                </c:pt>
                <c:pt idx="15">
                  <c:v>-1032.142857142857</c:v>
                </c:pt>
                <c:pt idx="16">
                  <c:v>-1100.952380952381</c:v>
                </c:pt>
                <c:pt idx="17">
                  <c:v>-1169.7619047619046</c:v>
                </c:pt>
                <c:pt idx="18">
                  <c:v>-1238.5714285714284</c:v>
                </c:pt>
                <c:pt idx="19">
                  <c:v>-1307.3809523809523</c:v>
                </c:pt>
                <c:pt idx="20">
                  <c:v>-1376.190476190476</c:v>
                </c:pt>
                <c:pt idx="21">
                  <c:v>-1445</c:v>
                </c:pt>
                <c:pt idx="22">
                  <c:v>-1513.8095238095234</c:v>
                </c:pt>
                <c:pt idx="23">
                  <c:v>-1582.6190476190475</c:v>
                </c:pt>
                <c:pt idx="24">
                  <c:v>-1651.4285714285713</c:v>
                </c:pt>
                <c:pt idx="25">
                  <c:v>-1720.238095238095</c:v>
                </c:pt>
                <c:pt idx="26">
                  <c:v>-1789.047619047619</c:v>
                </c:pt>
                <c:pt idx="27">
                  <c:v>-1857.8571428571427</c:v>
                </c:pt>
                <c:pt idx="28">
                  <c:v>-1926.6666666666665</c:v>
                </c:pt>
                <c:pt idx="29">
                  <c:v>-1995.4761904761901</c:v>
                </c:pt>
                <c:pt idx="30">
                  <c:v>-2064.285714285714</c:v>
                </c:pt>
                <c:pt idx="31">
                  <c:v>-2133.0952380952376</c:v>
                </c:pt>
                <c:pt idx="32">
                  <c:v>-2201.904761904762</c:v>
                </c:pt>
                <c:pt idx="33">
                  <c:v>-2270.7142857142853</c:v>
                </c:pt>
                <c:pt idx="34">
                  <c:v>-2339.523809523809</c:v>
                </c:pt>
                <c:pt idx="35">
                  <c:v>-2408.333333333333</c:v>
                </c:pt>
                <c:pt idx="36">
                  <c:v>-2477.142857142857</c:v>
                </c:pt>
                <c:pt idx="37">
                  <c:v>-2545.9523809523807</c:v>
                </c:pt>
                <c:pt idx="38">
                  <c:v>-2614.7619047619046</c:v>
                </c:pt>
                <c:pt idx="39">
                  <c:v>-2683.5714285714284</c:v>
                </c:pt>
                <c:pt idx="40">
                  <c:v>-2752.380952380952</c:v>
                </c:pt>
                <c:pt idx="41">
                  <c:v>-2841.5937803692905</c:v>
                </c:pt>
                <c:pt idx="42">
                  <c:v>-2924.198250728862</c:v>
                </c:pt>
                <c:pt idx="43">
                  <c:v>-3000.194363459669</c:v>
                </c:pt>
                <c:pt idx="44">
                  <c:v>-3069.5821185617106</c:v>
                </c:pt>
                <c:pt idx="45">
                  <c:v>-3132.361516034985</c:v>
                </c:pt>
                <c:pt idx="46">
                  <c:v>-3188.532555879495</c:v>
                </c:pt>
                <c:pt idx="47">
                  <c:v>-3238.095238095238</c:v>
                </c:pt>
                <c:pt idx="48">
                  <c:v>-3281.0495626822158</c:v>
                </c:pt>
                <c:pt idx="49">
                  <c:v>-3317.3955296404265</c:v>
                </c:pt>
                <c:pt idx="50">
                  <c:v>-3347.133138969874</c:v>
                </c:pt>
                <c:pt idx="51">
                  <c:v>-3370.2623906705535</c:v>
                </c:pt>
                <c:pt idx="52">
                  <c:v>-3386.783284742468</c:v>
                </c:pt>
                <c:pt idx="53">
                  <c:v>-3396.6958211856168</c:v>
                </c:pt>
                <c:pt idx="54">
                  <c:v>-3400</c:v>
                </c:pt>
              </c:numCache>
            </c:numRef>
          </c:xVal>
          <c:yVal>
            <c:numRef>
              <c:f>'M-N'!$AO$7:$AO$61</c:f>
              <c:numCache>
                <c:ptCount val="55"/>
                <c:pt idx="0">
                  <c:v>0</c:v>
                </c:pt>
                <c:pt idx="1">
                  <c:v>20.213520408163266</c:v>
                </c:pt>
                <c:pt idx="2">
                  <c:v>39.56836734693877</c:v>
                </c:pt>
                <c:pt idx="3">
                  <c:v>58.06454081632653</c:v>
                </c:pt>
                <c:pt idx="4">
                  <c:v>75.70204081632653</c:v>
                </c:pt>
                <c:pt idx="5">
                  <c:v>92.48086734693875</c:v>
                </c:pt>
                <c:pt idx="6">
                  <c:v>108.40102040816326</c:v>
                </c:pt>
                <c:pt idx="7">
                  <c:v>123.46249999999999</c:v>
                </c:pt>
                <c:pt idx="8">
                  <c:v>137.66530612244895</c:v>
                </c:pt>
                <c:pt idx="9">
                  <c:v>151.00943877551018</c:v>
                </c:pt>
                <c:pt idx="10">
                  <c:v>163.49489795918365</c:v>
                </c:pt>
                <c:pt idx="11">
                  <c:v>175.12168367346936</c:v>
                </c:pt>
                <c:pt idx="12">
                  <c:v>185.88979591836735</c:v>
                </c:pt>
                <c:pt idx="13">
                  <c:v>195.79923469387754</c:v>
                </c:pt>
                <c:pt idx="14">
                  <c:v>204.84999999999997</c:v>
                </c:pt>
                <c:pt idx="15">
                  <c:v>213.04209183673467</c:v>
                </c:pt>
                <c:pt idx="16">
                  <c:v>220.37551020408162</c:v>
                </c:pt>
                <c:pt idx="17">
                  <c:v>226.85025510204076</c:v>
                </c:pt>
                <c:pt idx="18">
                  <c:v>232.4663265306122</c:v>
                </c:pt>
                <c:pt idx="19">
                  <c:v>237.2237244897959</c:v>
                </c:pt>
                <c:pt idx="20">
                  <c:v>241.12244897959178</c:v>
                </c:pt>
                <c:pt idx="21">
                  <c:v>244.16250000000002</c:v>
                </c:pt>
                <c:pt idx="22">
                  <c:v>246.3438775510203</c:v>
                </c:pt>
                <c:pt idx="23">
                  <c:v>247.66658163265302</c:v>
                </c:pt>
                <c:pt idx="24">
                  <c:v>248.13061224489795</c:v>
                </c:pt>
                <c:pt idx="25">
                  <c:v>247.73596938775506</c:v>
                </c:pt>
                <c:pt idx="26">
                  <c:v>246.48265306122445</c:v>
                </c:pt>
                <c:pt idx="27">
                  <c:v>244.3706632653061</c:v>
                </c:pt>
                <c:pt idx="28">
                  <c:v>241.39999999999995</c:v>
                </c:pt>
                <c:pt idx="29">
                  <c:v>237.57066326530602</c:v>
                </c:pt>
                <c:pt idx="30">
                  <c:v>232.8826530612245</c:v>
                </c:pt>
                <c:pt idx="31">
                  <c:v>227.33596938775509</c:v>
                </c:pt>
                <c:pt idx="32">
                  <c:v>220.93061224489796</c:v>
                </c:pt>
                <c:pt idx="33">
                  <c:v>213.66658163265302</c:v>
                </c:pt>
                <c:pt idx="34">
                  <c:v>205.54387755102036</c:v>
                </c:pt>
                <c:pt idx="35">
                  <c:v>196.56249999999994</c:v>
                </c:pt>
                <c:pt idx="36">
                  <c:v>186.72244897959177</c:v>
                </c:pt>
                <c:pt idx="37">
                  <c:v>176.02372448979585</c:v>
                </c:pt>
                <c:pt idx="38">
                  <c:v>164.46632653061215</c:v>
                </c:pt>
                <c:pt idx="39">
                  <c:v>152.0502551020408</c:v>
                </c:pt>
                <c:pt idx="40">
                  <c:v>138.7755102040816</c:v>
                </c:pt>
                <c:pt idx="41">
                  <c:v>119.65847563515196</c:v>
                </c:pt>
                <c:pt idx="42">
                  <c:v>101.95751770095784</c:v>
                </c:pt>
                <c:pt idx="43">
                  <c:v>85.67263640149926</c:v>
                </c:pt>
                <c:pt idx="44">
                  <c:v>70.80383173677639</c:v>
                </c:pt>
                <c:pt idx="45">
                  <c:v>57.351103706788784</c:v>
                </c:pt>
                <c:pt idx="46">
                  <c:v>45.314452311536776</c:v>
                </c:pt>
                <c:pt idx="47">
                  <c:v>34.69387755102034</c:v>
                </c:pt>
                <c:pt idx="48">
                  <c:v>25.48937942523949</c:v>
                </c:pt>
                <c:pt idx="49">
                  <c:v>17.700957934194</c:v>
                </c:pt>
                <c:pt idx="50">
                  <c:v>11.328613077884274</c:v>
                </c:pt>
                <c:pt idx="51">
                  <c:v>6.372344856309788</c:v>
                </c:pt>
                <c:pt idx="52">
                  <c:v>2.83215326947097</c:v>
                </c:pt>
                <c:pt idx="53">
                  <c:v>0.7080383173677005</c:v>
                </c:pt>
                <c:pt idx="54">
                  <c:v>0</c:v>
                </c:pt>
              </c:numCache>
            </c:numRef>
          </c:yVal>
          <c:smooth val="0"/>
        </c:ser>
        <c:axId val="49502140"/>
        <c:axId val="42866077"/>
      </c:scatterChart>
      <c:valAx>
        <c:axId val="49502140"/>
        <c:scaling>
          <c:orientation val="maxMin"/>
          <c:min val="-35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866077"/>
        <c:crosses val="autoZero"/>
        <c:crossBetween val="midCat"/>
        <c:dispUnits/>
      </c:valAx>
      <c:valAx>
        <c:axId val="42866077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5021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379"/>
          <c:w val="0.92125"/>
          <c:h val="0.63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'M-N'!$AU$7:$AU$61</c:f>
              <c:numCache>
                <c:ptCount val="55"/>
                <c:pt idx="0">
                  <c:v>0</c:v>
                </c:pt>
                <c:pt idx="1">
                  <c:v>-80.27777777777777</c:v>
                </c:pt>
                <c:pt idx="2">
                  <c:v>-160.55555555555554</c:v>
                </c:pt>
                <c:pt idx="3">
                  <c:v>-240.83333333333331</c:v>
                </c:pt>
                <c:pt idx="4">
                  <c:v>-321.1111111111111</c:v>
                </c:pt>
                <c:pt idx="5">
                  <c:v>-401.3888888888888</c:v>
                </c:pt>
                <c:pt idx="6">
                  <c:v>-481.66666666666663</c:v>
                </c:pt>
                <c:pt idx="7">
                  <c:v>-561.9444444444443</c:v>
                </c:pt>
                <c:pt idx="8">
                  <c:v>-642.2222222222222</c:v>
                </c:pt>
                <c:pt idx="9">
                  <c:v>-722.5</c:v>
                </c:pt>
                <c:pt idx="10">
                  <c:v>-802.7777777777776</c:v>
                </c:pt>
                <c:pt idx="11">
                  <c:v>-883.0555555555554</c:v>
                </c:pt>
                <c:pt idx="12">
                  <c:v>-963.3333333333333</c:v>
                </c:pt>
                <c:pt idx="13">
                  <c:v>-1043.6111111111109</c:v>
                </c:pt>
                <c:pt idx="14">
                  <c:v>-1123.8888888888887</c:v>
                </c:pt>
                <c:pt idx="15">
                  <c:v>-1204.1666666666665</c:v>
                </c:pt>
                <c:pt idx="16">
                  <c:v>-1284.4444444444443</c:v>
                </c:pt>
                <c:pt idx="17">
                  <c:v>-1364.7222222222222</c:v>
                </c:pt>
                <c:pt idx="18">
                  <c:v>-1445</c:v>
                </c:pt>
                <c:pt idx="19">
                  <c:v>-1525.2777777777776</c:v>
                </c:pt>
                <c:pt idx="20">
                  <c:v>-1605.5555555555552</c:v>
                </c:pt>
                <c:pt idx="21">
                  <c:v>-1685.8333333333333</c:v>
                </c:pt>
                <c:pt idx="22">
                  <c:v>-1766.1111111111109</c:v>
                </c:pt>
                <c:pt idx="23">
                  <c:v>-1846.3888888888887</c:v>
                </c:pt>
                <c:pt idx="24">
                  <c:v>-1926.6666666666665</c:v>
                </c:pt>
                <c:pt idx="25">
                  <c:v>-2006.9444444444441</c:v>
                </c:pt>
                <c:pt idx="26">
                  <c:v>-2087.2222222222217</c:v>
                </c:pt>
                <c:pt idx="27">
                  <c:v>-2167.5</c:v>
                </c:pt>
                <c:pt idx="28">
                  <c:v>-2247.7777777777774</c:v>
                </c:pt>
                <c:pt idx="29">
                  <c:v>-2328.0555555555557</c:v>
                </c:pt>
                <c:pt idx="30">
                  <c:v>-2408.333333333333</c:v>
                </c:pt>
                <c:pt idx="31">
                  <c:v>-2488.611111111111</c:v>
                </c:pt>
                <c:pt idx="32">
                  <c:v>-2568.8888888888887</c:v>
                </c:pt>
                <c:pt idx="33">
                  <c:v>-2649.1666666666665</c:v>
                </c:pt>
                <c:pt idx="34">
                  <c:v>-2729.4444444444443</c:v>
                </c:pt>
                <c:pt idx="35">
                  <c:v>-2809.7222222222217</c:v>
                </c:pt>
                <c:pt idx="36">
                  <c:v>-2890</c:v>
                </c:pt>
                <c:pt idx="37">
                  <c:v>-2970.2777777777774</c:v>
                </c:pt>
                <c:pt idx="38">
                  <c:v>-3050.555555555555</c:v>
                </c:pt>
                <c:pt idx="39">
                  <c:v>-3130.833333333333</c:v>
                </c:pt>
                <c:pt idx="40">
                  <c:v>-3211.1111111111104</c:v>
                </c:pt>
                <c:pt idx="41">
                  <c:v>-3315.1927437641725</c:v>
                </c:pt>
                <c:pt idx="42">
                  <c:v>-3411.5646258503393</c:v>
                </c:pt>
                <c:pt idx="43">
                  <c:v>-3500.226757369614</c:v>
                </c:pt>
                <c:pt idx="44">
                  <c:v>-3581.179138321996</c:v>
                </c:pt>
                <c:pt idx="45">
                  <c:v>-3654.421768707483</c:v>
                </c:pt>
                <c:pt idx="46">
                  <c:v>-3719.954648526077</c:v>
                </c:pt>
                <c:pt idx="47">
                  <c:v>-3777.7777777777774</c:v>
                </c:pt>
                <c:pt idx="48">
                  <c:v>-3827.891156462585</c:v>
                </c:pt>
                <c:pt idx="49">
                  <c:v>-3870.294784580498</c:v>
                </c:pt>
                <c:pt idx="50">
                  <c:v>-3904.988662131519</c:v>
                </c:pt>
                <c:pt idx="51">
                  <c:v>-3931.9727891156463</c:v>
                </c:pt>
                <c:pt idx="52">
                  <c:v>-3951.24716553288</c:v>
                </c:pt>
                <c:pt idx="53">
                  <c:v>-3962.8117913832198</c:v>
                </c:pt>
                <c:pt idx="54">
                  <c:v>-3966.6666666666665</c:v>
                </c:pt>
              </c:numCache>
            </c:numRef>
          </c:xVal>
          <c:yVal>
            <c:numRef>
              <c:f>'M-N'!$AV$7:$AV$61</c:f>
              <c:numCache>
                <c:ptCount val="55"/>
                <c:pt idx="0">
                  <c:v>0</c:v>
                </c:pt>
                <c:pt idx="1">
                  <c:v>27.512847222222224</c:v>
                </c:pt>
                <c:pt idx="2">
                  <c:v>53.856944444444444</c:v>
                </c:pt>
                <c:pt idx="3">
                  <c:v>79.03229166666664</c:v>
                </c:pt>
                <c:pt idx="4">
                  <c:v>103.03888888888888</c:v>
                </c:pt>
                <c:pt idx="5">
                  <c:v>125.87673611111109</c:v>
                </c:pt>
                <c:pt idx="6">
                  <c:v>147.54583333333332</c:v>
                </c:pt>
                <c:pt idx="7">
                  <c:v>168.04618055555554</c:v>
                </c:pt>
                <c:pt idx="8">
                  <c:v>187.37777777777777</c:v>
                </c:pt>
                <c:pt idx="9">
                  <c:v>205.540625</c:v>
                </c:pt>
                <c:pt idx="10">
                  <c:v>222.53472222222217</c:v>
                </c:pt>
                <c:pt idx="11">
                  <c:v>238.3600694444444</c:v>
                </c:pt>
                <c:pt idx="12">
                  <c:v>253.01666666666665</c:v>
                </c:pt>
                <c:pt idx="13">
                  <c:v>266.5045138888889</c:v>
                </c:pt>
                <c:pt idx="14">
                  <c:v>278.82361111111106</c:v>
                </c:pt>
                <c:pt idx="15">
                  <c:v>289.9739583333333</c:v>
                </c:pt>
                <c:pt idx="16">
                  <c:v>299.9555555555555</c:v>
                </c:pt>
                <c:pt idx="17">
                  <c:v>308.76840277777774</c:v>
                </c:pt>
                <c:pt idx="18">
                  <c:v>316.4125</c:v>
                </c:pt>
                <c:pt idx="19">
                  <c:v>322.88784722222215</c:v>
                </c:pt>
                <c:pt idx="20">
                  <c:v>328.19444444444434</c:v>
                </c:pt>
                <c:pt idx="21">
                  <c:v>332.3322916666666</c:v>
                </c:pt>
                <c:pt idx="22">
                  <c:v>335.3013888888888</c:v>
                </c:pt>
                <c:pt idx="23">
                  <c:v>337.10173611111105</c:v>
                </c:pt>
                <c:pt idx="24">
                  <c:v>337.73333333333323</c:v>
                </c:pt>
                <c:pt idx="25">
                  <c:v>337.1961805555555</c:v>
                </c:pt>
                <c:pt idx="26">
                  <c:v>335.49027777777775</c:v>
                </c:pt>
                <c:pt idx="27">
                  <c:v>332.61562499999997</c:v>
                </c:pt>
                <c:pt idx="28">
                  <c:v>328.57222222222214</c:v>
                </c:pt>
                <c:pt idx="29">
                  <c:v>323.3600694444444</c:v>
                </c:pt>
                <c:pt idx="30">
                  <c:v>316.97916666666663</c:v>
                </c:pt>
                <c:pt idx="31">
                  <c:v>309.4295138888889</c:v>
                </c:pt>
                <c:pt idx="32">
                  <c:v>300.711111111111</c:v>
                </c:pt>
                <c:pt idx="33">
                  <c:v>290.8239583333333</c:v>
                </c:pt>
                <c:pt idx="34">
                  <c:v>279.7680555555555</c:v>
                </c:pt>
                <c:pt idx="35">
                  <c:v>267.5434027777777</c:v>
                </c:pt>
                <c:pt idx="36">
                  <c:v>254.14999999999998</c:v>
                </c:pt>
                <c:pt idx="37">
                  <c:v>239.5878472222222</c:v>
                </c:pt>
                <c:pt idx="38">
                  <c:v>223.85694444444434</c:v>
                </c:pt>
                <c:pt idx="39">
                  <c:v>206.95729166666663</c:v>
                </c:pt>
                <c:pt idx="40">
                  <c:v>188.88888888888877</c:v>
                </c:pt>
                <c:pt idx="41">
                  <c:v>162.86848072562353</c:v>
                </c:pt>
                <c:pt idx="42">
                  <c:v>138.77551020408148</c:v>
                </c:pt>
                <c:pt idx="43">
                  <c:v>116.6099773242629</c:v>
                </c:pt>
                <c:pt idx="44">
                  <c:v>96.37188208616782</c:v>
                </c:pt>
                <c:pt idx="45">
                  <c:v>78.0612244897957</c:v>
                </c:pt>
                <c:pt idx="46">
                  <c:v>61.678004535147345</c:v>
                </c:pt>
                <c:pt idx="47">
                  <c:v>47.22222222222195</c:v>
                </c:pt>
                <c:pt idx="48">
                  <c:v>34.693877551020584</c:v>
                </c:pt>
                <c:pt idx="49">
                  <c:v>24.092970521541673</c:v>
                </c:pt>
                <c:pt idx="50">
                  <c:v>15.419501133787067</c:v>
                </c:pt>
                <c:pt idx="51">
                  <c:v>8.673469387755036</c:v>
                </c:pt>
                <c:pt idx="52">
                  <c:v>3.8548752834465754</c:v>
                </c:pt>
                <c:pt idx="53">
                  <c:v>0.9637188208614282</c:v>
                </c:pt>
                <c:pt idx="54">
                  <c:v>0</c:v>
                </c:pt>
              </c:numCache>
            </c:numRef>
          </c:yVal>
          <c:smooth val="0"/>
        </c:ser>
        <c:axId val="50250374"/>
        <c:axId val="49600183"/>
      </c:scatterChart>
      <c:valAx>
        <c:axId val="50250374"/>
        <c:scaling>
          <c:orientation val="maxMin"/>
          <c:min val="-4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600183"/>
        <c:crosses val="autoZero"/>
        <c:crossBetween val="midCat"/>
        <c:dispUnits/>
      </c:valAx>
      <c:valAx>
        <c:axId val="49600183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2503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0.31875</cdr:y>
    </cdr:from>
    <cdr:to>
      <cdr:x>0.09675</cdr:x>
      <cdr:y>0.396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400050" y="1962150"/>
          <a:ext cx="504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</a:p>
      </cdr:txBody>
    </cdr:sp>
  </cdr:relSizeAnchor>
  <cdr:relSizeAnchor xmlns:cdr="http://schemas.openxmlformats.org/drawingml/2006/chartDrawing">
    <cdr:from>
      <cdr:x>0.91</cdr:x>
      <cdr:y>0.912</cdr:y>
    </cdr:from>
    <cdr:to>
      <cdr:x>0.9745</cdr:x>
      <cdr:y>1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8543925" y="5619750"/>
          <a:ext cx="6096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0.31875</cdr:y>
    </cdr:from>
    <cdr:to>
      <cdr:x>0.09675</cdr:x>
      <cdr:y>0.396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400050" y="1962150"/>
          <a:ext cx="504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</a:p>
      </cdr:txBody>
    </cdr:sp>
  </cdr:relSizeAnchor>
  <cdr:relSizeAnchor xmlns:cdr="http://schemas.openxmlformats.org/drawingml/2006/chartDrawing">
    <cdr:from>
      <cdr:x>0.91</cdr:x>
      <cdr:y>0.912</cdr:y>
    </cdr:from>
    <cdr:to>
      <cdr:x>0.9745</cdr:x>
      <cdr:y>1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8543925" y="5619750"/>
          <a:ext cx="6096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0.31875</cdr:y>
    </cdr:from>
    <cdr:to>
      <cdr:x>0.09675</cdr:x>
      <cdr:y>0.396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400050" y="1962150"/>
          <a:ext cx="504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</a:p>
      </cdr:txBody>
    </cdr:sp>
  </cdr:relSizeAnchor>
  <cdr:relSizeAnchor xmlns:cdr="http://schemas.openxmlformats.org/drawingml/2006/chartDrawing">
    <cdr:from>
      <cdr:x>0.91</cdr:x>
      <cdr:y>0.912</cdr:y>
    </cdr:from>
    <cdr:to>
      <cdr:x>0.9745</cdr:x>
      <cdr:y>1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8543925" y="5619750"/>
          <a:ext cx="6096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0.31875</cdr:y>
    </cdr:from>
    <cdr:to>
      <cdr:x>0.09675</cdr:x>
      <cdr:y>0.396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400050" y="1962150"/>
          <a:ext cx="504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</a:p>
      </cdr:txBody>
    </cdr:sp>
  </cdr:relSizeAnchor>
  <cdr:relSizeAnchor xmlns:cdr="http://schemas.openxmlformats.org/drawingml/2006/chartDrawing">
    <cdr:from>
      <cdr:x>0.91</cdr:x>
      <cdr:y>0.912</cdr:y>
    </cdr:from>
    <cdr:to>
      <cdr:x>0.9745</cdr:x>
      <cdr:y>1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8543925" y="5619750"/>
          <a:ext cx="6096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0.31875</cdr:y>
    </cdr:from>
    <cdr:to>
      <cdr:x>0.09675</cdr:x>
      <cdr:y>0.396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400050" y="1962150"/>
          <a:ext cx="504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</a:p>
      </cdr:txBody>
    </cdr:sp>
  </cdr:relSizeAnchor>
  <cdr:relSizeAnchor xmlns:cdr="http://schemas.openxmlformats.org/drawingml/2006/chartDrawing">
    <cdr:from>
      <cdr:x>0.91</cdr:x>
      <cdr:y>0.912</cdr:y>
    </cdr:from>
    <cdr:to>
      <cdr:x>0.9745</cdr:x>
      <cdr:y>1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8543925" y="5619750"/>
          <a:ext cx="6096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0.31875</cdr:y>
    </cdr:from>
    <cdr:to>
      <cdr:x>0.09675</cdr:x>
      <cdr:y>0.396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400050" y="1962150"/>
          <a:ext cx="504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</a:p>
      </cdr:txBody>
    </cdr:sp>
  </cdr:relSizeAnchor>
  <cdr:relSizeAnchor xmlns:cdr="http://schemas.openxmlformats.org/drawingml/2006/chartDrawing">
    <cdr:from>
      <cdr:x>0.91</cdr:x>
      <cdr:y>0.912</cdr:y>
    </cdr:from>
    <cdr:to>
      <cdr:x>0.9745</cdr:x>
      <cdr:y>1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8543925" y="5619750"/>
          <a:ext cx="6096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0.31875</cdr:y>
    </cdr:from>
    <cdr:to>
      <cdr:x>0.09675</cdr:x>
      <cdr:y>0.396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400050" y="1962150"/>
          <a:ext cx="504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</a:p>
      </cdr:txBody>
    </cdr:sp>
  </cdr:relSizeAnchor>
  <cdr:relSizeAnchor xmlns:cdr="http://schemas.openxmlformats.org/drawingml/2006/chartDrawing">
    <cdr:from>
      <cdr:x>0.91</cdr:x>
      <cdr:y>0.912</cdr:y>
    </cdr:from>
    <cdr:to>
      <cdr:x>0.9745</cdr:x>
      <cdr:y>1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8543925" y="5619750"/>
          <a:ext cx="6096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ht="15">
      <c r="A1" s="20" t="s">
        <v>95</v>
      </c>
    </row>
    <row r="2" ht="15">
      <c r="A2" s="21"/>
    </row>
    <row r="3" ht="15">
      <c r="A3" t="s">
        <v>112</v>
      </c>
    </row>
    <row r="5" ht="15">
      <c r="A5" t="s">
        <v>97</v>
      </c>
    </row>
    <row r="6" ht="15">
      <c r="A6" s="21" t="s">
        <v>98</v>
      </c>
    </row>
    <row r="7" ht="15">
      <c r="A7" s="21" t="s">
        <v>96</v>
      </c>
    </row>
    <row r="9" ht="15">
      <c r="A9" s="20" t="s">
        <v>99</v>
      </c>
    </row>
    <row r="10" ht="15">
      <c r="A10" t="s">
        <v>100</v>
      </c>
    </row>
    <row r="11" ht="15">
      <c r="B11" t="s">
        <v>101</v>
      </c>
    </row>
    <row r="12" ht="15">
      <c r="B12" t="s">
        <v>102</v>
      </c>
    </row>
    <row r="13" ht="15">
      <c r="A13" t="s">
        <v>103</v>
      </c>
    </row>
    <row r="14" ht="15">
      <c r="B14" t="s">
        <v>101</v>
      </c>
    </row>
    <row r="15" ht="15">
      <c r="B15" t="s">
        <v>104</v>
      </c>
    </row>
    <row r="17" ht="15">
      <c r="A17" s="20" t="s">
        <v>105</v>
      </c>
    </row>
    <row r="18" ht="15">
      <c r="B18" t="s">
        <v>106</v>
      </c>
    </row>
    <row r="20" ht="15">
      <c r="A20" s="20" t="s">
        <v>107</v>
      </c>
    </row>
    <row r="21" ht="15">
      <c r="A21" t="s">
        <v>108</v>
      </c>
    </row>
    <row r="22" ht="15">
      <c r="B22" t="s">
        <v>109</v>
      </c>
    </row>
    <row r="23" ht="15">
      <c r="A23" t="s">
        <v>103</v>
      </c>
    </row>
    <row r="24" ht="15">
      <c r="B24" t="s">
        <v>110</v>
      </c>
    </row>
    <row r="26" ht="15">
      <c r="A26" s="20" t="s">
        <v>111</v>
      </c>
    </row>
    <row r="27" ht="15">
      <c r="B2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7109375" style="14" customWidth="1"/>
    <col min="2" max="2" width="12.7109375" style="14" customWidth="1"/>
    <col min="3" max="3" width="10.7109375" style="15" customWidth="1"/>
    <col min="4" max="4" width="4.57421875" style="1" customWidth="1"/>
    <col min="5" max="21" width="7.57421875" style="1" customWidth="1"/>
    <col min="22" max="16384" width="9.00390625" style="1" customWidth="1"/>
  </cols>
  <sheetData>
    <row r="1" spans="1:21" ht="15">
      <c r="A1" s="14" t="s">
        <v>35</v>
      </c>
      <c r="B1" s="14" t="s">
        <v>36</v>
      </c>
      <c r="C1" s="17" t="s">
        <v>37</v>
      </c>
      <c r="D1" s="18" t="s">
        <v>41</v>
      </c>
      <c r="E1" s="1" t="s">
        <v>30</v>
      </c>
      <c r="F1" s="1" t="s">
        <v>31</v>
      </c>
      <c r="G1" s="1" t="s">
        <v>32</v>
      </c>
      <c r="H1" s="1" t="s">
        <v>33</v>
      </c>
      <c r="I1" s="1" t="s">
        <v>22</v>
      </c>
      <c r="J1" s="10" t="s">
        <v>49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22</v>
      </c>
      <c r="P1" s="1" t="s">
        <v>28</v>
      </c>
      <c r="Q1" s="1" t="s">
        <v>29</v>
      </c>
      <c r="R1" s="10" t="s">
        <v>49</v>
      </c>
      <c r="S1" s="1" t="s">
        <v>51</v>
      </c>
      <c r="T1" s="1" t="s">
        <v>52</v>
      </c>
      <c r="U1" s="1" t="s">
        <v>53</v>
      </c>
    </row>
    <row r="2" spans="3:20" ht="15">
      <c r="C2" s="17"/>
      <c r="D2" s="18"/>
      <c r="E2" s="1" t="s">
        <v>42</v>
      </c>
      <c r="F2" s="1" t="s">
        <v>43</v>
      </c>
      <c r="G2" s="1" t="s">
        <v>42</v>
      </c>
      <c r="H2" s="1" t="s">
        <v>44</v>
      </c>
      <c r="I2" s="1" t="s">
        <v>45</v>
      </c>
      <c r="J2" s="10" t="s">
        <v>43</v>
      </c>
      <c r="K2" s="1" t="s">
        <v>42</v>
      </c>
      <c r="L2" s="1" t="s">
        <v>43</v>
      </c>
      <c r="M2" s="1" t="s">
        <v>42</v>
      </c>
      <c r="N2" s="1" t="s">
        <v>44</v>
      </c>
      <c r="O2" s="1" t="s">
        <v>45</v>
      </c>
      <c r="P2" s="1" t="s">
        <v>45</v>
      </c>
      <c r="Q2" s="1" t="s">
        <v>45</v>
      </c>
      <c r="R2" s="10" t="s">
        <v>43</v>
      </c>
      <c r="S2" s="1" t="s">
        <v>54</v>
      </c>
      <c r="T2" s="1" t="s">
        <v>55</v>
      </c>
    </row>
    <row r="3" spans="1:21" ht="15">
      <c r="A3" s="14" t="s">
        <v>65</v>
      </c>
      <c r="C3" s="17" t="s">
        <v>66</v>
      </c>
      <c r="D3" s="18">
        <v>5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0">
        <v>0</v>
      </c>
      <c r="K3" s="1">
        <v>3</v>
      </c>
      <c r="L3" s="1">
        <v>1</v>
      </c>
      <c r="M3" s="1">
        <v>3</v>
      </c>
      <c r="N3" s="1">
        <v>2</v>
      </c>
      <c r="O3" s="1">
        <v>4</v>
      </c>
      <c r="P3" s="1">
        <v>3</v>
      </c>
      <c r="Q3" s="1">
        <v>4</v>
      </c>
      <c r="R3" s="10">
        <v>1</v>
      </c>
      <c r="S3" s="1">
        <f aca="true" t="shared" si="0" ref="S3:S19">SUM(E3:J3)</f>
        <v>0</v>
      </c>
      <c r="T3" s="1">
        <f aca="true" t="shared" si="1" ref="T3:T19">SUM(K3:R3)</f>
        <v>21</v>
      </c>
      <c r="U3" s="1">
        <f aca="true" t="shared" si="2" ref="U3:U19">S3+T3</f>
        <v>21</v>
      </c>
    </row>
    <row r="4" spans="1:21" ht="15">
      <c r="A4" s="14" t="s">
        <v>62</v>
      </c>
      <c r="B4" s="14" t="s">
        <v>63</v>
      </c>
      <c r="C4" s="17" t="s">
        <v>64</v>
      </c>
      <c r="D4" s="18">
        <v>4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0">
        <v>0</v>
      </c>
      <c r="K4" s="1">
        <v>3</v>
      </c>
      <c r="L4" s="1">
        <v>1</v>
      </c>
      <c r="M4" s="1">
        <v>3</v>
      </c>
      <c r="N4" s="1">
        <v>2</v>
      </c>
      <c r="O4" s="1">
        <v>0</v>
      </c>
      <c r="P4" s="1">
        <v>3</v>
      </c>
      <c r="Q4" s="1">
        <v>0</v>
      </c>
      <c r="R4" s="10">
        <v>0</v>
      </c>
      <c r="S4" s="1">
        <f t="shared" si="0"/>
        <v>0</v>
      </c>
      <c r="T4" s="1">
        <f t="shared" si="1"/>
        <v>12</v>
      </c>
      <c r="U4" s="1">
        <f t="shared" si="2"/>
        <v>12</v>
      </c>
    </row>
    <row r="5" spans="1:21" ht="15">
      <c r="A5" s="14" t="s">
        <v>88</v>
      </c>
      <c r="C5" s="17" t="s">
        <v>38</v>
      </c>
      <c r="D5" s="18">
        <v>13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0">
        <v>0</v>
      </c>
      <c r="K5" s="1">
        <v>3</v>
      </c>
      <c r="L5" s="1">
        <v>0</v>
      </c>
      <c r="M5" s="1">
        <v>3</v>
      </c>
      <c r="N5" s="1">
        <v>0</v>
      </c>
      <c r="O5" s="1">
        <v>0</v>
      </c>
      <c r="P5" s="1">
        <v>3</v>
      </c>
      <c r="Q5" s="1">
        <v>0</v>
      </c>
      <c r="R5" s="10">
        <v>0</v>
      </c>
      <c r="S5" s="1">
        <f t="shared" si="0"/>
        <v>0</v>
      </c>
      <c r="T5" s="1">
        <f t="shared" si="1"/>
        <v>9</v>
      </c>
      <c r="U5" s="1">
        <f t="shared" si="2"/>
        <v>9</v>
      </c>
    </row>
    <row r="6" spans="1:21" ht="15">
      <c r="A6" s="14" t="s">
        <v>67</v>
      </c>
      <c r="C6" s="17" t="s">
        <v>68</v>
      </c>
      <c r="D6" s="18">
        <v>6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0">
        <v>0</v>
      </c>
      <c r="K6" s="1">
        <v>3</v>
      </c>
      <c r="L6" s="1">
        <v>1</v>
      </c>
      <c r="M6" s="1">
        <v>3</v>
      </c>
      <c r="N6" s="1">
        <v>2</v>
      </c>
      <c r="O6" s="1">
        <v>4</v>
      </c>
      <c r="P6" s="1">
        <v>3</v>
      </c>
      <c r="Q6" s="1">
        <v>4</v>
      </c>
      <c r="R6" s="10">
        <v>1</v>
      </c>
      <c r="S6" s="1">
        <f t="shared" si="0"/>
        <v>0</v>
      </c>
      <c r="T6" s="1">
        <f t="shared" si="1"/>
        <v>21</v>
      </c>
      <c r="U6" s="1">
        <f t="shared" si="2"/>
        <v>21</v>
      </c>
    </row>
    <row r="7" spans="1:21" ht="15">
      <c r="A7" s="14" t="s">
        <v>83</v>
      </c>
      <c r="B7" s="14" t="s">
        <v>84</v>
      </c>
      <c r="C7" s="17" t="s">
        <v>85</v>
      </c>
      <c r="D7" s="18">
        <v>12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0">
        <v>0</v>
      </c>
      <c r="K7" s="1">
        <v>3</v>
      </c>
      <c r="L7" s="1">
        <v>1</v>
      </c>
      <c r="M7" s="1">
        <v>3</v>
      </c>
      <c r="N7" s="1">
        <v>0</v>
      </c>
      <c r="O7" s="1">
        <v>4</v>
      </c>
      <c r="P7" s="1">
        <v>0</v>
      </c>
      <c r="Q7" s="1">
        <v>0</v>
      </c>
      <c r="R7" s="10">
        <v>1</v>
      </c>
      <c r="S7" s="1">
        <f t="shared" si="0"/>
        <v>0</v>
      </c>
      <c r="T7" s="1">
        <f t="shared" si="1"/>
        <v>12</v>
      </c>
      <c r="U7" s="1">
        <f t="shared" si="2"/>
        <v>12</v>
      </c>
    </row>
    <row r="8" spans="1:21" ht="15">
      <c r="A8" s="14" t="s">
        <v>76</v>
      </c>
      <c r="C8" s="17" t="s">
        <v>77</v>
      </c>
      <c r="D8" s="18">
        <v>10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0">
        <v>0</v>
      </c>
      <c r="K8" s="1">
        <v>3</v>
      </c>
      <c r="L8" s="1">
        <v>1</v>
      </c>
      <c r="M8" s="1">
        <v>3</v>
      </c>
      <c r="N8" s="1">
        <v>2</v>
      </c>
      <c r="O8" s="1">
        <v>4</v>
      </c>
      <c r="P8" s="1">
        <v>3</v>
      </c>
      <c r="Q8" s="1">
        <v>4</v>
      </c>
      <c r="R8" s="10">
        <v>0</v>
      </c>
      <c r="S8" s="1">
        <f t="shared" si="0"/>
        <v>0</v>
      </c>
      <c r="T8" s="1">
        <f t="shared" si="1"/>
        <v>20</v>
      </c>
      <c r="U8" s="1">
        <f t="shared" si="2"/>
        <v>20</v>
      </c>
    </row>
    <row r="9" spans="1:21" ht="15">
      <c r="A9" s="14" t="s">
        <v>69</v>
      </c>
      <c r="B9" s="14" t="s">
        <v>70</v>
      </c>
      <c r="C9" s="17" t="s">
        <v>71</v>
      </c>
      <c r="D9" s="18">
        <v>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0">
        <v>0</v>
      </c>
      <c r="K9" s="1">
        <v>3</v>
      </c>
      <c r="L9" s="1">
        <v>0</v>
      </c>
      <c r="M9" s="1">
        <v>3</v>
      </c>
      <c r="N9" s="1">
        <v>0</v>
      </c>
      <c r="O9" s="1">
        <v>3</v>
      </c>
      <c r="P9" s="1">
        <v>3</v>
      </c>
      <c r="Q9" s="1">
        <v>4</v>
      </c>
      <c r="R9" s="10">
        <v>0</v>
      </c>
      <c r="S9" s="1">
        <f t="shared" si="0"/>
        <v>0</v>
      </c>
      <c r="T9" s="1">
        <f t="shared" si="1"/>
        <v>16</v>
      </c>
      <c r="U9" s="1">
        <f t="shared" si="2"/>
        <v>16</v>
      </c>
    </row>
    <row r="10" spans="1:21" ht="15">
      <c r="A10" s="14" t="s">
        <v>39</v>
      </c>
      <c r="B10" s="14" t="s">
        <v>78</v>
      </c>
      <c r="C10" s="17" t="s">
        <v>40</v>
      </c>
      <c r="D10" s="18">
        <v>11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0">
        <v>1</v>
      </c>
      <c r="K10" s="1">
        <v>0</v>
      </c>
      <c r="L10" s="1">
        <v>0</v>
      </c>
      <c r="M10" s="1">
        <v>0</v>
      </c>
      <c r="N10" s="1">
        <v>2</v>
      </c>
      <c r="O10" s="1">
        <v>0</v>
      </c>
      <c r="P10" s="1">
        <v>0</v>
      </c>
      <c r="Q10" s="1">
        <v>0</v>
      </c>
      <c r="R10" s="10">
        <v>1</v>
      </c>
      <c r="S10" s="1">
        <f t="shared" si="0"/>
        <v>1</v>
      </c>
      <c r="T10" s="1">
        <f t="shared" si="1"/>
        <v>3</v>
      </c>
      <c r="U10" s="1">
        <f t="shared" si="2"/>
        <v>4</v>
      </c>
    </row>
    <row r="11" spans="1:21" ht="15">
      <c r="A11" s="14" t="s">
        <v>72</v>
      </c>
      <c r="C11" s="17" t="s">
        <v>73</v>
      </c>
      <c r="D11" s="18">
        <v>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0">
        <v>0</v>
      </c>
      <c r="K11" s="1">
        <v>3</v>
      </c>
      <c r="L11" s="1">
        <v>0</v>
      </c>
      <c r="M11" s="1">
        <v>3</v>
      </c>
      <c r="N11" s="1">
        <v>2</v>
      </c>
      <c r="O11" s="1">
        <v>0</v>
      </c>
      <c r="P11" s="1">
        <v>3</v>
      </c>
      <c r="Q11" s="1">
        <v>4</v>
      </c>
      <c r="R11" s="10">
        <v>0</v>
      </c>
      <c r="S11" s="1">
        <f t="shared" si="0"/>
        <v>0</v>
      </c>
      <c r="T11" s="1">
        <f t="shared" si="1"/>
        <v>15</v>
      </c>
      <c r="U11" s="1">
        <f t="shared" si="2"/>
        <v>15</v>
      </c>
    </row>
    <row r="12" spans="1:21" ht="15">
      <c r="A12" s="14" t="s">
        <v>89</v>
      </c>
      <c r="B12" s="14" t="s">
        <v>90</v>
      </c>
      <c r="C12" s="17" t="s">
        <v>91</v>
      </c>
      <c r="D12" s="18">
        <v>14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0">
        <v>0</v>
      </c>
      <c r="K12" s="1">
        <v>3</v>
      </c>
      <c r="L12" s="1">
        <v>0</v>
      </c>
      <c r="M12" s="1">
        <v>3</v>
      </c>
      <c r="N12" s="1">
        <v>2</v>
      </c>
      <c r="O12" s="1">
        <v>4</v>
      </c>
      <c r="P12" s="1">
        <v>0</v>
      </c>
      <c r="Q12" s="1">
        <v>4</v>
      </c>
      <c r="R12" s="10">
        <v>1</v>
      </c>
      <c r="S12" s="1">
        <f t="shared" si="0"/>
        <v>0</v>
      </c>
      <c r="T12" s="1">
        <f t="shared" si="1"/>
        <v>17</v>
      </c>
      <c r="U12" s="1">
        <f t="shared" si="2"/>
        <v>17</v>
      </c>
    </row>
    <row r="13" spans="1:21" ht="15">
      <c r="A13" s="14" t="s">
        <v>92</v>
      </c>
      <c r="B13" s="14" t="s">
        <v>93</v>
      </c>
      <c r="C13" s="17" t="s">
        <v>81</v>
      </c>
      <c r="D13" s="18">
        <v>14</v>
      </c>
      <c r="E13" s="1">
        <v>2</v>
      </c>
      <c r="F13" s="1">
        <v>0</v>
      </c>
      <c r="G13" s="1">
        <v>2</v>
      </c>
      <c r="H13" s="1">
        <v>0</v>
      </c>
      <c r="I13" s="1">
        <v>0</v>
      </c>
      <c r="J13" s="10">
        <v>1</v>
      </c>
      <c r="K13" s="1">
        <v>3</v>
      </c>
      <c r="L13" s="1">
        <v>1</v>
      </c>
      <c r="M13" s="1">
        <v>3</v>
      </c>
      <c r="N13" s="1">
        <v>2</v>
      </c>
      <c r="O13" s="1">
        <v>4</v>
      </c>
      <c r="P13" s="1">
        <v>3</v>
      </c>
      <c r="Q13" s="1">
        <v>0</v>
      </c>
      <c r="R13" s="10">
        <v>1</v>
      </c>
      <c r="S13" s="1">
        <f t="shared" si="0"/>
        <v>5</v>
      </c>
      <c r="T13" s="1">
        <f t="shared" si="1"/>
        <v>17</v>
      </c>
      <c r="U13" s="1">
        <f t="shared" si="2"/>
        <v>22</v>
      </c>
    </row>
    <row r="14" spans="1:21" ht="15">
      <c r="A14" s="14" t="s">
        <v>86</v>
      </c>
      <c r="C14" s="17" t="s">
        <v>87</v>
      </c>
      <c r="D14" s="18">
        <v>13</v>
      </c>
      <c r="E14" s="1">
        <v>3</v>
      </c>
      <c r="F14" s="1">
        <v>0</v>
      </c>
      <c r="G14" s="1">
        <v>3</v>
      </c>
      <c r="H14" s="1">
        <v>0</v>
      </c>
      <c r="I14" s="1">
        <v>0</v>
      </c>
      <c r="J14" s="10">
        <v>1</v>
      </c>
      <c r="K14" s="1">
        <v>3</v>
      </c>
      <c r="L14" s="1">
        <v>0</v>
      </c>
      <c r="M14" s="1">
        <v>3</v>
      </c>
      <c r="N14" s="1">
        <v>2</v>
      </c>
      <c r="O14" s="1">
        <v>4</v>
      </c>
      <c r="P14" s="1">
        <v>3</v>
      </c>
      <c r="Q14" s="1">
        <v>4</v>
      </c>
      <c r="R14" s="10">
        <v>0</v>
      </c>
      <c r="S14" s="1">
        <f t="shared" si="0"/>
        <v>7</v>
      </c>
      <c r="T14" s="1">
        <f t="shared" si="1"/>
        <v>19</v>
      </c>
      <c r="U14" s="1">
        <f t="shared" si="2"/>
        <v>26</v>
      </c>
    </row>
    <row r="15" spans="1:21" ht="15">
      <c r="A15" s="14" t="s">
        <v>59</v>
      </c>
      <c r="B15" s="14" t="s">
        <v>60</v>
      </c>
      <c r="C15" s="17" t="s">
        <v>61</v>
      </c>
      <c r="D15" s="18">
        <v>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0">
        <v>0</v>
      </c>
      <c r="K15" s="1">
        <v>3</v>
      </c>
      <c r="L15" s="1">
        <v>1</v>
      </c>
      <c r="M15" s="1">
        <v>3</v>
      </c>
      <c r="N15" s="1">
        <v>1</v>
      </c>
      <c r="O15" s="1">
        <v>0</v>
      </c>
      <c r="P15" s="1">
        <v>3</v>
      </c>
      <c r="Q15" s="1">
        <v>0</v>
      </c>
      <c r="R15" s="10">
        <v>0</v>
      </c>
      <c r="S15" s="1">
        <f t="shared" si="0"/>
        <v>0</v>
      </c>
      <c r="T15" s="1">
        <f t="shared" si="1"/>
        <v>11</v>
      </c>
      <c r="U15" s="1">
        <f t="shared" si="2"/>
        <v>11</v>
      </c>
    </row>
    <row r="16" spans="1:21" ht="15">
      <c r="A16" s="14" t="s">
        <v>74</v>
      </c>
      <c r="C16" s="17" t="s">
        <v>75</v>
      </c>
      <c r="D16" s="18">
        <v>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0">
        <v>0</v>
      </c>
      <c r="K16" s="1">
        <v>3</v>
      </c>
      <c r="L16" s="1">
        <v>0</v>
      </c>
      <c r="M16" s="1">
        <v>3</v>
      </c>
      <c r="N16" s="1">
        <v>2</v>
      </c>
      <c r="O16" s="1">
        <v>4</v>
      </c>
      <c r="P16" s="1">
        <v>3</v>
      </c>
      <c r="Q16" s="1">
        <v>0</v>
      </c>
      <c r="R16" s="10">
        <v>0</v>
      </c>
      <c r="S16" s="1">
        <f t="shared" si="0"/>
        <v>0</v>
      </c>
      <c r="T16" s="1">
        <f t="shared" si="1"/>
        <v>15</v>
      </c>
      <c r="U16" s="1">
        <f t="shared" si="2"/>
        <v>15</v>
      </c>
    </row>
    <row r="17" spans="1:21" ht="15">
      <c r="A17" s="14" t="s">
        <v>79</v>
      </c>
      <c r="B17" s="14" t="s">
        <v>80</v>
      </c>
      <c r="C17" s="17" t="s">
        <v>82</v>
      </c>
      <c r="D17" s="18">
        <v>12</v>
      </c>
      <c r="E17" s="19" t="s">
        <v>94</v>
      </c>
      <c r="F17" s="1" t="s">
        <v>94</v>
      </c>
      <c r="G17" s="1" t="s">
        <v>94</v>
      </c>
      <c r="H17" s="1" t="s">
        <v>94</v>
      </c>
      <c r="I17" s="1" t="s">
        <v>94</v>
      </c>
      <c r="J17" s="10" t="s">
        <v>94</v>
      </c>
      <c r="K17" s="1">
        <v>3</v>
      </c>
      <c r="L17" s="1">
        <v>1</v>
      </c>
      <c r="M17" s="1">
        <v>3</v>
      </c>
      <c r="N17" s="1">
        <v>2</v>
      </c>
      <c r="O17" s="1">
        <v>4</v>
      </c>
      <c r="P17" s="1">
        <v>3</v>
      </c>
      <c r="Q17" s="1">
        <v>4</v>
      </c>
      <c r="R17" s="10">
        <v>1</v>
      </c>
      <c r="S17" s="1">
        <f t="shared" si="0"/>
        <v>0</v>
      </c>
      <c r="T17" s="1">
        <f t="shared" si="1"/>
        <v>21</v>
      </c>
      <c r="U17" s="1">
        <f t="shared" si="2"/>
        <v>21</v>
      </c>
    </row>
    <row r="18" spans="1:21" ht="15">
      <c r="A18" s="14" t="s">
        <v>46</v>
      </c>
      <c r="B18" s="14" t="s">
        <v>47</v>
      </c>
      <c r="C18" s="17" t="s">
        <v>48</v>
      </c>
      <c r="D18" s="18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0">
        <v>0</v>
      </c>
      <c r="K18" s="1">
        <v>3</v>
      </c>
      <c r="L18" s="1">
        <v>1</v>
      </c>
      <c r="M18" s="1">
        <v>3</v>
      </c>
      <c r="N18" s="1">
        <v>2</v>
      </c>
      <c r="O18" s="1">
        <v>4</v>
      </c>
      <c r="P18" s="1">
        <v>3</v>
      </c>
      <c r="Q18" s="1">
        <v>4</v>
      </c>
      <c r="R18" s="10">
        <v>1</v>
      </c>
      <c r="S18" s="1">
        <f t="shared" si="0"/>
        <v>0</v>
      </c>
      <c r="T18" s="1">
        <f t="shared" si="1"/>
        <v>21</v>
      </c>
      <c r="U18" s="1">
        <f t="shared" si="2"/>
        <v>21</v>
      </c>
    </row>
    <row r="19" spans="1:21" ht="15">
      <c r="A19" s="14" t="s">
        <v>56</v>
      </c>
      <c r="B19" s="14" t="s">
        <v>57</v>
      </c>
      <c r="C19" s="17" t="s">
        <v>58</v>
      </c>
      <c r="D19" s="18">
        <v>2</v>
      </c>
      <c r="E19" s="1">
        <v>2</v>
      </c>
      <c r="F19" s="1">
        <v>0</v>
      </c>
      <c r="G19" s="1">
        <v>2</v>
      </c>
      <c r="H19" s="1">
        <v>0</v>
      </c>
      <c r="I19" s="1">
        <v>0</v>
      </c>
      <c r="J19" s="10">
        <v>1</v>
      </c>
      <c r="K19" s="1">
        <v>3</v>
      </c>
      <c r="L19" s="1">
        <v>1</v>
      </c>
      <c r="M19" s="1">
        <v>2</v>
      </c>
      <c r="N19" s="1">
        <v>0</v>
      </c>
      <c r="O19" s="1">
        <v>4</v>
      </c>
      <c r="P19" s="1">
        <v>3</v>
      </c>
      <c r="Q19" s="1">
        <v>4</v>
      </c>
      <c r="R19" s="10">
        <v>1</v>
      </c>
      <c r="S19" s="1">
        <f t="shared" si="0"/>
        <v>5</v>
      </c>
      <c r="T19" s="1">
        <f t="shared" si="1"/>
        <v>18</v>
      </c>
      <c r="U19" s="1">
        <f t="shared" si="2"/>
        <v>23</v>
      </c>
    </row>
  </sheetData>
  <sheetProtection/>
  <printOptions/>
  <pageMargins left="0.7" right="0.7" top="0.75" bottom="0.75" header="0.3" footer="0.3"/>
  <pageSetup orientation="portrait" paperSize="9"/>
  <ignoredErrors>
    <ignoredError sqref="S3:T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7109375" style="14" customWidth="1"/>
    <col min="2" max="2" width="12.7109375" style="14" customWidth="1"/>
    <col min="3" max="3" width="10.7109375" style="15" customWidth="1"/>
    <col min="4" max="4" width="4.57421875" style="1" customWidth="1"/>
    <col min="5" max="21" width="7.57421875" style="1" customWidth="1"/>
    <col min="22" max="16384" width="9.00390625" style="1" customWidth="1"/>
  </cols>
  <sheetData>
    <row r="1" spans="1:21" ht="15">
      <c r="A1" s="14" t="s">
        <v>35</v>
      </c>
      <c r="B1" s="14" t="s">
        <v>36</v>
      </c>
      <c r="C1" s="17" t="s">
        <v>37</v>
      </c>
      <c r="D1" s="18" t="s">
        <v>41</v>
      </c>
      <c r="E1" s="1" t="s">
        <v>30</v>
      </c>
      <c r="F1" s="1" t="s">
        <v>31</v>
      </c>
      <c r="G1" s="1" t="s">
        <v>32</v>
      </c>
      <c r="H1" s="1" t="s">
        <v>33</v>
      </c>
      <c r="I1" s="1" t="s">
        <v>22</v>
      </c>
      <c r="J1" s="10" t="s">
        <v>49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22</v>
      </c>
      <c r="P1" s="1" t="s">
        <v>28</v>
      </c>
      <c r="Q1" s="1" t="s">
        <v>29</v>
      </c>
      <c r="R1" s="10" t="s">
        <v>49</v>
      </c>
      <c r="S1" s="1" t="s">
        <v>51</v>
      </c>
      <c r="T1" s="1" t="s">
        <v>52</v>
      </c>
      <c r="U1" s="1" t="s">
        <v>53</v>
      </c>
    </row>
    <row r="2" spans="3:20" ht="15">
      <c r="C2" s="17"/>
      <c r="D2" s="18"/>
      <c r="E2" s="1" t="s">
        <v>42</v>
      </c>
      <c r="F2" s="1" t="s">
        <v>43</v>
      </c>
      <c r="G2" s="1" t="s">
        <v>42</v>
      </c>
      <c r="H2" s="1" t="s">
        <v>44</v>
      </c>
      <c r="I2" s="1" t="s">
        <v>45</v>
      </c>
      <c r="J2" s="10" t="s">
        <v>43</v>
      </c>
      <c r="K2" s="1" t="s">
        <v>42</v>
      </c>
      <c r="L2" s="1" t="s">
        <v>43</v>
      </c>
      <c r="M2" s="1" t="s">
        <v>42</v>
      </c>
      <c r="N2" s="1" t="s">
        <v>44</v>
      </c>
      <c r="O2" s="1" t="s">
        <v>45</v>
      </c>
      <c r="P2" s="1" t="s">
        <v>45</v>
      </c>
      <c r="Q2" s="1" t="s">
        <v>45</v>
      </c>
      <c r="R2" s="10" t="s">
        <v>43</v>
      </c>
      <c r="S2" s="1" t="s">
        <v>54</v>
      </c>
      <c r="T2" s="1" t="s">
        <v>55</v>
      </c>
    </row>
    <row r="3" spans="1:21" ht="15">
      <c r="A3" s="14" t="s">
        <v>86</v>
      </c>
      <c r="C3" s="17" t="s">
        <v>87</v>
      </c>
      <c r="D3" s="18">
        <v>13</v>
      </c>
      <c r="E3" s="1">
        <v>3</v>
      </c>
      <c r="F3" s="1">
        <v>0</v>
      </c>
      <c r="G3" s="1">
        <v>3</v>
      </c>
      <c r="H3" s="1">
        <v>0</v>
      </c>
      <c r="I3" s="1">
        <v>0</v>
      </c>
      <c r="J3" s="10">
        <v>1</v>
      </c>
      <c r="K3" s="1">
        <v>3</v>
      </c>
      <c r="L3" s="1">
        <v>0</v>
      </c>
      <c r="M3" s="1">
        <v>3</v>
      </c>
      <c r="N3" s="1">
        <v>2</v>
      </c>
      <c r="O3" s="1">
        <v>4</v>
      </c>
      <c r="P3" s="1">
        <v>3</v>
      </c>
      <c r="Q3" s="1">
        <v>4</v>
      </c>
      <c r="R3" s="10">
        <v>0</v>
      </c>
      <c r="S3" s="1">
        <f aca="true" t="shared" si="0" ref="S3:S19">SUM(E3:J3)</f>
        <v>7</v>
      </c>
      <c r="T3" s="1">
        <f aca="true" t="shared" si="1" ref="T3:T19">SUM(K3:R3)</f>
        <v>19</v>
      </c>
      <c r="U3" s="1">
        <f aca="true" t="shared" si="2" ref="U3:U19">S3+T3</f>
        <v>26</v>
      </c>
    </row>
    <row r="4" spans="1:21" ht="15">
      <c r="A4" s="14" t="s">
        <v>56</v>
      </c>
      <c r="B4" s="14" t="s">
        <v>57</v>
      </c>
      <c r="C4" s="17" t="s">
        <v>58</v>
      </c>
      <c r="D4" s="18">
        <v>2</v>
      </c>
      <c r="E4" s="1">
        <v>2</v>
      </c>
      <c r="F4" s="1">
        <v>0</v>
      </c>
      <c r="G4" s="1">
        <v>2</v>
      </c>
      <c r="H4" s="1">
        <v>0</v>
      </c>
      <c r="I4" s="1">
        <v>0</v>
      </c>
      <c r="J4" s="10">
        <v>1</v>
      </c>
      <c r="K4" s="1">
        <v>3</v>
      </c>
      <c r="L4" s="1">
        <v>1</v>
      </c>
      <c r="M4" s="1">
        <v>2</v>
      </c>
      <c r="N4" s="1">
        <v>0</v>
      </c>
      <c r="O4" s="1">
        <v>4</v>
      </c>
      <c r="P4" s="1">
        <v>3</v>
      </c>
      <c r="Q4" s="1">
        <v>4</v>
      </c>
      <c r="R4" s="10">
        <v>1</v>
      </c>
      <c r="S4" s="1">
        <f t="shared" si="0"/>
        <v>5</v>
      </c>
      <c r="T4" s="1">
        <f t="shared" si="1"/>
        <v>18</v>
      </c>
      <c r="U4" s="1">
        <f t="shared" si="2"/>
        <v>23</v>
      </c>
    </row>
    <row r="5" spans="1:21" ht="15">
      <c r="A5" s="14" t="s">
        <v>92</v>
      </c>
      <c r="B5" s="14" t="s">
        <v>93</v>
      </c>
      <c r="C5" s="17" t="s">
        <v>81</v>
      </c>
      <c r="D5" s="18">
        <v>14</v>
      </c>
      <c r="E5" s="1">
        <v>2</v>
      </c>
      <c r="F5" s="1">
        <v>0</v>
      </c>
      <c r="G5" s="1">
        <v>2</v>
      </c>
      <c r="H5" s="1">
        <v>0</v>
      </c>
      <c r="I5" s="1">
        <v>0</v>
      </c>
      <c r="J5" s="10">
        <v>1</v>
      </c>
      <c r="K5" s="1">
        <v>3</v>
      </c>
      <c r="L5" s="1">
        <v>1</v>
      </c>
      <c r="M5" s="1">
        <v>3</v>
      </c>
      <c r="N5" s="1">
        <v>2</v>
      </c>
      <c r="O5" s="1">
        <v>4</v>
      </c>
      <c r="P5" s="1">
        <v>3</v>
      </c>
      <c r="Q5" s="1">
        <v>0</v>
      </c>
      <c r="R5" s="10">
        <v>1</v>
      </c>
      <c r="S5" s="1">
        <f t="shared" si="0"/>
        <v>5</v>
      </c>
      <c r="T5" s="1">
        <f t="shared" si="1"/>
        <v>17</v>
      </c>
      <c r="U5" s="1">
        <f t="shared" si="2"/>
        <v>22</v>
      </c>
    </row>
    <row r="6" spans="1:21" ht="15">
      <c r="A6" s="14" t="s">
        <v>65</v>
      </c>
      <c r="C6" s="17" t="s">
        <v>66</v>
      </c>
      <c r="D6" s="18">
        <v>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0">
        <v>0</v>
      </c>
      <c r="K6" s="1">
        <v>3</v>
      </c>
      <c r="L6" s="1">
        <v>1</v>
      </c>
      <c r="M6" s="1">
        <v>3</v>
      </c>
      <c r="N6" s="1">
        <v>2</v>
      </c>
      <c r="O6" s="1">
        <v>4</v>
      </c>
      <c r="P6" s="1">
        <v>3</v>
      </c>
      <c r="Q6" s="1">
        <v>4</v>
      </c>
      <c r="R6" s="10">
        <v>1</v>
      </c>
      <c r="S6" s="1">
        <f t="shared" si="0"/>
        <v>0</v>
      </c>
      <c r="T6" s="1">
        <f t="shared" si="1"/>
        <v>21</v>
      </c>
      <c r="U6" s="1">
        <f t="shared" si="2"/>
        <v>21</v>
      </c>
    </row>
    <row r="7" spans="1:21" ht="15">
      <c r="A7" s="14" t="s">
        <v>67</v>
      </c>
      <c r="C7" s="17" t="s">
        <v>68</v>
      </c>
      <c r="D7" s="18">
        <v>6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0">
        <v>0</v>
      </c>
      <c r="K7" s="1">
        <v>3</v>
      </c>
      <c r="L7" s="1">
        <v>1</v>
      </c>
      <c r="M7" s="1">
        <v>3</v>
      </c>
      <c r="N7" s="1">
        <v>2</v>
      </c>
      <c r="O7" s="1">
        <v>4</v>
      </c>
      <c r="P7" s="1">
        <v>3</v>
      </c>
      <c r="Q7" s="1">
        <v>4</v>
      </c>
      <c r="R7" s="10">
        <v>1</v>
      </c>
      <c r="S7" s="1">
        <f t="shared" si="0"/>
        <v>0</v>
      </c>
      <c r="T7" s="1">
        <f t="shared" si="1"/>
        <v>21</v>
      </c>
      <c r="U7" s="1">
        <f t="shared" si="2"/>
        <v>21</v>
      </c>
    </row>
    <row r="8" spans="1:21" ht="15">
      <c r="A8" s="14" t="s">
        <v>79</v>
      </c>
      <c r="B8" s="14" t="s">
        <v>80</v>
      </c>
      <c r="C8" s="17" t="s">
        <v>82</v>
      </c>
      <c r="D8" s="18">
        <v>12</v>
      </c>
      <c r="E8" s="19" t="s">
        <v>94</v>
      </c>
      <c r="F8" s="1" t="s">
        <v>94</v>
      </c>
      <c r="G8" s="1" t="s">
        <v>94</v>
      </c>
      <c r="H8" s="1" t="s">
        <v>94</v>
      </c>
      <c r="I8" s="1" t="s">
        <v>94</v>
      </c>
      <c r="J8" s="10" t="s">
        <v>94</v>
      </c>
      <c r="K8" s="1">
        <v>3</v>
      </c>
      <c r="L8" s="1">
        <v>1</v>
      </c>
      <c r="M8" s="1">
        <v>3</v>
      </c>
      <c r="N8" s="1">
        <v>2</v>
      </c>
      <c r="O8" s="1">
        <v>4</v>
      </c>
      <c r="P8" s="1">
        <v>3</v>
      </c>
      <c r="Q8" s="1">
        <v>4</v>
      </c>
      <c r="R8" s="10">
        <v>1</v>
      </c>
      <c r="S8" s="1">
        <f t="shared" si="0"/>
        <v>0</v>
      </c>
      <c r="T8" s="1">
        <f t="shared" si="1"/>
        <v>21</v>
      </c>
      <c r="U8" s="1">
        <f t="shared" si="2"/>
        <v>21</v>
      </c>
    </row>
    <row r="9" spans="1:21" ht="15">
      <c r="A9" s="14" t="s">
        <v>46</v>
      </c>
      <c r="B9" s="14" t="s">
        <v>47</v>
      </c>
      <c r="C9" s="17" t="s">
        <v>48</v>
      </c>
      <c r="D9" s="18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0">
        <v>0</v>
      </c>
      <c r="K9" s="1">
        <v>3</v>
      </c>
      <c r="L9" s="1">
        <v>1</v>
      </c>
      <c r="M9" s="1">
        <v>3</v>
      </c>
      <c r="N9" s="1">
        <v>2</v>
      </c>
      <c r="O9" s="1">
        <v>4</v>
      </c>
      <c r="P9" s="1">
        <v>3</v>
      </c>
      <c r="Q9" s="1">
        <v>4</v>
      </c>
      <c r="R9" s="10">
        <v>1</v>
      </c>
      <c r="S9" s="1">
        <f t="shared" si="0"/>
        <v>0</v>
      </c>
      <c r="T9" s="1">
        <f t="shared" si="1"/>
        <v>21</v>
      </c>
      <c r="U9" s="1">
        <f t="shared" si="2"/>
        <v>21</v>
      </c>
    </row>
    <row r="10" spans="1:21" ht="15">
      <c r="A10" s="14" t="s">
        <v>76</v>
      </c>
      <c r="C10" s="17" t="s">
        <v>77</v>
      </c>
      <c r="D10" s="18">
        <v>10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0">
        <v>0</v>
      </c>
      <c r="K10" s="1">
        <v>3</v>
      </c>
      <c r="L10" s="1">
        <v>1</v>
      </c>
      <c r="M10" s="1">
        <v>3</v>
      </c>
      <c r="N10" s="1">
        <v>2</v>
      </c>
      <c r="O10" s="1">
        <v>4</v>
      </c>
      <c r="P10" s="1">
        <v>3</v>
      </c>
      <c r="Q10" s="1">
        <v>4</v>
      </c>
      <c r="R10" s="10">
        <v>0</v>
      </c>
      <c r="S10" s="1">
        <f t="shared" si="0"/>
        <v>0</v>
      </c>
      <c r="T10" s="1">
        <f t="shared" si="1"/>
        <v>20</v>
      </c>
      <c r="U10" s="1">
        <f t="shared" si="2"/>
        <v>20</v>
      </c>
    </row>
    <row r="11" spans="1:21" ht="15">
      <c r="A11" s="14" t="s">
        <v>89</v>
      </c>
      <c r="B11" s="14" t="s">
        <v>90</v>
      </c>
      <c r="C11" s="17" t="s">
        <v>91</v>
      </c>
      <c r="D11" s="18">
        <v>14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0">
        <v>0</v>
      </c>
      <c r="K11" s="1">
        <v>3</v>
      </c>
      <c r="L11" s="1">
        <v>0</v>
      </c>
      <c r="M11" s="1">
        <v>3</v>
      </c>
      <c r="N11" s="1">
        <v>2</v>
      </c>
      <c r="O11" s="1">
        <v>4</v>
      </c>
      <c r="P11" s="1">
        <v>0</v>
      </c>
      <c r="Q11" s="1">
        <v>4</v>
      </c>
      <c r="R11" s="10">
        <v>1</v>
      </c>
      <c r="S11" s="1">
        <f t="shared" si="0"/>
        <v>0</v>
      </c>
      <c r="T11" s="1">
        <f t="shared" si="1"/>
        <v>17</v>
      </c>
      <c r="U11" s="1">
        <f t="shared" si="2"/>
        <v>17</v>
      </c>
    </row>
    <row r="12" spans="1:21" ht="15">
      <c r="A12" s="14" t="s">
        <v>69</v>
      </c>
      <c r="B12" s="14" t="s">
        <v>70</v>
      </c>
      <c r="C12" s="17" t="s">
        <v>71</v>
      </c>
      <c r="D12" s="18">
        <v>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0">
        <v>0</v>
      </c>
      <c r="K12" s="1">
        <v>3</v>
      </c>
      <c r="L12" s="1">
        <v>0</v>
      </c>
      <c r="M12" s="1">
        <v>3</v>
      </c>
      <c r="N12" s="1">
        <v>0</v>
      </c>
      <c r="O12" s="1">
        <v>3</v>
      </c>
      <c r="P12" s="1">
        <v>3</v>
      </c>
      <c r="Q12" s="1">
        <v>4</v>
      </c>
      <c r="R12" s="10">
        <v>0</v>
      </c>
      <c r="S12" s="1">
        <f t="shared" si="0"/>
        <v>0</v>
      </c>
      <c r="T12" s="1">
        <f t="shared" si="1"/>
        <v>16</v>
      </c>
      <c r="U12" s="1">
        <f t="shared" si="2"/>
        <v>16</v>
      </c>
    </row>
    <row r="13" spans="1:21" ht="15">
      <c r="A13" s="14" t="s">
        <v>72</v>
      </c>
      <c r="C13" s="17" t="s">
        <v>73</v>
      </c>
      <c r="D13" s="18">
        <v>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0">
        <v>0</v>
      </c>
      <c r="K13" s="1">
        <v>3</v>
      </c>
      <c r="L13" s="1">
        <v>0</v>
      </c>
      <c r="M13" s="1">
        <v>3</v>
      </c>
      <c r="N13" s="1">
        <v>2</v>
      </c>
      <c r="O13" s="1">
        <v>0</v>
      </c>
      <c r="P13" s="1">
        <v>3</v>
      </c>
      <c r="Q13" s="1">
        <v>4</v>
      </c>
      <c r="R13" s="10">
        <v>0</v>
      </c>
      <c r="S13" s="1">
        <f t="shared" si="0"/>
        <v>0</v>
      </c>
      <c r="T13" s="1">
        <f t="shared" si="1"/>
        <v>15</v>
      </c>
      <c r="U13" s="1">
        <f t="shared" si="2"/>
        <v>15</v>
      </c>
    </row>
    <row r="14" spans="1:21" ht="15">
      <c r="A14" s="14" t="s">
        <v>74</v>
      </c>
      <c r="C14" s="17" t="s">
        <v>75</v>
      </c>
      <c r="D14" s="18">
        <v>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0">
        <v>0</v>
      </c>
      <c r="K14" s="1">
        <v>3</v>
      </c>
      <c r="L14" s="1">
        <v>0</v>
      </c>
      <c r="M14" s="1">
        <v>3</v>
      </c>
      <c r="N14" s="1">
        <v>2</v>
      </c>
      <c r="O14" s="1">
        <v>4</v>
      </c>
      <c r="P14" s="1">
        <v>3</v>
      </c>
      <c r="Q14" s="1">
        <v>0</v>
      </c>
      <c r="R14" s="10">
        <v>0</v>
      </c>
      <c r="S14" s="1">
        <f t="shared" si="0"/>
        <v>0</v>
      </c>
      <c r="T14" s="1">
        <f t="shared" si="1"/>
        <v>15</v>
      </c>
      <c r="U14" s="1">
        <f t="shared" si="2"/>
        <v>15</v>
      </c>
    </row>
    <row r="15" spans="1:21" ht="15">
      <c r="A15" s="14" t="s">
        <v>62</v>
      </c>
      <c r="B15" s="14" t="s">
        <v>63</v>
      </c>
      <c r="C15" s="17" t="s">
        <v>64</v>
      </c>
      <c r="D15" s="18">
        <v>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0">
        <v>0</v>
      </c>
      <c r="K15" s="1">
        <v>3</v>
      </c>
      <c r="L15" s="1">
        <v>1</v>
      </c>
      <c r="M15" s="1">
        <v>3</v>
      </c>
      <c r="N15" s="1">
        <v>2</v>
      </c>
      <c r="O15" s="1">
        <v>0</v>
      </c>
      <c r="P15" s="1">
        <v>3</v>
      </c>
      <c r="Q15" s="1">
        <v>0</v>
      </c>
      <c r="R15" s="10">
        <v>0</v>
      </c>
      <c r="S15" s="1">
        <f t="shared" si="0"/>
        <v>0</v>
      </c>
      <c r="T15" s="1">
        <f t="shared" si="1"/>
        <v>12</v>
      </c>
      <c r="U15" s="1">
        <f t="shared" si="2"/>
        <v>12</v>
      </c>
    </row>
    <row r="16" spans="1:21" ht="15">
      <c r="A16" s="14" t="s">
        <v>83</v>
      </c>
      <c r="B16" s="14" t="s">
        <v>84</v>
      </c>
      <c r="C16" s="17" t="s">
        <v>85</v>
      </c>
      <c r="D16" s="18">
        <v>12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0">
        <v>0</v>
      </c>
      <c r="K16" s="1">
        <v>3</v>
      </c>
      <c r="L16" s="1">
        <v>1</v>
      </c>
      <c r="M16" s="1">
        <v>3</v>
      </c>
      <c r="N16" s="1">
        <v>0</v>
      </c>
      <c r="O16" s="1">
        <v>4</v>
      </c>
      <c r="P16" s="1">
        <v>0</v>
      </c>
      <c r="Q16" s="1">
        <v>0</v>
      </c>
      <c r="R16" s="10">
        <v>1</v>
      </c>
      <c r="S16" s="1">
        <f t="shared" si="0"/>
        <v>0</v>
      </c>
      <c r="T16" s="1">
        <f t="shared" si="1"/>
        <v>12</v>
      </c>
      <c r="U16" s="1">
        <f t="shared" si="2"/>
        <v>12</v>
      </c>
    </row>
    <row r="17" spans="1:21" ht="15">
      <c r="A17" s="14" t="s">
        <v>59</v>
      </c>
      <c r="B17" s="14" t="s">
        <v>60</v>
      </c>
      <c r="C17" s="17" t="s">
        <v>61</v>
      </c>
      <c r="D17" s="18">
        <v>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0">
        <v>0</v>
      </c>
      <c r="K17" s="1">
        <v>3</v>
      </c>
      <c r="L17" s="1">
        <v>1</v>
      </c>
      <c r="M17" s="1">
        <v>3</v>
      </c>
      <c r="N17" s="1">
        <v>1</v>
      </c>
      <c r="O17" s="1">
        <v>0</v>
      </c>
      <c r="P17" s="1">
        <v>3</v>
      </c>
      <c r="Q17" s="1">
        <v>0</v>
      </c>
      <c r="R17" s="10">
        <v>0</v>
      </c>
      <c r="S17" s="1">
        <f t="shared" si="0"/>
        <v>0</v>
      </c>
      <c r="T17" s="1">
        <f t="shared" si="1"/>
        <v>11</v>
      </c>
      <c r="U17" s="1">
        <f t="shared" si="2"/>
        <v>11</v>
      </c>
    </row>
    <row r="18" spans="1:21" ht="15">
      <c r="A18" s="14" t="s">
        <v>88</v>
      </c>
      <c r="C18" s="17" t="s">
        <v>38</v>
      </c>
      <c r="D18" s="18">
        <v>13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0">
        <v>0</v>
      </c>
      <c r="K18" s="1">
        <v>3</v>
      </c>
      <c r="L18" s="1">
        <v>0</v>
      </c>
      <c r="M18" s="1">
        <v>3</v>
      </c>
      <c r="N18" s="1">
        <v>0</v>
      </c>
      <c r="O18" s="1">
        <v>0</v>
      </c>
      <c r="P18" s="1">
        <v>3</v>
      </c>
      <c r="Q18" s="1">
        <v>0</v>
      </c>
      <c r="R18" s="10">
        <v>0</v>
      </c>
      <c r="S18" s="1">
        <f t="shared" si="0"/>
        <v>0</v>
      </c>
      <c r="T18" s="1">
        <f t="shared" si="1"/>
        <v>9</v>
      </c>
      <c r="U18" s="1">
        <f t="shared" si="2"/>
        <v>9</v>
      </c>
    </row>
    <row r="19" spans="1:21" ht="15">
      <c r="A19" s="14" t="s">
        <v>39</v>
      </c>
      <c r="B19" s="14" t="s">
        <v>78</v>
      </c>
      <c r="C19" s="17" t="s">
        <v>40</v>
      </c>
      <c r="D19" s="18">
        <v>11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0">
        <v>1</v>
      </c>
      <c r="K19" s="1">
        <v>0</v>
      </c>
      <c r="L19" s="1">
        <v>0</v>
      </c>
      <c r="M19" s="1">
        <v>0</v>
      </c>
      <c r="N19" s="1">
        <v>2</v>
      </c>
      <c r="O19" s="1">
        <v>0</v>
      </c>
      <c r="P19" s="1">
        <v>0</v>
      </c>
      <c r="Q19" s="1">
        <v>0</v>
      </c>
      <c r="R19" s="10">
        <v>1</v>
      </c>
      <c r="S19" s="1">
        <f t="shared" si="0"/>
        <v>1</v>
      </c>
      <c r="T19" s="1">
        <f t="shared" si="1"/>
        <v>3</v>
      </c>
      <c r="U19" s="1">
        <f t="shared" si="2"/>
        <v>4</v>
      </c>
    </row>
  </sheetData>
  <sheetProtection/>
  <printOptions/>
  <pageMargins left="0.7" right="0.7" top="0.75" bottom="0.75" header="0.3" footer="0.3"/>
  <pageSetup orientation="portrait" paperSize="9"/>
  <ignoredErrors>
    <ignoredError sqref="S3:T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5"/>
  <cols>
    <col min="1" max="16384" width="9.00390625" style="1" customWidth="1"/>
  </cols>
  <sheetData>
    <row r="1" spans="1:30" ht="15">
      <c r="A1" s="1" t="s">
        <v>34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30</v>
      </c>
      <c r="K1" s="10" t="s">
        <v>31</v>
      </c>
      <c r="L1" s="1" t="s">
        <v>15</v>
      </c>
      <c r="M1" s="1" t="s">
        <v>32</v>
      </c>
      <c r="N1" s="10" t="s">
        <v>33</v>
      </c>
      <c r="O1" s="1" t="s">
        <v>17</v>
      </c>
      <c r="P1" s="1" t="s">
        <v>16</v>
      </c>
      <c r="Q1" s="1" t="s">
        <v>18</v>
      </c>
      <c r="R1" s="1" t="s">
        <v>19</v>
      </c>
      <c r="S1" s="1" t="s">
        <v>21</v>
      </c>
      <c r="T1" s="1" t="s">
        <v>20</v>
      </c>
      <c r="U1" s="10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0" t="s">
        <v>28</v>
      </c>
      <c r="AA1" s="16" t="s">
        <v>50</v>
      </c>
      <c r="AB1" s="1" t="s">
        <v>27</v>
      </c>
      <c r="AC1" s="1" t="s">
        <v>26</v>
      </c>
      <c r="AD1" s="10" t="s">
        <v>29</v>
      </c>
    </row>
    <row r="2" spans="1:30" ht="15">
      <c r="A2" s="1">
        <v>1</v>
      </c>
      <c r="B2" s="4">
        <v>30</v>
      </c>
      <c r="C2" s="4">
        <v>40</v>
      </c>
      <c r="D2" s="4">
        <v>4</v>
      </c>
      <c r="E2" s="5">
        <f>0.85*25/1.5</f>
        <v>14.166666666666666</v>
      </c>
      <c r="F2" s="6">
        <f>450/1.15</f>
        <v>391.304347826087</v>
      </c>
      <c r="G2" s="1">
        <f>C2-D2</f>
        <v>36</v>
      </c>
      <c r="H2" s="2">
        <f>B2*G2^2/0.0197^2/1000000</f>
        <v>100.18294725450284</v>
      </c>
      <c r="I2" s="1">
        <v>90</v>
      </c>
      <c r="J2" s="12">
        <f>I2/(0.9*$G2*$F2)*1000</f>
        <v>7.098765432098765</v>
      </c>
      <c r="K2" s="13">
        <f>IF(I2&lt;=$H2,0,(I2-$H2)/(($C2-2*$D2)*$F2)*1000)</f>
        <v>0</v>
      </c>
      <c r="L2" s="1">
        <v>150</v>
      </c>
      <c r="M2" s="12">
        <f>L2/(0.9*$G2*$F2)*1000</f>
        <v>11.831275720164609</v>
      </c>
      <c r="N2" s="13">
        <f>IF(L2&lt;=$H2,0,(L2-$H2)/(($C2-2*$D2)*$F2)*1000)</f>
        <v>3.9784451845362314</v>
      </c>
      <c r="O2" s="9">
        <f>B2*C2*E2/10</f>
        <v>1700</v>
      </c>
      <c r="P2" s="3">
        <f>O2*289/2376*C2/100</f>
        <v>82.7104377104377</v>
      </c>
      <c r="Q2" s="3">
        <f>O2*289/594</f>
        <v>827.1043771043771</v>
      </c>
      <c r="R2" s="11">
        <v>-1500</v>
      </c>
      <c r="S2" s="11">
        <v>120</v>
      </c>
      <c r="T2" s="3">
        <f>P2*(1-((R2+Q2)/Q2)^2)</f>
        <v>27.966619173621016</v>
      </c>
      <c r="U2" s="13">
        <f>(S2-T2)/((C2-2*D2)*F2)*1000</f>
        <v>7.349888052106655</v>
      </c>
      <c r="V2" s="3">
        <f>0.5*E2*B2*0.9*G2*2.5/(1+2.5^2)/10</f>
        <v>237.41379310344828</v>
      </c>
      <c r="W2" s="3">
        <f>0.5*E2*B2*0.9*G2*2/(1+2^2)/10</f>
        <v>275.4</v>
      </c>
      <c r="X2" s="11">
        <v>200</v>
      </c>
      <c r="Y2" s="1">
        <v>2</v>
      </c>
      <c r="Z2" s="13">
        <f>0.9*G2*F2*Y2/10/X2</f>
        <v>12.678260869565218</v>
      </c>
      <c r="AA2" s="13">
        <f>Z2/Y2*2.5</f>
        <v>15.847826086956523</v>
      </c>
      <c r="AB2" s="11">
        <v>300</v>
      </c>
      <c r="AC2" s="7">
        <f>0.25*E2*B2*0.9*G2/10/AB2+SQRT((0.25*E2*B2*0.9*G2/10/AB2)^2-1)</f>
        <v>1.7103110251229978</v>
      </c>
      <c r="AD2" s="13">
        <f>0.9*G2*F2*AC2/10/AB2</f>
        <v>7.227923114867626</v>
      </c>
    </row>
    <row r="3" spans="1:30" ht="15">
      <c r="A3" s="1">
        <v>2</v>
      </c>
      <c r="B3" s="4">
        <v>30</v>
      </c>
      <c r="C3" s="4">
        <v>50</v>
      </c>
      <c r="D3" s="4">
        <v>4</v>
      </c>
      <c r="E3" s="5">
        <f aca="true" t="shared" si="0" ref="E3:E15">0.85*25/1.5</f>
        <v>14.166666666666666</v>
      </c>
      <c r="F3" s="6">
        <f aca="true" t="shared" si="1" ref="F3:F15">450/1.15</f>
        <v>391.304347826087</v>
      </c>
      <c r="G3" s="1">
        <f aca="true" t="shared" si="2" ref="G3:G8">C3-D3</f>
        <v>46</v>
      </c>
      <c r="H3" s="2">
        <f aca="true" t="shared" si="3" ref="H3:H8">B3*G3^2/0.0197^2/1000000</f>
        <v>163.5703058568889</v>
      </c>
      <c r="I3" s="1">
        <v>120</v>
      </c>
      <c r="J3" s="12">
        <f aca="true" t="shared" si="4" ref="J3:J8">I3/(0.9*$G3*$F3)*1000</f>
        <v>7.4074074074074066</v>
      </c>
      <c r="K3" s="13">
        <f aca="true" t="shared" si="5" ref="K3:K8">IF(I3&lt;=$H3,0,(I3-$H3)/(($C3-2*$D3)*$F3)*1000)</f>
        <v>0</v>
      </c>
      <c r="L3" s="1">
        <v>200</v>
      </c>
      <c r="M3" s="12">
        <f aca="true" t="shared" si="6" ref="M3:M8">L3/(0.9*$G3*$F3)*1000</f>
        <v>12.345679012345679</v>
      </c>
      <c r="N3" s="13">
        <f aca="true" t="shared" si="7" ref="N3:N8">IF(L3&lt;=$H3,0,(L3-$H3)/(($C3-2*$D3)*$F3)*1000)</f>
        <v>2.2166216013004107</v>
      </c>
      <c r="O3" s="9">
        <f aca="true" t="shared" si="8" ref="O3:O8">B3*C3*E3/10</f>
        <v>2125</v>
      </c>
      <c r="P3" s="3">
        <f aca="true" t="shared" si="9" ref="P3:P8">O3*289/2376*C3/100</f>
        <v>129.23505892255892</v>
      </c>
      <c r="Q3" s="3">
        <f aca="true" t="shared" si="10" ref="Q3:Q8">O3*289/594</f>
        <v>1033.8804713804714</v>
      </c>
      <c r="R3" s="11">
        <v>-1500</v>
      </c>
      <c r="S3" s="11">
        <v>180</v>
      </c>
      <c r="T3" s="3">
        <f aca="true" t="shared" si="11" ref="T3:T8">P3*(1-((R3+Q3)/Q3)^2)</f>
        <v>102.966619173621</v>
      </c>
      <c r="U3" s="13">
        <f aca="true" t="shared" si="12" ref="U3:U8">(S3-T3)/((C3-2*D3)*F3)*1000</f>
        <v>4.687216293668563</v>
      </c>
      <c r="V3" s="3">
        <f aca="true" t="shared" si="13" ref="V3:V8">0.5*E3*B3*0.9*G3*2.5/(1+2.5^2)/10</f>
        <v>303.36206896551727</v>
      </c>
      <c r="W3" s="3">
        <f aca="true" t="shared" si="14" ref="W3:W8">0.5*E3*B3*0.9*G3*2/(1+2^2)/10</f>
        <v>351.9</v>
      </c>
      <c r="X3" s="11">
        <v>200</v>
      </c>
      <c r="Y3" s="1">
        <v>2</v>
      </c>
      <c r="Z3" s="13">
        <f aca="true" t="shared" si="15" ref="Z3:Z8">0.9*G3*F3*Y3/10/X3</f>
        <v>16.200000000000003</v>
      </c>
      <c r="AA3" s="13">
        <f aca="true" t="shared" si="16" ref="AA3:AA15">Z3/Y3*2.5</f>
        <v>20.250000000000004</v>
      </c>
      <c r="AB3" s="11">
        <v>400</v>
      </c>
      <c r="AC3" s="7">
        <f aca="true" t="shared" si="17" ref="AC3:AC8">0.25*E3*B3*0.9*G3/10/AB3+SQRT((0.25*E3*B3*0.9*G3/10/AB3)^2-1)</f>
        <v>1.5571944372766382</v>
      </c>
      <c r="AD3" s="13">
        <f aca="true" t="shared" si="18" ref="AD3:AD8">0.9*G3*F3*AC3/10/AB3</f>
        <v>6.306637470970385</v>
      </c>
    </row>
    <row r="4" spans="1:30" ht="15">
      <c r="A4" s="1">
        <v>3</v>
      </c>
      <c r="B4" s="4">
        <v>30</v>
      </c>
      <c r="C4" s="4">
        <v>60</v>
      </c>
      <c r="D4" s="4">
        <v>4</v>
      </c>
      <c r="E4" s="5">
        <f t="shared" si="0"/>
        <v>14.166666666666666</v>
      </c>
      <c r="F4" s="6">
        <f t="shared" si="1"/>
        <v>391.304347826087</v>
      </c>
      <c r="G4" s="1">
        <f t="shared" si="2"/>
        <v>56</v>
      </c>
      <c r="H4" s="2">
        <f t="shared" si="3"/>
        <v>242.41799582571056</v>
      </c>
      <c r="I4" s="1">
        <v>200</v>
      </c>
      <c r="J4" s="12">
        <f t="shared" si="4"/>
        <v>10.141093474426807</v>
      </c>
      <c r="K4" s="13">
        <f t="shared" si="5"/>
        <v>0</v>
      </c>
      <c r="L4" s="1">
        <v>300</v>
      </c>
      <c r="M4" s="12">
        <f t="shared" si="6"/>
        <v>15.21164021164021</v>
      </c>
      <c r="N4" s="13">
        <f t="shared" si="7"/>
        <v>2.8298848205313183</v>
      </c>
      <c r="O4" s="9">
        <f t="shared" si="8"/>
        <v>2550</v>
      </c>
      <c r="P4" s="3">
        <f t="shared" si="9"/>
        <v>186.09848484848484</v>
      </c>
      <c r="Q4" s="3">
        <f t="shared" si="10"/>
        <v>1240.6565656565656</v>
      </c>
      <c r="R4" s="11">
        <v>-1500</v>
      </c>
      <c r="S4" s="11">
        <v>220</v>
      </c>
      <c r="T4" s="3">
        <f t="shared" si="11"/>
        <v>177.96661917362098</v>
      </c>
      <c r="U4" s="13">
        <f t="shared" si="12"/>
        <v>2.065743074800678</v>
      </c>
      <c r="V4" s="3">
        <f t="shared" si="13"/>
        <v>369.31034482758616</v>
      </c>
      <c r="W4" s="3">
        <f t="shared" si="14"/>
        <v>428.4</v>
      </c>
      <c r="X4" s="11">
        <v>200</v>
      </c>
      <c r="Y4" s="1">
        <v>2</v>
      </c>
      <c r="Z4" s="13">
        <f t="shared" si="15"/>
        <v>19.721739130434784</v>
      </c>
      <c r="AA4" s="13">
        <f t="shared" si="16"/>
        <v>24.65217391304348</v>
      </c>
      <c r="AB4" s="11">
        <v>450</v>
      </c>
      <c r="AC4" s="7">
        <f t="shared" si="17"/>
        <v>1.8350581369148053</v>
      </c>
      <c r="AD4" s="13">
        <f t="shared" si="18"/>
        <v>8.042341747870104</v>
      </c>
    </row>
    <row r="5" spans="1:30" ht="15">
      <c r="A5" s="1">
        <v>4</v>
      </c>
      <c r="B5" s="4">
        <v>30</v>
      </c>
      <c r="C5" s="4">
        <v>70</v>
      </c>
      <c r="D5" s="4">
        <v>4</v>
      </c>
      <c r="E5" s="5">
        <f t="shared" si="0"/>
        <v>14.166666666666666</v>
      </c>
      <c r="F5" s="6">
        <f t="shared" si="1"/>
        <v>391.304347826087</v>
      </c>
      <c r="G5" s="1">
        <f t="shared" si="2"/>
        <v>66</v>
      </c>
      <c r="H5" s="2">
        <f t="shared" si="3"/>
        <v>336.7260171609679</v>
      </c>
      <c r="I5" s="1">
        <v>270</v>
      </c>
      <c r="J5" s="12">
        <f t="shared" si="4"/>
        <v>11.616161616161614</v>
      </c>
      <c r="K5" s="13">
        <f t="shared" si="5"/>
        <v>0</v>
      </c>
      <c r="L5" s="1">
        <v>440</v>
      </c>
      <c r="M5" s="12">
        <f t="shared" si="6"/>
        <v>18.930041152263374</v>
      </c>
      <c r="N5" s="13">
        <f t="shared" si="7"/>
        <v>4.256812912719961</v>
      </c>
      <c r="O5" s="9">
        <f t="shared" si="8"/>
        <v>2975</v>
      </c>
      <c r="P5" s="3">
        <f t="shared" si="9"/>
        <v>253.3007154882155</v>
      </c>
      <c r="Q5" s="3">
        <f t="shared" si="10"/>
        <v>1447.43265993266</v>
      </c>
      <c r="R5" s="11">
        <v>-2000</v>
      </c>
      <c r="S5" s="11">
        <v>440</v>
      </c>
      <c r="T5" s="3">
        <f t="shared" si="11"/>
        <v>216.38510075310404</v>
      </c>
      <c r="U5" s="13">
        <f t="shared" si="12"/>
        <v>9.217101581861302</v>
      </c>
      <c r="V5" s="3">
        <f t="shared" si="13"/>
        <v>435.2586206896552</v>
      </c>
      <c r="W5" s="3">
        <f t="shared" si="14"/>
        <v>504.9</v>
      </c>
      <c r="X5" s="11">
        <v>200</v>
      </c>
      <c r="Y5" s="1">
        <v>2</v>
      </c>
      <c r="Z5" s="13">
        <f t="shared" si="15"/>
        <v>23.24347826086957</v>
      </c>
      <c r="AA5" s="13">
        <f t="shared" si="16"/>
        <v>29.05434782608696</v>
      </c>
      <c r="AB5" s="11">
        <v>560</v>
      </c>
      <c r="AC5" s="7">
        <f t="shared" si="17"/>
        <v>1.6467676467087196</v>
      </c>
      <c r="AD5" s="13">
        <f t="shared" si="18"/>
        <v>6.835108570888832</v>
      </c>
    </row>
    <row r="6" spans="1:30" ht="15">
      <c r="A6" s="1">
        <v>5</v>
      </c>
      <c r="B6" s="4">
        <v>40</v>
      </c>
      <c r="C6" s="4">
        <v>50</v>
      </c>
      <c r="D6" s="4">
        <v>4</v>
      </c>
      <c r="E6" s="5">
        <f t="shared" si="0"/>
        <v>14.166666666666666</v>
      </c>
      <c r="F6" s="6">
        <f t="shared" si="1"/>
        <v>391.304347826087</v>
      </c>
      <c r="G6" s="1">
        <f t="shared" si="2"/>
        <v>46</v>
      </c>
      <c r="H6" s="2">
        <f t="shared" si="3"/>
        <v>218.09374114251852</v>
      </c>
      <c r="I6" s="1">
        <v>150</v>
      </c>
      <c r="J6" s="12">
        <f t="shared" si="4"/>
        <v>9.25925925925926</v>
      </c>
      <c r="K6" s="13">
        <f t="shared" si="5"/>
        <v>0</v>
      </c>
      <c r="L6" s="1">
        <v>260</v>
      </c>
      <c r="M6" s="12">
        <f t="shared" si="6"/>
        <v>16.04938271604938</v>
      </c>
      <c r="N6" s="13">
        <f t="shared" si="7"/>
        <v>2.5498517294234753</v>
      </c>
      <c r="O6" s="9">
        <f t="shared" si="8"/>
        <v>2833.333333333333</v>
      </c>
      <c r="P6" s="3">
        <f t="shared" si="9"/>
        <v>172.3134118967452</v>
      </c>
      <c r="Q6" s="3">
        <f t="shared" si="10"/>
        <v>1378.5072951739617</v>
      </c>
      <c r="R6" s="11">
        <v>-2000</v>
      </c>
      <c r="S6" s="11">
        <v>320</v>
      </c>
      <c r="T6" s="3">
        <f t="shared" si="11"/>
        <v>137.28882556482796</v>
      </c>
      <c r="U6" s="13">
        <f t="shared" si="12"/>
        <v>11.117346592616286</v>
      </c>
      <c r="V6" s="3">
        <f t="shared" si="13"/>
        <v>404.48275862068965</v>
      </c>
      <c r="W6" s="3">
        <f t="shared" si="14"/>
        <v>469.2</v>
      </c>
      <c r="X6" s="11">
        <v>280</v>
      </c>
      <c r="Y6" s="1">
        <v>2</v>
      </c>
      <c r="Z6" s="13">
        <f t="shared" si="15"/>
        <v>11.571428571428573</v>
      </c>
      <c r="AA6" s="13">
        <f t="shared" si="16"/>
        <v>14.464285714285715</v>
      </c>
      <c r="AB6" s="11">
        <v>500</v>
      </c>
      <c r="AC6" s="7">
        <f t="shared" si="17"/>
        <v>1.7861304918204608</v>
      </c>
      <c r="AD6" s="13">
        <f t="shared" si="18"/>
        <v>5.7870627934982934</v>
      </c>
    </row>
    <row r="7" spans="1:30" ht="15">
      <c r="A7" s="1">
        <v>6</v>
      </c>
      <c r="B7" s="4">
        <v>40</v>
      </c>
      <c r="C7" s="4">
        <v>60</v>
      </c>
      <c r="D7" s="4">
        <v>4</v>
      </c>
      <c r="E7" s="5">
        <f t="shared" si="0"/>
        <v>14.166666666666666</v>
      </c>
      <c r="F7" s="6">
        <f t="shared" si="1"/>
        <v>391.304347826087</v>
      </c>
      <c r="G7" s="1">
        <f t="shared" si="2"/>
        <v>56</v>
      </c>
      <c r="H7" s="2">
        <f t="shared" si="3"/>
        <v>323.22399443428077</v>
      </c>
      <c r="I7" s="1">
        <v>250</v>
      </c>
      <c r="J7" s="12">
        <f t="shared" si="4"/>
        <v>12.67636684303351</v>
      </c>
      <c r="K7" s="13">
        <f t="shared" si="5"/>
        <v>0</v>
      </c>
      <c r="L7" s="1">
        <v>390</v>
      </c>
      <c r="M7" s="12">
        <f t="shared" si="6"/>
        <v>19.775132275132275</v>
      </c>
      <c r="N7" s="13">
        <f t="shared" si="7"/>
        <v>3.2817267692554317</v>
      </c>
      <c r="O7" s="9">
        <f t="shared" si="8"/>
        <v>3400</v>
      </c>
      <c r="P7" s="3">
        <f t="shared" si="9"/>
        <v>248.13131313131314</v>
      </c>
      <c r="Q7" s="3">
        <f t="shared" si="10"/>
        <v>1654.2087542087543</v>
      </c>
      <c r="R7" s="11">
        <v>-2500</v>
      </c>
      <c r="S7" s="11">
        <v>330</v>
      </c>
      <c r="T7" s="3">
        <f t="shared" si="11"/>
        <v>183.2637899450438</v>
      </c>
      <c r="U7" s="13">
        <f t="shared" si="12"/>
        <v>7.211394938598273</v>
      </c>
      <c r="V7" s="3">
        <f t="shared" si="13"/>
        <v>492.41379310344826</v>
      </c>
      <c r="W7" s="3">
        <f t="shared" si="14"/>
        <v>571.2</v>
      </c>
      <c r="X7" s="11">
        <v>280</v>
      </c>
      <c r="Y7" s="1">
        <v>2</v>
      </c>
      <c r="Z7" s="13">
        <f t="shared" si="15"/>
        <v>14.086956521739133</v>
      </c>
      <c r="AA7" s="13">
        <f t="shared" si="16"/>
        <v>17.608695652173914</v>
      </c>
      <c r="AB7" s="11">
        <v>600</v>
      </c>
      <c r="AC7" s="7">
        <f t="shared" si="17"/>
        <v>1.8350581369148053</v>
      </c>
      <c r="AD7" s="13">
        <f t="shared" si="18"/>
        <v>6.031756310902579</v>
      </c>
    </row>
    <row r="8" spans="1:30" ht="15">
      <c r="A8" s="1">
        <v>7</v>
      </c>
      <c r="B8" s="4">
        <v>40</v>
      </c>
      <c r="C8" s="4">
        <v>70</v>
      </c>
      <c r="D8" s="4">
        <v>4</v>
      </c>
      <c r="E8" s="5">
        <f t="shared" si="0"/>
        <v>14.166666666666666</v>
      </c>
      <c r="F8" s="6">
        <f t="shared" si="1"/>
        <v>391.304347826087</v>
      </c>
      <c r="G8" s="1">
        <f t="shared" si="2"/>
        <v>66</v>
      </c>
      <c r="H8" s="2">
        <f t="shared" si="3"/>
        <v>448.9680228812905</v>
      </c>
      <c r="I8" s="1">
        <v>360</v>
      </c>
      <c r="J8" s="12">
        <f t="shared" si="4"/>
        <v>15.488215488215486</v>
      </c>
      <c r="K8" s="13">
        <f t="shared" si="5"/>
        <v>0</v>
      </c>
      <c r="L8" s="1">
        <v>480</v>
      </c>
      <c r="M8" s="12">
        <f t="shared" si="6"/>
        <v>20.650953984287316</v>
      </c>
      <c r="N8" s="13">
        <f t="shared" si="7"/>
        <v>1.2790958310579188</v>
      </c>
      <c r="O8" s="9">
        <f t="shared" si="8"/>
        <v>3966.6666666666665</v>
      </c>
      <c r="P8" s="3">
        <f t="shared" si="9"/>
        <v>337.7342873176206</v>
      </c>
      <c r="Q8" s="3">
        <f t="shared" si="10"/>
        <v>1929.9102132435464</v>
      </c>
      <c r="R8" s="11">
        <v>-2500</v>
      </c>
      <c r="S8" s="11">
        <v>400</v>
      </c>
      <c r="T8" s="3">
        <f t="shared" si="11"/>
        <v>308.2637899450437</v>
      </c>
      <c r="U8" s="13">
        <f t="shared" si="12"/>
        <v>3.781241633089597</v>
      </c>
      <c r="V8" s="3">
        <f t="shared" si="13"/>
        <v>580.3448275862069</v>
      </c>
      <c r="W8" s="3">
        <f t="shared" si="14"/>
        <v>673.2</v>
      </c>
      <c r="X8" s="11">
        <v>280</v>
      </c>
      <c r="Y8" s="1">
        <v>2</v>
      </c>
      <c r="Z8" s="13">
        <f t="shared" si="15"/>
        <v>16.602484472049692</v>
      </c>
      <c r="AA8" s="13">
        <f t="shared" si="16"/>
        <v>20.753105590062116</v>
      </c>
      <c r="AB8" s="11">
        <v>750</v>
      </c>
      <c r="AC8" s="7">
        <f t="shared" si="17"/>
        <v>1.6308064465000425</v>
      </c>
      <c r="AD8" s="13">
        <f t="shared" si="18"/>
        <v>5.054081891587958</v>
      </c>
    </row>
    <row r="9" spans="1:30" ht="15">
      <c r="A9" s="1">
        <v>8</v>
      </c>
      <c r="B9" s="4">
        <v>30</v>
      </c>
      <c r="C9" s="4">
        <v>40</v>
      </c>
      <c r="D9" s="4">
        <v>4</v>
      </c>
      <c r="E9" s="5">
        <f>0.85*25/1.5</f>
        <v>14.166666666666666</v>
      </c>
      <c r="F9" s="6">
        <f>450/1.15</f>
        <v>391.304347826087</v>
      </c>
      <c r="G9" s="1">
        <f>C9-D9</f>
        <v>36</v>
      </c>
      <c r="H9" s="2">
        <f>B9*G9^2/0.0197^2/1000000</f>
        <v>100.18294725450284</v>
      </c>
      <c r="I9" s="1">
        <v>70</v>
      </c>
      <c r="J9" s="12">
        <f>I9/(0.9*$G9*$F9)*1000</f>
        <v>5.521262002743484</v>
      </c>
      <c r="K9" s="13">
        <f>IF(I9&lt;=$H9,0,(I9-$H9)/(($C9-2*$D9)*$F9)*1000)</f>
        <v>0</v>
      </c>
      <c r="L9" s="1">
        <v>170</v>
      </c>
      <c r="M9" s="12">
        <f>L9/(0.9*$G9*$F9)*1000</f>
        <v>13.40877914951989</v>
      </c>
      <c r="N9" s="13">
        <f>IF(L9&lt;=$H9,0,(L9-$H9)/(($C9-2*$D9)*$F9)*1000)</f>
        <v>5.575667406758454</v>
      </c>
      <c r="O9" s="9">
        <f>B9*C9*E9/10</f>
        <v>1700</v>
      </c>
      <c r="P9" s="3">
        <f>O9*289/2376*C9/100</f>
        <v>82.7104377104377</v>
      </c>
      <c r="Q9" s="3">
        <f>O9*289/594</f>
        <v>827.1043771043771</v>
      </c>
      <c r="R9" s="11">
        <v>-500</v>
      </c>
      <c r="S9" s="11">
        <v>110</v>
      </c>
      <c r="T9" s="3">
        <f>P9*(1-((R9+Q9)/Q9)^2)</f>
        <v>69.77406879706899</v>
      </c>
      <c r="U9" s="13">
        <f>(S9-T9)/((C9-2*D9)*F9)*1000</f>
        <v>3.2124875613451844</v>
      </c>
      <c r="V9" s="3">
        <f>0.5*E9*B9*0.9*G9*2.5/(1+2.5^2)/10</f>
        <v>237.41379310344828</v>
      </c>
      <c r="W9" s="3">
        <f>0.5*E9*B9*0.9*G9*2/(1+2^2)/10</f>
        <v>275.4</v>
      </c>
      <c r="X9" s="11">
        <v>160</v>
      </c>
      <c r="Y9" s="1">
        <v>2</v>
      </c>
      <c r="Z9" s="13">
        <f>0.9*G9*F9*Y9/10/X9</f>
        <v>15.847826086956522</v>
      </c>
      <c r="AA9" s="13">
        <f t="shared" si="16"/>
        <v>19.809782608695652</v>
      </c>
      <c r="AB9" s="11">
        <v>330</v>
      </c>
      <c r="AC9" s="7">
        <f>0.25*E9*B9*0.9*G9/10/AB9+SQRT((0.25*E9*B9*0.9*G9/10/AB9)^2-1)</f>
        <v>1.3402143177254273</v>
      </c>
      <c r="AD9" s="13">
        <f>0.9*G9*F9*AC9/10/AB9</f>
        <v>5.148965679166464</v>
      </c>
    </row>
    <row r="10" spans="1:30" ht="15">
      <c r="A10" s="1">
        <v>9</v>
      </c>
      <c r="B10" s="4">
        <v>30</v>
      </c>
      <c r="C10" s="4">
        <v>50</v>
      </c>
      <c r="D10" s="4">
        <v>4</v>
      </c>
      <c r="E10" s="5">
        <f t="shared" si="0"/>
        <v>14.166666666666666</v>
      </c>
      <c r="F10" s="6">
        <f t="shared" si="1"/>
        <v>391.304347826087</v>
      </c>
      <c r="G10" s="1">
        <f aca="true" t="shared" si="19" ref="G10:G15">C10-D10</f>
        <v>46</v>
      </c>
      <c r="H10" s="2">
        <f aca="true" t="shared" si="20" ref="H10:H15">B10*G10^2/0.0197^2/1000000</f>
        <v>163.5703058568889</v>
      </c>
      <c r="I10" s="1">
        <v>150</v>
      </c>
      <c r="J10" s="12">
        <f aca="true" t="shared" si="21" ref="J10:J15">I10/(0.9*$G10*$F10)*1000</f>
        <v>9.25925925925926</v>
      </c>
      <c r="K10" s="13">
        <f aca="true" t="shared" si="22" ref="K10:K15">IF(I10&lt;=$H10,0,(I10-$H10)/(($C10-2*$D10)*$F10)*1000)</f>
        <v>0</v>
      </c>
      <c r="L10" s="1">
        <v>220</v>
      </c>
      <c r="M10" s="12">
        <f aca="true" t="shared" si="23" ref="M10:M15">L10/(0.9*$G10*$F10)*1000</f>
        <v>13.580246913580245</v>
      </c>
      <c r="N10" s="13">
        <f aca="true" t="shared" si="24" ref="N10:N15">IF(L10&lt;=$H10,0,(L10-$H10)/(($C10-2*$D10)*$F10)*1000)</f>
        <v>3.4335528182316275</v>
      </c>
      <c r="O10" s="9">
        <f aca="true" t="shared" si="25" ref="O10:O15">B10*C10*E10/10</f>
        <v>2125</v>
      </c>
      <c r="P10" s="3">
        <f aca="true" t="shared" si="26" ref="P10:P15">O10*289/2376*C10/100</f>
        <v>129.23505892255892</v>
      </c>
      <c r="Q10" s="3">
        <f aca="true" t="shared" si="27" ref="Q10:Q15">O10*289/594</f>
        <v>1033.8804713804714</v>
      </c>
      <c r="R10" s="11">
        <v>-500</v>
      </c>
      <c r="S10" s="11">
        <v>200</v>
      </c>
      <c r="T10" s="3">
        <f aca="true" t="shared" si="28" ref="T10:T15">P10*(1-((R10+Q10)/Q10)^2)</f>
        <v>94.774068797069</v>
      </c>
      <c r="U10" s="13">
        <f aca="true" t="shared" si="29" ref="U10:U15">(S10-T10)/((C10-2*D10)*F10)*1000</f>
        <v>6.402636025575165</v>
      </c>
      <c r="V10" s="3">
        <f aca="true" t="shared" si="30" ref="V10:V15">0.5*E10*B10*0.9*G10*2.5/(1+2.5^2)/10</f>
        <v>303.36206896551727</v>
      </c>
      <c r="W10" s="3">
        <f aca="true" t="shared" si="31" ref="W10:W15">0.5*E10*B10*0.9*G10*2/(1+2^2)/10</f>
        <v>351.9</v>
      </c>
      <c r="X10" s="11">
        <v>160</v>
      </c>
      <c r="Y10" s="1">
        <v>2</v>
      </c>
      <c r="Z10" s="13">
        <f aca="true" t="shared" si="32" ref="Z10:Z15">0.9*G10*F10*Y10/10/X10</f>
        <v>20.250000000000004</v>
      </c>
      <c r="AA10" s="13">
        <f t="shared" si="16"/>
        <v>25.312500000000004</v>
      </c>
      <c r="AB10" s="11">
        <v>430</v>
      </c>
      <c r="AC10" s="7">
        <f aca="true" t="shared" si="33" ref="AC10:AC15">0.25*E10*B10*0.9*G10/10/AB10+SQRT((0.25*E10*B10*0.9*G10/10/AB10)^2-1)</f>
        <v>1.2385054353004787</v>
      </c>
      <c r="AD10" s="13">
        <f aca="true" t="shared" si="34" ref="AD10:AD15">0.9*G10*F10*AC10/10/AB10</f>
        <v>4.665997221364595</v>
      </c>
    </row>
    <row r="11" spans="1:30" ht="15">
      <c r="A11" s="1">
        <v>10</v>
      </c>
      <c r="B11" s="4">
        <v>30</v>
      </c>
      <c r="C11" s="4">
        <v>60</v>
      </c>
      <c r="D11" s="4">
        <v>4</v>
      </c>
      <c r="E11" s="5">
        <f t="shared" si="0"/>
        <v>14.166666666666666</v>
      </c>
      <c r="F11" s="6">
        <f t="shared" si="1"/>
        <v>391.304347826087</v>
      </c>
      <c r="G11" s="1">
        <f t="shared" si="19"/>
        <v>56</v>
      </c>
      <c r="H11" s="2">
        <f t="shared" si="20"/>
        <v>242.41799582571056</v>
      </c>
      <c r="I11" s="1">
        <v>210</v>
      </c>
      <c r="J11" s="12">
        <f t="shared" si="21"/>
        <v>10.648148148148147</v>
      </c>
      <c r="K11" s="13">
        <f t="shared" si="22"/>
        <v>0</v>
      </c>
      <c r="L11" s="1">
        <v>330</v>
      </c>
      <c r="M11" s="12">
        <f t="shared" si="23"/>
        <v>16.73280423280423</v>
      </c>
      <c r="N11" s="13">
        <f t="shared" si="24"/>
        <v>4.304243794890293</v>
      </c>
      <c r="O11" s="9">
        <f t="shared" si="25"/>
        <v>2550</v>
      </c>
      <c r="P11" s="3">
        <f t="shared" si="26"/>
        <v>186.09848484848484</v>
      </c>
      <c r="Q11" s="3">
        <f t="shared" si="27"/>
        <v>1240.6565656565656</v>
      </c>
      <c r="R11" s="11">
        <v>-1000</v>
      </c>
      <c r="S11" s="11">
        <v>250</v>
      </c>
      <c r="T11" s="3">
        <f t="shared" si="28"/>
        <v>179.096275188276</v>
      </c>
      <c r="U11" s="13">
        <f t="shared" si="29"/>
        <v>3.484584766388145</v>
      </c>
      <c r="V11" s="3">
        <f t="shared" si="30"/>
        <v>369.31034482758616</v>
      </c>
      <c r="W11" s="3">
        <f t="shared" si="31"/>
        <v>428.4</v>
      </c>
      <c r="X11" s="11">
        <v>180</v>
      </c>
      <c r="Y11" s="1">
        <v>2</v>
      </c>
      <c r="Z11" s="13">
        <f t="shared" si="32"/>
        <v>21.91304347826087</v>
      </c>
      <c r="AA11" s="13">
        <f t="shared" si="16"/>
        <v>27.39130434782609</v>
      </c>
      <c r="AB11" s="11">
        <v>480</v>
      </c>
      <c r="AC11" s="7">
        <f t="shared" si="33"/>
        <v>1.610214871130617</v>
      </c>
      <c r="AD11" s="13">
        <f t="shared" si="34"/>
        <v>6.615882840080144</v>
      </c>
    </row>
    <row r="12" spans="1:30" ht="15">
      <c r="A12" s="1">
        <v>11</v>
      </c>
      <c r="B12" s="4">
        <v>30</v>
      </c>
      <c r="C12" s="4">
        <v>70</v>
      </c>
      <c r="D12" s="4">
        <v>4</v>
      </c>
      <c r="E12" s="5">
        <f t="shared" si="0"/>
        <v>14.166666666666666</v>
      </c>
      <c r="F12" s="6">
        <f t="shared" si="1"/>
        <v>391.304347826087</v>
      </c>
      <c r="G12" s="1">
        <f t="shared" si="19"/>
        <v>66</v>
      </c>
      <c r="H12" s="2">
        <f t="shared" si="20"/>
        <v>336.7260171609679</v>
      </c>
      <c r="I12" s="1">
        <v>200</v>
      </c>
      <c r="J12" s="12">
        <f t="shared" si="21"/>
        <v>8.604564160119715</v>
      </c>
      <c r="K12" s="13">
        <f t="shared" si="22"/>
        <v>0</v>
      </c>
      <c r="L12" s="1">
        <v>460</v>
      </c>
      <c r="M12" s="12">
        <f t="shared" si="23"/>
        <v>19.790497568275345</v>
      </c>
      <c r="N12" s="13">
        <f t="shared" si="24"/>
        <v>5.081185672576592</v>
      </c>
      <c r="O12" s="9">
        <f t="shared" si="25"/>
        <v>2975</v>
      </c>
      <c r="P12" s="3">
        <f t="shared" si="26"/>
        <v>253.3007154882155</v>
      </c>
      <c r="Q12" s="3">
        <f t="shared" si="27"/>
        <v>1447.43265993266</v>
      </c>
      <c r="R12" s="11">
        <v>-1000</v>
      </c>
      <c r="S12" s="11">
        <v>400</v>
      </c>
      <c r="T12" s="3">
        <f t="shared" si="28"/>
        <v>229.09627518827602</v>
      </c>
      <c r="U12" s="13">
        <f t="shared" si="29"/>
        <v>7.044418764640953</v>
      </c>
      <c r="V12" s="3">
        <f t="shared" si="30"/>
        <v>435.2586206896552</v>
      </c>
      <c r="W12" s="3">
        <f t="shared" si="31"/>
        <v>504.9</v>
      </c>
      <c r="X12" s="11">
        <v>180</v>
      </c>
      <c r="Y12" s="1">
        <v>2</v>
      </c>
      <c r="Z12" s="13">
        <f t="shared" si="32"/>
        <v>25.826086956521745</v>
      </c>
      <c r="AA12" s="13">
        <f t="shared" si="16"/>
        <v>32.28260869565218</v>
      </c>
      <c r="AB12" s="11">
        <v>580</v>
      </c>
      <c r="AC12" s="7">
        <f t="shared" si="33"/>
        <v>1.517172096452109</v>
      </c>
      <c r="AD12" s="13">
        <f t="shared" si="34"/>
        <v>6.080061489979742</v>
      </c>
    </row>
    <row r="13" spans="1:30" ht="15">
      <c r="A13" s="1">
        <v>12</v>
      </c>
      <c r="B13" s="4">
        <v>40</v>
      </c>
      <c r="C13" s="4">
        <v>50</v>
      </c>
      <c r="D13" s="4">
        <v>4</v>
      </c>
      <c r="E13" s="5">
        <f t="shared" si="0"/>
        <v>14.166666666666666</v>
      </c>
      <c r="F13" s="6">
        <f t="shared" si="1"/>
        <v>391.304347826087</v>
      </c>
      <c r="G13" s="1">
        <f t="shared" si="19"/>
        <v>46</v>
      </c>
      <c r="H13" s="2">
        <f t="shared" si="20"/>
        <v>218.09374114251852</v>
      </c>
      <c r="I13" s="1">
        <v>190</v>
      </c>
      <c r="J13" s="12">
        <f t="shared" si="21"/>
        <v>11.728395061728394</v>
      </c>
      <c r="K13" s="13">
        <f t="shared" si="22"/>
        <v>0</v>
      </c>
      <c r="L13" s="1">
        <v>300</v>
      </c>
      <c r="M13" s="12">
        <f t="shared" si="23"/>
        <v>18.51851851851852</v>
      </c>
      <c r="N13" s="13">
        <f t="shared" si="24"/>
        <v>4.983714163285908</v>
      </c>
      <c r="O13" s="9">
        <f t="shared" si="25"/>
        <v>2833.333333333333</v>
      </c>
      <c r="P13" s="3">
        <f t="shared" si="26"/>
        <v>172.3134118967452</v>
      </c>
      <c r="Q13" s="3">
        <f t="shared" si="27"/>
        <v>1378.5072951739617</v>
      </c>
      <c r="R13" s="11">
        <v>-1000</v>
      </c>
      <c r="S13" s="11">
        <v>350</v>
      </c>
      <c r="T13" s="3">
        <f t="shared" si="28"/>
        <v>159.32220639120698</v>
      </c>
      <c r="U13" s="13">
        <f t="shared" si="29"/>
        <v>11.602087970905393</v>
      </c>
      <c r="V13" s="3">
        <f t="shared" si="30"/>
        <v>404.48275862068965</v>
      </c>
      <c r="W13" s="3">
        <f t="shared" si="31"/>
        <v>469.2</v>
      </c>
      <c r="X13" s="11">
        <v>240</v>
      </c>
      <c r="Y13" s="1">
        <v>2</v>
      </c>
      <c r="Z13" s="13">
        <f t="shared" si="32"/>
        <v>13.500000000000002</v>
      </c>
      <c r="AA13" s="13">
        <f t="shared" si="16"/>
        <v>16.875000000000004</v>
      </c>
      <c r="AB13" s="11">
        <v>560</v>
      </c>
      <c r="AC13" s="7">
        <f t="shared" si="33"/>
        <v>1.358580444095313</v>
      </c>
      <c r="AD13" s="13">
        <f t="shared" si="34"/>
        <v>3.9301791418471557</v>
      </c>
    </row>
    <row r="14" spans="1:30" ht="15">
      <c r="A14" s="1">
        <v>13</v>
      </c>
      <c r="B14" s="4">
        <v>40</v>
      </c>
      <c r="C14" s="4">
        <v>60</v>
      </c>
      <c r="D14" s="4">
        <v>4</v>
      </c>
      <c r="E14" s="5">
        <f t="shared" si="0"/>
        <v>14.166666666666666</v>
      </c>
      <c r="F14" s="6">
        <f t="shared" si="1"/>
        <v>391.304347826087</v>
      </c>
      <c r="G14" s="1">
        <f t="shared" si="19"/>
        <v>56</v>
      </c>
      <c r="H14" s="2">
        <f t="shared" si="20"/>
        <v>323.22399443428077</v>
      </c>
      <c r="I14" s="1">
        <v>190</v>
      </c>
      <c r="J14" s="12">
        <f t="shared" si="21"/>
        <v>9.634038800705467</v>
      </c>
      <c r="K14" s="13">
        <f t="shared" si="22"/>
        <v>0</v>
      </c>
      <c r="L14" s="1">
        <v>360</v>
      </c>
      <c r="M14" s="12">
        <f t="shared" si="23"/>
        <v>18.253968253968253</v>
      </c>
      <c r="N14" s="13">
        <f t="shared" si="24"/>
        <v>1.8073677948964577</v>
      </c>
      <c r="O14" s="9">
        <f t="shared" si="25"/>
        <v>3400</v>
      </c>
      <c r="P14" s="3">
        <f t="shared" si="26"/>
        <v>248.13131313131314</v>
      </c>
      <c r="Q14" s="3">
        <f t="shared" si="27"/>
        <v>1654.2087542087543</v>
      </c>
      <c r="R14" s="11">
        <v>-1000</v>
      </c>
      <c r="S14" s="11">
        <v>360</v>
      </c>
      <c r="T14" s="3">
        <f t="shared" si="28"/>
        <v>209.32220639120698</v>
      </c>
      <c r="U14" s="13">
        <f t="shared" si="29"/>
        <v>7.405105241457776</v>
      </c>
      <c r="V14" s="3">
        <f t="shared" si="30"/>
        <v>492.41379310344826</v>
      </c>
      <c r="W14" s="3">
        <f t="shared" si="31"/>
        <v>571.2</v>
      </c>
      <c r="X14" s="11">
        <v>240</v>
      </c>
      <c r="Y14" s="1">
        <v>2</v>
      </c>
      <c r="Z14" s="13">
        <f t="shared" si="32"/>
        <v>16.434782608695652</v>
      </c>
      <c r="AA14" s="13">
        <f t="shared" si="16"/>
        <v>20.543478260869566</v>
      </c>
      <c r="AB14" s="11">
        <v>640</v>
      </c>
      <c r="AC14" s="7">
        <f t="shared" si="33"/>
        <v>1.610214871130617</v>
      </c>
      <c r="AD14" s="13">
        <f t="shared" si="34"/>
        <v>4.961912130060108</v>
      </c>
    </row>
    <row r="15" spans="1:30" ht="15">
      <c r="A15" s="1">
        <v>14</v>
      </c>
      <c r="B15" s="4">
        <v>40</v>
      </c>
      <c r="C15" s="4">
        <v>70</v>
      </c>
      <c r="D15" s="4">
        <v>4</v>
      </c>
      <c r="E15" s="5">
        <f t="shared" si="0"/>
        <v>14.166666666666666</v>
      </c>
      <c r="F15" s="6">
        <f t="shared" si="1"/>
        <v>391.304347826087</v>
      </c>
      <c r="G15" s="1">
        <f t="shared" si="19"/>
        <v>66</v>
      </c>
      <c r="H15" s="2">
        <f t="shared" si="20"/>
        <v>448.9680228812905</v>
      </c>
      <c r="I15" s="1">
        <v>400</v>
      </c>
      <c r="J15" s="12">
        <f t="shared" si="21"/>
        <v>17.20912832023943</v>
      </c>
      <c r="K15" s="13">
        <f t="shared" si="22"/>
        <v>0</v>
      </c>
      <c r="L15" s="1">
        <v>550</v>
      </c>
      <c r="M15" s="12">
        <f t="shared" si="23"/>
        <v>23.662551440329214</v>
      </c>
      <c r="N15" s="13">
        <f t="shared" si="24"/>
        <v>4.164400490556127</v>
      </c>
      <c r="O15" s="9">
        <f t="shared" si="25"/>
        <v>3966.6666666666665</v>
      </c>
      <c r="P15" s="3">
        <f t="shared" si="26"/>
        <v>337.7342873176206</v>
      </c>
      <c r="Q15" s="3">
        <f t="shared" si="27"/>
        <v>1929.9102132435464</v>
      </c>
      <c r="R15" s="11">
        <v>-1500</v>
      </c>
      <c r="S15" s="11">
        <v>440</v>
      </c>
      <c r="T15" s="3">
        <f t="shared" si="28"/>
        <v>320.97496438021574</v>
      </c>
      <c r="U15" s="13">
        <f t="shared" si="29"/>
        <v>4.906049855295767</v>
      </c>
      <c r="V15" s="3">
        <f t="shared" si="30"/>
        <v>580.3448275862069</v>
      </c>
      <c r="W15" s="3">
        <f t="shared" si="31"/>
        <v>673.2</v>
      </c>
      <c r="X15" s="11">
        <v>240</v>
      </c>
      <c r="Y15" s="1">
        <v>2</v>
      </c>
      <c r="Z15" s="13">
        <f t="shared" si="32"/>
        <v>19.369565217391308</v>
      </c>
      <c r="AA15" s="13">
        <f t="shared" si="16"/>
        <v>24.211956521739136</v>
      </c>
      <c r="AB15" s="11">
        <v>720</v>
      </c>
      <c r="AC15" s="7">
        <f t="shared" si="33"/>
        <v>1.7737099676838128</v>
      </c>
      <c r="AD15" s="13">
        <f t="shared" si="34"/>
        <v>5.725998482631439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61"/>
  <sheetViews>
    <sheetView zoomScalePageLayoutView="0" workbookViewId="0" topLeftCell="AH1">
      <pane ySplit="6" topLeftCell="A7" activePane="bottomLeft" state="frozen"/>
      <selection pane="topLeft" activeCell="A1" sqref="A1"/>
      <selection pane="bottomLeft" activeCell="AS2" sqref="AS2"/>
    </sheetView>
  </sheetViews>
  <sheetFormatPr defaultColWidth="9.00390625" defaultRowHeight="15"/>
  <cols>
    <col min="1" max="4" width="9.00390625" style="1" customWidth="1"/>
    <col min="5" max="5" width="9.140625" style="1" bestFit="1" customWidth="1"/>
    <col min="6" max="6" width="9.00390625" style="1" customWidth="1"/>
    <col min="7" max="7" width="2.57421875" style="1" customWidth="1"/>
    <col min="8" max="11" width="9.00390625" style="1" customWidth="1"/>
    <col min="12" max="12" width="9.140625" style="1" bestFit="1" customWidth="1"/>
    <col min="13" max="13" width="9.00390625" style="1" customWidth="1"/>
    <col min="14" max="14" width="2.57421875" style="1" customWidth="1"/>
    <col min="15" max="18" width="9.00390625" style="1" customWidth="1"/>
    <col min="19" max="19" width="9.140625" style="1" bestFit="1" customWidth="1"/>
    <col min="20" max="20" width="9.00390625" style="1" customWidth="1"/>
    <col min="21" max="21" width="2.57421875" style="1" customWidth="1"/>
    <col min="22" max="25" width="9.00390625" style="1" customWidth="1"/>
    <col min="26" max="26" width="9.140625" style="1" bestFit="1" customWidth="1"/>
    <col min="27" max="27" width="9.00390625" style="1" customWidth="1"/>
    <col min="28" max="28" width="2.57421875" style="1" customWidth="1"/>
    <col min="29" max="32" width="9.00390625" style="1" customWidth="1"/>
    <col min="33" max="33" width="9.140625" style="1" bestFit="1" customWidth="1"/>
    <col min="34" max="34" width="9.00390625" style="1" customWidth="1"/>
    <col min="35" max="35" width="2.57421875" style="1" customWidth="1"/>
    <col min="36" max="39" width="9.00390625" style="1" customWidth="1"/>
    <col min="40" max="40" width="9.140625" style="1" bestFit="1" customWidth="1"/>
    <col min="41" max="41" width="9.00390625" style="1" customWidth="1"/>
    <col min="42" max="42" width="2.57421875" style="1" customWidth="1"/>
    <col min="43" max="46" width="9.00390625" style="1" customWidth="1"/>
    <col min="47" max="47" width="9.140625" style="1" bestFit="1" customWidth="1"/>
    <col min="48" max="48" width="9.00390625" style="1" customWidth="1"/>
    <col min="49" max="49" width="2.57421875" style="1" customWidth="1"/>
    <col min="50" max="16384" width="9.00390625" style="1" customWidth="1"/>
  </cols>
  <sheetData>
    <row r="1" spans="1:45" ht="15">
      <c r="A1" s="1" t="s">
        <v>3</v>
      </c>
      <c r="B1" s="2">
        <f>0.85*25/1.5</f>
        <v>14.166666666666666</v>
      </c>
      <c r="C1" s="1" t="s">
        <v>8</v>
      </c>
      <c r="H1" s="1" t="s">
        <v>3</v>
      </c>
      <c r="I1" s="2">
        <f>0.85*25/1.5</f>
        <v>14.166666666666666</v>
      </c>
      <c r="J1" s="1" t="s">
        <v>8</v>
      </c>
      <c r="O1" s="1" t="s">
        <v>3</v>
      </c>
      <c r="P1" s="2">
        <f>0.85*25/1.5</f>
        <v>14.166666666666666</v>
      </c>
      <c r="Q1" s="1" t="s">
        <v>8</v>
      </c>
      <c r="V1" s="1" t="s">
        <v>3</v>
      </c>
      <c r="W1" s="2">
        <f>0.85*25/1.5</f>
        <v>14.166666666666666</v>
      </c>
      <c r="X1" s="1" t="s">
        <v>8</v>
      </c>
      <c r="AC1" s="1" t="s">
        <v>3</v>
      </c>
      <c r="AD1" s="2">
        <f>0.85*25/1.5</f>
        <v>14.166666666666666</v>
      </c>
      <c r="AE1" s="1" t="s">
        <v>8</v>
      </c>
      <c r="AJ1" s="1" t="s">
        <v>3</v>
      </c>
      <c r="AK1" s="2">
        <f>0.85*25/1.5</f>
        <v>14.166666666666666</v>
      </c>
      <c r="AL1" s="1" t="s">
        <v>8</v>
      </c>
      <c r="AQ1" s="1" t="s">
        <v>3</v>
      </c>
      <c r="AR1" s="2">
        <f>0.85*25/1.5</f>
        <v>14.166666666666666</v>
      </c>
      <c r="AS1" s="1" t="s">
        <v>8</v>
      </c>
    </row>
    <row r="2" spans="1:45" ht="15">
      <c r="A2" s="1" t="s">
        <v>0</v>
      </c>
      <c r="B2" s="9">
        <v>30</v>
      </c>
      <c r="C2" s="1" t="s">
        <v>14</v>
      </c>
      <c r="H2" s="1" t="s">
        <v>0</v>
      </c>
      <c r="I2" s="9">
        <v>30</v>
      </c>
      <c r="J2" s="1" t="s">
        <v>14</v>
      </c>
      <c r="O2" s="1" t="s">
        <v>0</v>
      </c>
      <c r="P2" s="9">
        <v>30</v>
      </c>
      <c r="Q2" s="1" t="s">
        <v>14</v>
      </c>
      <c r="V2" s="1" t="s">
        <v>0</v>
      </c>
      <c r="W2" s="9">
        <v>30</v>
      </c>
      <c r="X2" s="1" t="s">
        <v>14</v>
      </c>
      <c r="AC2" s="1" t="s">
        <v>0</v>
      </c>
      <c r="AD2" s="9">
        <v>40</v>
      </c>
      <c r="AE2" s="1" t="s">
        <v>14</v>
      </c>
      <c r="AJ2" s="1" t="s">
        <v>0</v>
      </c>
      <c r="AK2" s="9">
        <v>40</v>
      </c>
      <c r="AL2" s="1" t="s">
        <v>14</v>
      </c>
      <c r="AQ2" s="1" t="s">
        <v>0</v>
      </c>
      <c r="AR2" s="9">
        <v>40</v>
      </c>
      <c r="AS2" s="1" t="s">
        <v>14</v>
      </c>
    </row>
    <row r="3" spans="1:45" ht="15">
      <c r="A3" s="1" t="s">
        <v>1</v>
      </c>
      <c r="B3" s="9">
        <v>40</v>
      </c>
      <c r="C3" s="1" t="s">
        <v>14</v>
      </c>
      <c r="H3" s="1" t="s">
        <v>1</v>
      </c>
      <c r="I3" s="9">
        <v>50</v>
      </c>
      <c r="J3" s="1" t="s">
        <v>14</v>
      </c>
      <c r="O3" s="1" t="s">
        <v>1</v>
      </c>
      <c r="P3" s="9">
        <v>60</v>
      </c>
      <c r="Q3" s="1" t="s">
        <v>14</v>
      </c>
      <c r="V3" s="1" t="s">
        <v>1</v>
      </c>
      <c r="W3" s="9">
        <v>70</v>
      </c>
      <c r="X3" s="1" t="s">
        <v>14</v>
      </c>
      <c r="AC3" s="1" t="s">
        <v>1</v>
      </c>
      <c r="AD3" s="9">
        <v>50</v>
      </c>
      <c r="AE3" s="1" t="s">
        <v>14</v>
      </c>
      <c r="AJ3" s="1" t="s">
        <v>1</v>
      </c>
      <c r="AK3" s="9">
        <v>60</v>
      </c>
      <c r="AL3" s="1" t="s">
        <v>14</v>
      </c>
      <c r="AQ3" s="1" t="s">
        <v>1</v>
      </c>
      <c r="AR3" s="9">
        <v>70</v>
      </c>
      <c r="AS3" s="1" t="s">
        <v>14</v>
      </c>
    </row>
    <row r="4" spans="1:45" ht="15">
      <c r="A4" s="1" t="s">
        <v>2</v>
      </c>
      <c r="B4" s="9">
        <v>4</v>
      </c>
      <c r="C4" s="1" t="s">
        <v>14</v>
      </c>
      <c r="H4" s="1" t="s">
        <v>2</v>
      </c>
      <c r="I4" s="9">
        <v>4</v>
      </c>
      <c r="J4" s="1" t="s">
        <v>14</v>
      </c>
      <c r="O4" s="1" t="s">
        <v>2</v>
      </c>
      <c r="P4" s="9">
        <v>4</v>
      </c>
      <c r="Q4" s="1" t="s">
        <v>14</v>
      </c>
      <c r="V4" s="1" t="s">
        <v>2</v>
      </c>
      <c r="W4" s="9">
        <v>4</v>
      </c>
      <c r="X4" s="1" t="s">
        <v>14</v>
      </c>
      <c r="AC4" s="1" t="s">
        <v>2</v>
      </c>
      <c r="AD4" s="9">
        <v>4</v>
      </c>
      <c r="AE4" s="1" t="s">
        <v>14</v>
      </c>
      <c r="AJ4" s="1" t="s">
        <v>2</v>
      </c>
      <c r="AK4" s="9">
        <v>4</v>
      </c>
      <c r="AL4" s="1" t="s">
        <v>14</v>
      </c>
      <c r="AQ4" s="1" t="s">
        <v>2</v>
      </c>
      <c r="AR4" s="9">
        <v>4</v>
      </c>
      <c r="AS4" s="1" t="s">
        <v>14</v>
      </c>
    </row>
    <row r="6" spans="1:48" ht="15">
      <c r="A6" s="1" t="s">
        <v>9</v>
      </c>
      <c r="B6" s="1" t="s">
        <v>10</v>
      </c>
      <c r="C6" s="8" t="s">
        <v>0</v>
      </c>
      <c r="D6" s="8" t="s">
        <v>11</v>
      </c>
      <c r="E6" s="1" t="s">
        <v>13</v>
      </c>
      <c r="F6" s="1" t="s">
        <v>12</v>
      </c>
      <c r="H6" s="1" t="s">
        <v>9</v>
      </c>
      <c r="I6" s="1" t="s">
        <v>10</v>
      </c>
      <c r="J6" s="8" t="s">
        <v>0</v>
      </c>
      <c r="K6" s="8" t="s">
        <v>11</v>
      </c>
      <c r="L6" s="1" t="s">
        <v>13</v>
      </c>
      <c r="M6" s="1" t="s">
        <v>12</v>
      </c>
      <c r="O6" s="1" t="s">
        <v>9</v>
      </c>
      <c r="P6" s="1" t="s">
        <v>10</v>
      </c>
      <c r="Q6" s="8" t="s">
        <v>0</v>
      </c>
      <c r="R6" s="8" t="s">
        <v>11</v>
      </c>
      <c r="S6" s="1" t="s">
        <v>13</v>
      </c>
      <c r="T6" s="1" t="s">
        <v>12</v>
      </c>
      <c r="V6" s="1" t="s">
        <v>9</v>
      </c>
      <c r="W6" s="1" t="s">
        <v>10</v>
      </c>
      <c r="X6" s="8" t="s">
        <v>0</v>
      </c>
      <c r="Y6" s="8" t="s">
        <v>11</v>
      </c>
      <c r="Z6" s="1" t="s">
        <v>13</v>
      </c>
      <c r="AA6" s="1" t="s">
        <v>12</v>
      </c>
      <c r="AC6" s="1" t="s">
        <v>9</v>
      </c>
      <c r="AD6" s="1" t="s">
        <v>10</v>
      </c>
      <c r="AE6" s="8" t="s">
        <v>0</v>
      </c>
      <c r="AF6" s="8" t="s">
        <v>11</v>
      </c>
      <c r="AG6" s="1" t="s">
        <v>13</v>
      </c>
      <c r="AH6" s="1" t="s">
        <v>12</v>
      </c>
      <c r="AJ6" s="1" t="s">
        <v>9</v>
      </c>
      <c r="AK6" s="1" t="s">
        <v>10</v>
      </c>
      <c r="AL6" s="8" t="s">
        <v>0</v>
      </c>
      <c r="AM6" s="8" t="s">
        <v>11</v>
      </c>
      <c r="AN6" s="1" t="s">
        <v>13</v>
      </c>
      <c r="AO6" s="1" t="s">
        <v>12</v>
      </c>
      <c r="AQ6" s="1" t="s">
        <v>9</v>
      </c>
      <c r="AR6" s="1" t="s">
        <v>10</v>
      </c>
      <c r="AS6" s="8" t="s">
        <v>0</v>
      </c>
      <c r="AT6" s="8" t="s">
        <v>11</v>
      </c>
      <c r="AU6" s="1" t="s">
        <v>13</v>
      </c>
      <c r="AV6" s="1" t="s">
        <v>12</v>
      </c>
    </row>
    <row r="7" spans="1:48" ht="15">
      <c r="A7" s="1">
        <v>0</v>
      </c>
      <c r="B7" s="3">
        <f>B$3*A7/A$47</f>
        <v>0</v>
      </c>
      <c r="C7" s="7">
        <f>17/21</f>
        <v>0.8095238095238095</v>
      </c>
      <c r="D7" s="7">
        <f>99/238</f>
        <v>0.41596638655462187</v>
      </c>
      <c r="E7" s="3">
        <f>-C7*B$2*B7*B$1/10</f>
        <v>0</v>
      </c>
      <c r="F7" s="3">
        <f>C7*B$2*B7*B$1*(B$3/2-D7*B7)/1000</f>
        <v>0</v>
      </c>
      <c r="H7" s="1">
        <v>0</v>
      </c>
      <c r="I7" s="3">
        <f>I$3*H7/H$47</f>
        <v>0</v>
      </c>
      <c r="J7" s="7">
        <f>17/21</f>
        <v>0.8095238095238095</v>
      </c>
      <c r="K7" s="7">
        <f>99/238</f>
        <v>0.41596638655462187</v>
      </c>
      <c r="L7" s="3">
        <f>-J7*I$2*I7*I$1/10</f>
        <v>0</v>
      </c>
      <c r="M7" s="3">
        <f>J7*I$2*I7*I$1*(I$3/2-K7*I7)/1000</f>
        <v>0</v>
      </c>
      <c r="O7" s="1">
        <v>0</v>
      </c>
      <c r="P7" s="3">
        <f>P$3*O7/O$47</f>
        <v>0</v>
      </c>
      <c r="Q7" s="7">
        <f>17/21</f>
        <v>0.8095238095238095</v>
      </c>
      <c r="R7" s="7">
        <f>99/238</f>
        <v>0.41596638655462187</v>
      </c>
      <c r="S7" s="3">
        <f>-Q7*P$2*P7*P$1/10</f>
        <v>0</v>
      </c>
      <c r="T7" s="3">
        <f>Q7*P$2*P7*P$1*(P$3/2-R7*P7)/1000</f>
        <v>0</v>
      </c>
      <c r="V7" s="1">
        <v>0</v>
      </c>
      <c r="W7" s="3">
        <f>W$3*V7/V$47</f>
        <v>0</v>
      </c>
      <c r="X7" s="7">
        <f>17/21</f>
        <v>0.8095238095238095</v>
      </c>
      <c r="Y7" s="7">
        <f>99/238</f>
        <v>0.41596638655462187</v>
      </c>
      <c r="Z7" s="3">
        <f>-X7*W$2*W7*W$1/10</f>
        <v>0</v>
      </c>
      <c r="AA7" s="3">
        <f>X7*W$2*W7*W$1*(W$3/2-Y7*W7)/1000</f>
        <v>0</v>
      </c>
      <c r="AC7" s="1">
        <v>0</v>
      </c>
      <c r="AD7" s="3">
        <f>AD$3*AC7/AC$47</f>
        <v>0</v>
      </c>
      <c r="AE7" s="7">
        <f>17/21</f>
        <v>0.8095238095238095</v>
      </c>
      <c r="AF7" s="7">
        <f>99/238</f>
        <v>0.41596638655462187</v>
      </c>
      <c r="AG7" s="3">
        <f>-AE7*AD$2*AD7*AD$1/10</f>
        <v>0</v>
      </c>
      <c r="AH7" s="3">
        <f>AE7*AD$2*AD7*AD$1*(AD$3/2-AF7*AD7)/1000</f>
        <v>0</v>
      </c>
      <c r="AJ7" s="1">
        <v>0</v>
      </c>
      <c r="AK7" s="3">
        <f>AK$3*AJ7/AJ$47</f>
        <v>0</v>
      </c>
      <c r="AL7" s="7">
        <f>17/21</f>
        <v>0.8095238095238095</v>
      </c>
      <c r="AM7" s="7">
        <f>99/238</f>
        <v>0.41596638655462187</v>
      </c>
      <c r="AN7" s="3">
        <f>-AL7*AK$2*AK7*AK$1/10</f>
        <v>0</v>
      </c>
      <c r="AO7" s="3">
        <f>AL7*AK$2*AK7*AK$1*(AK$3/2-AM7*AK7)/1000</f>
        <v>0</v>
      </c>
      <c r="AQ7" s="1">
        <v>0</v>
      </c>
      <c r="AR7" s="3">
        <f>AR$3*AQ7/AQ$47</f>
        <v>0</v>
      </c>
      <c r="AS7" s="7">
        <f>17/21</f>
        <v>0.8095238095238095</v>
      </c>
      <c r="AT7" s="7">
        <f>99/238</f>
        <v>0.41596638655462187</v>
      </c>
      <c r="AU7" s="3">
        <f>-AS7*AR$2*AR7*AR$1/10</f>
        <v>0</v>
      </c>
      <c r="AV7" s="3">
        <f>AS7*AR$2*AR7*AR$1*(AR$3/2-AT7*AR7)/1000</f>
        <v>0</v>
      </c>
    </row>
    <row r="8" spans="1:48" ht="15">
      <c r="A8" s="1">
        <v>1</v>
      </c>
      <c r="B8" s="3">
        <f aca="true" t="shared" si="0" ref="B8:B47">B$3*A8/A$47</f>
        <v>1</v>
      </c>
      <c r="C8" s="7">
        <f aca="true" t="shared" si="1" ref="C8:C47">17/21</f>
        <v>0.8095238095238095</v>
      </c>
      <c r="D8" s="7">
        <f aca="true" t="shared" si="2" ref="D8:D47">99/238</f>
        <v>0.41596638655462187</v>
      </c>
      <c r="E8" s="3">
        <f aca="true" t="shared" si="3" ref="E8:E47">-C8*B$2*B8*B$1/10</f>
        <v>-34.404761904761905</v>
      </c>
      <c r="F8" s="3">
        <f aca="true" t="shared" si="4" ref="F8:F47">C8*B$2*B8*B$1*(B$3/2-D8*B8)/1000</f>
        <v>6.737840136054421</v>
      </c>
      <c r="H8" s="1">
        <v>1</v>
      </c>
      <c r="I8" s="3">
        <f aca="true" t="shared" si="5" ref="I8:I47">I$3*H8/H$47</f>
        <v>1.25</v>
      </c>
      <c r="J8" s="7">
        <f aca="true" t="shared" si="6" ref="J8:J47">17/21</f>
        <v>0.8095238095238095</v>
      </c>
      <c r="K8" s="7">
        <f aca="true" t="shared" si="7" ref="K8:K47">99/238</f>
        <v>0.41596638655462187</v>
      </c>
      <c r="L8" s="3">
        <f aca="true" t="shared" si="8" ref="L8:L47">-J8*I$2*I8*I$1/10</f>
        <v>-43.00595238095237</v>
      </c>
      <c r="M8" s="3">
        <f aca="true" t="shared" si="9" ref="M8:M47">J8*I$2*I8*I$1*(I$3/2-K8*I8)/1000</f>
        <v>10.527875212585034</v>
      </c>
      <c r="O8" s="1">
        <v>1</v>
      </c>
      <c r="P8" s="3">
        <f aca="true" t="shared" si="10" ref="P8:P47">P$3*O8/O$47</f>
        <v>1.5</v>
      </c>
      <c r="Q8" s="7">
        <f aca="true" t="shared" si="11" ref="Q8:Q47">17/21</f>
        <v>0.8095238095238095</v>
      </c>
      <c r="R8" s="7">
        <f aca="true" t="shared" si="12" ref="R8:R47">99/238</f>
        <v>0.41596638655462187</v>
      </c>
      <c r="S8" s="3">
        <f aca="true" t="shared" si="13" ref="S8:S47">-Q8*P$2*P8*P$1/10</f>
        <v>-51.607142857142854</v>
      </c>
      <c r="T8" s="3">
        <f aca="true" t="shared" si="14" ref="T8:T47">Q8*P$2*P8*P$1*(P$3/2-R8*P8)/1000</f>
        <v>15.160140306122448</v>
      </c>
      <c r="V8" s="1">
        <v>1</v>
      </c>
      <c r="W8" s="3">
        <f aca="true" t="shared" si="15" ref="W8:W47">W$3*V8/V$47</f>
        <v>1.75</v>
      </c>
      <c r="X8" s="7">
        <f aca="true" t="shared" si="16" ref="X8:X47">17/21</f>
        <v>0.8095238095238095</v>
      </c>
      <c r="Y8" s="7">
        <f aca="true" t="shared" si="17" ref="Y8:Y47">99/238</f>
        <v>0.41596638655462187</v>
      </c>
      <c r="Z8" s="3">
        <f aca="true" t="shared" si="18" ref="Z8:Z47">-X8*W$2*W8*W$1/10</f>
        <v>-60.20833333333333</v>
      </c>
      <c r="AA8" s="3">
        <f aca="true" t="shared" si="19" ref="AA8:AA47">X8*W$2*W8*W$1*(W$3/2-Y8*W8)/1000</f>
        <v>20.634635416666665</v>
      </c>
      <c r="AC8" s="1">
        <v>1</v>
      </c>
      <c r="AD8" s="3">
        <f aca="true" t="shared" si="20" ref="AD8:AD47">AD$3*AC8/AC$47</f>
        <v>1.25</v>
      </c>
      <c r="AE8" s="7">
        <f aca="true" t="shared" si="21" ref="AE8:AE47">17/21</f>
        <v>0.8095238095238095</v>
      </c>
      <c r="AF8" s="7">
        <f aca="true" t="shared" si="22" ref="AF8:AF47">99/238</f>
        <v>0.41596638655462187</v>
      </c>
      <c r="AG8" s="3">
        <f aca="true" t="shared" si="23" ref="AG8:AG47">-AE8*AD$2*AD8*AD$1/10</f>
        <v>-57.341269841269835</v>
      </c>
      <c r="AH8" s="3">
        <f aca="true" t="shared" si="24" ref="AH8:AH47">AE8*AD$2*AD8*AD$1*(AD$3/2-AF8*AD8)/1000</f>
        <v>14.037166950113377</v>
      </c>
      <c r="AJ8" s="1">
        <v>1</v>
      </c>
      <c r="AK8" s="3">
        <f aca="true" t="shared" si="25" ref="AK8:AK47">AK$3*AJ8/AJ$47</f>
        <v>1.5</v>
      </c>
      <c r="AL8" s="7">
        <f aca="true" t="shared" si="26" ref="AL8:AL47">17/21</f>
        <v>0.8095238095238095</v>
      </c>
      <c r="AM8" s="7">
        <f aca="true" t="shared" si="27" ref="AM8:AM47">99/238</f>
        <v>0.41596638655462187</v>
      </c>
      <c r="AN8" s="3">
        <f aca="true" t="shared" si="28" ref="AN8:AN47">-AL8*AK$2*AK8*AK$1/10</f>
        <v>-68.80952380952381</v>
      </c>
      <c r="AO8" s="3">
        <f aca="true" t="shared" si="29" ref="AO8:AO47">AL8*AK$2*AK8*AK$1*(AK$3/2-AM8*AK8)/1000</f>
        <v>20.213520408163266</v>
      </c>
      <c r="AQ8" s="1">
        <v>1</v>
      </c>
      <c r="AR8" s="3">
        <f aca="true" t="shared" si="30" ref="AR8:AR47">AR$3*AQ8/AQ$47</f>
        <v>1.75</v>
      </c>
      <c r="AS8" s="7">
        <f aca="true" t="shared" si="31" ref="AS8:AS47">17/21</f>
        <v>0.8095238095238095</v>
      </c>
      <c r="AT8" s="7">
        <f aca="true" t="shared" si="32" ref="AT8:AT47">99/238</f>
        <v>0.41596638655462187</v>
      </c>
      <c r="AU8" s="3">
        <f aca="true" t="shared" si="33" ref="AU8:AU47">-AS8*AR$2*AR8*AR$1/10</f>
        <v>-80.27777777777777</v>
      </c>
      <c r="AV8" s="3">
        <f aca="true" t="shared" si="34" ref="AV8:AV47">AS8*AR$2*AR8*AR$1*(AR$3/2-AT8*AR8)/1000</f>
        <v>27.512847222222224</v>
      </c>
    </row>
    <row r="9" spans="1:48" ht="15">
      <c r="A9" s="1">
        <v>2</v>
      </c>
      <c r="B9" s="3">
        <f t="shared" si="0"/>
        <v>2</v>
      </c>
      <c r="C9" s="7">
        <f t="shared" si="1"/>
        <v>0.8095238095238095</v>
      </c>
      <c r="D9" s="7">
        <f t="shared" si="2"/>
        <v>0.41596638655462187</v>
      </c>
      <c r="E9" s="3">
        <f t="shared" si="3"/>
        <v>-68.80952380952381</v>
      </c>
      <c r="F9" s="3">
        <f t="shared" si="4"/>
        <v>13.189455782312923</v>
      </c>
      <c r="H9" s="1">
        <v>2</v>
      </c>
      <c r="I9" s="3">
        <f t="shared" si="5"/>
        <v>2.5</v>
      </c>
      <c r="J9" s="7">
        <f t="shared" si="6"/>
        <v>0.8095238095238095</v>
      </c>
      <c r="K9" s="7">
        <f t="shared" si="7"/>
        <v>0.41596638655462187</v>
      </c>
      <c r="L9" s="3">
        <f t="shared" si="8"/>
        <v>-86.01190476190474</v>
      </c>
      <c r="M9" s="3">
        <f t="shared" si="9"/>
        <v>20.608524659863942</v>
      </c>
      <c r="O9" s="1">
        <v>2</v>
      </c>
      <c r="P9" s="3">
        <f t="shared" si="10"/>
        <v>3</v>
      </c>
      <c r="Q9" s="7">
        <f t="shared" si="11"/>
        <v>0.8095238095238095</v>
      </c>
      <c r="R9" s="7">
        <f t="shared" si="12"/>
        <v>0.41596638655462187</v>
      </c>
      <c r="S9" s="3">
        <f t="shared" si="13"/>
        <v>-103.21428571428571</v>
      </c>
      <c r="T9" s="3">
        <f t="shared" si="14"/>
        <v>29.67627551020408</v>
      </c>
      <c r="V9" s="1">
        <v>2</v>
      </c>
      <c r="W9" s="3">
        <f t="shared" si="15"/>
        <v>3.5</v>
      </c>
      <c r="X9" s="7">
        <f t="shared" si="16"/>
        <v>0.8095238095238095</v>
      </c>
      <c r="Y9" s="7">
        <f t="shared" si="17"/>
        <v>0.41596638655462187</v>
      </c>
      <c r="Z9" s="3">
        <f t="shared" si="18"/>
        <v>-120.41666666666666</v>
      </c>
      <c r="AA9" s="3">
        <f t="shared" si="19"/>
        <v>40.39270833333333</v>
      </c>
      <c r="AC9" s="1">
        <v>2</v>
      </c>
      <c r="AD9" s="3">
        <f t="shared" si="20"/>
        <v>2.5</v>
      </c>
      <c r="AE9" s="7">
        <f t="shared" si="21"/>
        <v>0.8095238095238095</v>
      </c>
      <c r="AF9" s="7">
        <f t="shared" si="22"/>
        <v>0.41596638655462187</v>
      </c>
      <c r="AG9" s="3">
        <f t="shared" si="23"/>
        <v>-114.68253968253967</v>
      </c>
      <c r="AH9" s="3">
        <f t="shared" si="24"/>
        <v>27.47803287981859</v>
      </c>
      <c r="AJ9" s="1">
        <v>2</v>
      </c>
      <c r="AK9" s="3">
        <f t="shared" si="25"/>
        <v>3</v>
      </c>
      <c r="AL9" s="7">
        <f t="shared" si="26"/>
        <v>0.8095238095238095</v>
      </c>
      <c r="AM9" s="7">
        <f t="shared" si="27"/>
        <v>0.41596638655462187</v>
      </c>
      <c r="AN9" s="3">
        <f t="shared" si="28"/>
        <v>-137.61904761904762</v>
      </c>
      <c r="AO9" s="3">
        <f t="shared" si="29"/>
        <v>39.56836734693877</v>
      </c>
      <c r="AQ9" s="1">
        <v>2</v>
      </c>
      <c r="AR9" s="3">
        <f t="shared" si="30"/>
        <v>3.5</v>
      </c>
      <c r="AS9" s="7">
        <f t="shared" si="31"/>
        <v>0.8095238095238095</v>
      </c>
      <c r="AT9" s="7">
        <f t="shared" si="32"/>
        <v>0.41596638655462187</v>
      </c>
      <c r="AU9" s="3">
        <f t="shared" si="33"/>
        <v>-160.55555555555554</v>
      </c>
      <c r="AV9" s="3">
        <f t="shared" si="34"/>
        <v>53.856944444444444</v>
      </c>
    </row>
    <row r="10" spans="1:48" ht="15">
      <c r="A10" s="1">
        <v>3</v>
      </c>
      <c r="B10" s="3">
        <f t="shared" si="0"/>
        <v>3</v>
      </c>
      <c r="C10" s="7">
        <f t="shared" si="1"/>
        <v>0.8095238095238095</v>
      </c>
      <c r="D10" s="7">
        <f t="shared" si="2"/>
        <v>0.41596638655462187</v>
      </c>
      <c r="E10" s="3">
        <f t="shared" si="3"/>
        <v>-103.21428571428571</v>
      </c>
      <c r="F10" s="3">
        <f t="shared" si="4"/>
        <v>19.35484693877551</v>
      </c>
      <c r="H10" s="1">
        <v>3</v>
      </c>
      <c r="I10" s="3">
        <f t="shared" si="5"/>
        <v>3.75</v>
      </c>
      <c r="J10" s="7">
        <f t="shared" si="6"/>
        <v>0.8095238095238095</v>
      </c>
      <c r="K10" s="7">
        <f t="shared" si="7"/>
        <v>0.41596638655462187</v>
      </c>
      <c r="L10" s="3">
        <f t="shared" si="8"/>
        <v>-129.01785714285714</v>
      </c>
      <c r="M10" s="3">
        <f t="shared" si="9"/>
        <v>30.241948341836736</v>
      </c>
      <c r="O10" s="1">
        <v>3</v>
      </c>
      <c r="P10" s="3">
        <f t="shared" si="10"/>
        <v>4.5</v>
      </c>
      <c r="Q10" s="7">
        <f t="shared" si="11"/>
        <v>0.8095238095238095</v>
      </c>
      <c r="R10" s="7">
        <f t="shared" si="12"/>
        <v>0.41596638655462187</v>
      </c>
      <c r="S10" s="3">
        <f t="shared" si="13"/>
        <v>-154.82142857142856</v>
      </c>
      <c r="T10" s="3">
        <f t="shared" si="14"/>
        <v>43.54840561224489</v>
      </c>
      <c r="V10" s="1">
        <v>3</v>
      </c>
      <c r="W10" s="3">
        <f t="shared" si="15"/>
        <v>5.25</v>
      </c>
      <c r="X10" s="7">
        <f t="shared" si="16"/>
        <v>0.8095238095238095</v>
      </c>
      <c r="Y10" s="7">
        <f t="shared" si="17"/>
        <v>0.41596638655462187</v>
      </c>
      <c r="Z10" s="3">
        <f t="shared" si="18"/>
        <v>-180.625</v>
      </c>
      <c r="AA10" s="3">
        <f t="shared" si="19"/>
        <v>59.274218749999996</v>
      </c>
      <c r="AC10" s="1">
        <v>3</v>
      </c>
      <c r="AD10" s="3">
        <f t="shared" si="20"/>
        <v>3.75</v>
      </c>
      <c r="AE10" s="7">
        <f t="shared" si="21"/>
        <v>0.8095238095238095</v>
      </c>
      <c r="AF10" s="7">
        <f t="shared" si="22"/>
        <v>0.41596638655462187</v>
      </c>
      <c r="AG10" s="3">
        <f t="shared" si="23"/>
        <v>-172.0238095238095</v>
      </c>
      <c r="AH10" s="3">
        <f t="shared" si="24"/>
        <v>40.32259778911564</v>
      </c>
      <c r="AJ10" s="1">
        <v>3</v>
      </c>
      <c r="AK10" s="3">
        <f t="shared" si="25"/>
        <v>4.5</v>
      </c>
      <c r="AL10" s="7">
        <f t="shared" si="26"/>
        <v>0.8095238095238095</v>
      </c>
      <c r="AM10" s="7">
        <f t="shared" si="27"/>
        <v>0.41596638655462187</v>
      </c>
      <c r="AN10" s="3">
        <f t="shared" si="28"/>
        <v>-206.42857142857142</v>
      </c>
      <c r="AO10" s="3">
        <f t="shared" si="29"/>
        <v>58.06454081632653</v>
      </c>
      <c r="AQ10" s="1">
        <v>3</v>
      </c>
      <c r="AR10" s="3">
        <f t="shared" si="30"/>
        <v>5.25</v>
      </c>
      <c r="AS10" s="7">
        <f t="shared" si="31"/>
        <v>0.8095238095238095</v>
      </c>
      <c r="AT10" s="7">
        <f t="shared" si="32"/>
        <v>0.41596638655462187</v>
      </c>
      <c r="AU10" s="3">
        <f t="shared" si="33"/>
        <v>-240.83333333333331</v>
      </c>
      <c r="AV10" s="3">
        <f t="shared" si="34"/>
        <v>79.03229166666664</v>
      </c>
    </row>
    <row r="11" spans="1:48" ht="15">
      <c r="A11" s="1">
        <v>4</v>
      </c>
      <c r="B11" s="3">
        <f t="shared" si="0"/>
        <v>4</v>
      </c>
      <c r="C11" s="7">
        <f t="shared" si="1"/>
        <v>0.8095238095238095</v>
      </c>
      <c r="D11" s="7">
        <f t="shared" si="2"/>
        <v>0.41596638655462187</v>
      </c>
      <c r="E11" s="3">
        <f t="shared" si="3"/>
        <v>-137.61904761904762</v>
      </c>
      <c r="F11" s="3">
        <f t="shared" si="4"/>
        <v>25.234013605442176</v>
      </c>
      <c r="H11" s="1">
        <v>4</v>
      </c>
      <c r="I11" s="3">
        <f t="shared" si="5"/>
        <v>5</v>
      </c>
      <c r="J11" s="7">
        <f t="shared" si="6"/>
        <v>0.8095238095238095</v>
      </c>
      <c r="K11" s="7">
        <f t="shared" si="7"/>
        <v>0.41596638655462187</v>
      </c>
      <c r="L11" s="3">
        <f t="shared" si="8"/>
        <v>-172.0238095238095</v>
      </c>
      <c r="M11" s="3">
        <f t="shared" si="9"/>
        <v>39.428146258503396</v>
      </c>
      <c r="O11" s="1">
        <v>4</v>
      </c>
      <c r="P11" s="3">
        <f t="shared" si="10"/>
        <v>6</v>
      </c>
      <c r="Q11" s="7">
        <f t="shared" si="11"/>
        <v>0.8095238095238095</v>
      </c>
      <c r="R11" s="7">
        <f t="shared" si="12"/>
        <v>0.41596638655462187</v>
      </c>
      <c r="S11" s="3">
        <f t="shared" si="13"/>
        <v>-206.42857142857142</v>
      </c>
      <c r="T11" s="3">
        <f t="shared" si="14"/>
        <v>56.77653061224489</v>
      </c>
      <c r="V11" s="1">
        <v>4</v>
      </c>
      <c r="W11" s="3">
        <f t="shared" si="15"/>
        <v>7</v>
      </c>
      <c r="X11" s="7">
        <f t="shared" si="16"/>
        <v>0.8095238095238095</v>
      </c>
      <c r="Y11" s="7">
        <f t="shared" si="17"/>
        <v>0.41596638655462187</v>
      </c>
      <c r="Z11" s="3">
        <f t="shared" si="18"/>
        <v>-240.83333333333331</v>
      </c>
      <c r="AA11" s="3">
        <f t="shared" si="19"/>
        <v>77.27916666666665</v>
      </c>
      <c r="AC11" s="1">
        <v>4</v>
      </c>
      <c r="AD11" s="3">
        <f t="shared" si="20"/>
        <v>5</v>
      </c>
      <c r="AE11" s="7">
        <f t="shared" si="21"/>
        <v>0.8095238095238095</v>
      </c>
      <c r="AF11" s="7">
        <f t="shared" si="22"/>
        <v>0.41596638655462187</v>
      </c>
      <c r="AG11" s="3">
        <f t="shared" si="23"/>
        <v>-229.36507936507934</v>
      </c>
      <c r="AH11" s="3">
        <f t="shared" si="24"/>
        <v>52.57086167800452</v>
      </c>
      <c r="AJ11" s="1">
        <v>4</v>
      </c>
      <c r="AK11" s="3">
        <f t="shared" si="25"/>
        <v>6</v>
      </c>
      <c r="AL11" s="7">
        <f t="shared" si="26"/>
        <v>0.8095238095238095</v>
      </c>
      <c r="AM11" s="7">
        <f t="shared" si="27"/>
        <v>0.41596638655462187</v>
      </c>
      <c r="AN11" s="3">
        <f t="shared" si="28"/>
        <v>-275.23809523809524</v>
      </c>
      <c r="AO11" s="3">
        <f t="shared" si="29"/>
        <v>75.70204081632653</v>
      </c>
      <c r="AQ11" s="1">
        <v>4</v>
      </c>
      <c r="AR11" s="3">
        <f t="shared" si="30"/>
        <v>7</v>
      </c>
      <c r="AS11" s="7">
        <f t="shared" si="31"/>
        <v>0.8095238095238095</v>
      </c>
      <c r="AT11" s="7">
        <f t="shared" si="32"/>
        <v>0.41596638655462187</v>
      </c>
      <c r="AU11" s="3">
        <f t="shared" si="33"/>
        <v>-321.1111111111111</v>
      </c>
      <c r="AV11" s="3">
        <f t="shared" si="34"/>
        <v>103.03888888888888</v>
      </c>
    </row>
    <row r="12" spans="1:48" ht="15">
      <c r="A12" s="1">
        <v>5</v>
      </c>
      <c r="B12" s="3">
        <f t="shared" si="0"/>
        <v>5</v>
      </c>
      <c r="C12" s="7">
        <f t="shared" si="1"/>
        <v>0.8095238095238095</v>
      </c>
      <c r="D12" s="7">
        <f t="shared" si="2"/>
        <v>0.41596638655462187</v>
      </c>
      <c r="E12" s="3">
        <f t="shared" si="3"/>
        <v>-172.0238095238095</v>
      </c>
      <c r="F12" s="3">
        <f t="shared" si="4"/>
        <v>30.82695578231292</v>
      </c>
      <c r="H12" s="1">
        <v>5</v>
      </c>
      <c r="I12" s="3">
        <f t="shared" si="5"/>
        <v>6.25</v>
      </c>
      <c r="J12" s="7">
        <f t="shared" si="6"/>
        <v>0.8095238095238095</v>
      </c>
      <c r="K12" s="7">
        <f t="shared" si="7"/>
        <v>0.41596638655462187</v>
      </c>
      <c r="L12" s="3">
        <f t="shared" si="8"/>
        <v>-215.02976190476187</v>
      </c>
      <c r="M12" s="3">
        <f t="shared" si="9"/>
        <v>48.167118409863946</v>
      </c>
      <c r="O12" s="1">
        <v>5</v>
      </c>
      <c r="P12" s="3">
        <f t="shared" si="10"/>
        <v>7.5</v>
      </c>
      <c r="Q12" s="7">
        <f t="shared" si="11"/>
        <v>0.8095238095238095</v>
      </c>
      <c r="R12" s="7">
        <f t="shared" si="12"/>
        <v>0.41596638655462187</v>
      </c>
      <c r="S12" s="3">
        <f t="shared" si="13"/>
        <v>-258.0357142857143</v>
      </c>
      <c r="T12" s="3">
        <f t="shared" si="14"/>
        <v>69.36065051020408</v>
      </c>
      <c r="V12" s="1">
        <v>5</v>
      </c>
      <c r="W12" s="3">
        <f t="shared" si="15"/>
        <v>8.75</v>
      </c>
      <c r="X12" s="7">
        <f t="shared" si="16"/>
        <v>0.8095238095238095</v>
      </c>
      <c r="Y12" s="7">
        <f t="shared" si="17"/>
        <v>0.41596638655462187</v>
      </c>
      <c r="Z12" s="3">
        <f t="shared" si="18"/>
        <v>-301.04166666666663</v>
      </c>
      <c r="AA12" s="3">
        <f t="shared" si="19"/>
        <v>94.40755208333333</v>
      </c>
      <c r="AC12" s="1">
        <v>5</v>
      </c>
      <c r="AD12" s="3">
        <f t="shared" si="20"/>
        <v>6.25</v>
      </c>
      <c r="AE12" s="7">
        <f t="shared" si="21"/>
        <v>0.8095238095238095</v>
      </c>
      <c r="AF12" s="7">
        <f t="shared" si="22"/>
        <v>0.41596638655462187</v>
      </c>
      <c r="AG12" s="3">
        <f t="shared" si="23"/>
        <v>-286.7063492063492</v>
      </c>
      <c r="AH12" s="3">
        <f t="shared" si="24"/>
        <v>64.22282454648526</v>
      </c>
      <c r="AJ12" s="1">
        <v>5</v>
      </c>
      <c r="AK12" s="3">
        <f t="shared" si="25"/>
        <v>7.5</v>
      </c>
      <c r="AL12" s="7">
        <f t="shared" si="26"/>
        <v>0.8095238095238095</v>
      </c>
      <c r="AM12" s="7">
        <f t="shared" si="27"/>
        <v>0.41596638655462187</v>
      </c>
      <c r="AN12" s="3">
        <f t="shared" si="28"/>
        <v>-344.047619047619</v>
      </c>
      <c r="AO12" s="3">
        <f t="shared" si="29"/>
        <v>92.48086734693875</v>
      </c>
      <c r="AQ12" s="1">
        <v>5</v>
      </c>
      <c r="AR12" s="3">
        <f t="shared" si="30"/>
        <v>8.75</v>
      </c>
      <c r="AS12" s="7">
        <f t="shared" si="31"/>
        <v>0.8095238095238095</v>
      </c>
      <c r="AT12" s="7">
        <f t="shared" si="32"/>
        <v>0.41596638655462187</v>
      </c>
      <c r="AU12" s="3">
        <f t="shared" si="33"/>
        <v>-401.3888888888888</v>
      </c>
      <c r="AV12" s="3">
        <f t="shared" si="34"/>
        <v>125.87673611111109</v>
      </c>
    </row>
    <row r="13" spans="1:48" ht="15">
      <c r="A13" s="1">
        <v>6</v>
      </c>
      <c r="B13" s="3">
        <f t="shared" si="0"/>
        <v>6</v>
      </c>
      <c r="C13" s="7">
        <f t="shared" si="1"/>
        <v>0.8095238095238095</v>
      </c>
      <c r="D13" s="7">
        <f t="shared" si="2"/>
        <v>0.41596638655462187</v>
      </c>
      <c r="E13" s="3">
        <f t="shared" si="3"/>
        <v>-206.42857142857142</v>
      </c>
      <c r="F13" s="3">
        <f t="shared" si="4"/>
        <v>36.13367346938775</v>
      </c>
      <c r="H13" s="1">
        <v>6</v>
      </c>
      <c r="I13" s="3">
        <f t="shared" si="5"/>
        <v>7.5</v>
      </c>
      <c r="J13" s="7">
        <f t="shared" si="6"/>
        <v>0.8095238095238095</v>
      </c>
      <c r="K13" s="7">
        <f t="shared" si="7"/>
        <v>0.41596638655462187</v>
      </c>
      <c r="L13" s="3">
        <f t="shared" si="8"/>
        <v>-258.0357142857143</v>
      </c>
      <c r="M13" s="3">
        <f t="shared" si="9"/>
        <v>56.458864795918366</v>
      </c>
      <c r="O13" s="1">
        <v>6</v>
      </c>
      <c r="P13" s="3">
        <f t="shared" si="10"/>
        <v>9</v>
      </c>
      <c r="Q13" s="7">
        <f t="shared" si="11"/>
        <v>0.8095238095238095</v>
      </c>
      <c r="R13" s="7">
        <f t="shared" si="12"/>
        <v>0.41596638655462187</v>
      </c>
      <c r="S13" s="3">
        <f t="shared" si="13"/>
        <v>-309.6428571428571</v>
      </c>
      <c r="T13" s="3">
        <f t="shared" si="14"/>
        <v>81.30076530612244</v>
      </c>
      <c r="V13" s="1">
        <v>6</v>
      </c>
      <c r="W13" s="3">
        <f t="shared" si="15"/>
        <v>10.5</v>
      </c>
      <c r="X13" s="7">
        <f t="shared" si="16"/>
        <v>0.8095238095238095</v>
      </c>
      <c r="Y13" s="7">
        <f t="shared" si="17"/>
        <v>0.41596638655462187</v>
      </c>
      <c r="Z13" s="3">
        <f t="shared" si="18"/>
        <v>-361.25</v>
      </c>
      <c r="AA13" s="3">
        <f t="shared" si="19"/>
        <v>110.659375</v>
      </c>
      <c r="AC13" s="1">
        <v>6</v>
      </c>
      <c r="AD13" s="3">
        <f t="shared" si="20"/>
        <v>7.5</v>
      </c>
      <c r="AE13" s="7">
        <f t="shared" si="21"/>
        <v>0.8095238095238095</v>
      </c>
      <c r="AF13" s="7">
        <f t="shared" si="22"/>
        <v>0.41596638655462187</v>
      </c>
      <c r="AG13" s="3">
        <f t="shared" si="23"/>
        <v>-344.047619047619</v>
      </c>
      <c r="AH13" s="3">
        <f t="shared" si="24"/>
        <v>75.27848639455782</v>
      </c>
      <c r="AJ13" s="1">
        <v>6</v>
      </c>
      <c r="AK13" s="3">
        <f t="shared" si="25"/>
        <v>9</v>
      </c>
      <c r="AL13" s="7">
        <f t="shared" si="26"/>
        <v>0.8095238095238095</v>
      </c>
      <c r="AM13" s="7">
        <f t="shared" si="27"/>
        <v>0.41596638655462187</v>
      </c>
      <c r="AN13" s="3">
        <f t="shared" si="28"/>
        <v>-412.85714285714283</v>
      </c>
      <c r="AO13" s="3">
        <f t="shared" si="29"/>
        <v>108.40102040816326</v>
      </c>
      <c r="AQ13" s="1">
        <v>6</v>
      </c>
      <c r="AR13" s="3">
        <f t="shared" si="30"/>
        <v>10.5</v>
      </c>
      <c r="AS13" s="7">
        <f t="shared" si="31"/>
        <v>0.8095238095238095</v>
      </c>
      <c r="AT13" s="7">
        <f t="shared" si="32"/>
        <v>0.41596638655462187</v>
      </c>
      <c r="AU13" s="3">
        <f t="shared" si="33"/>
        <v>-481.66666666666663</v>
      </c>
      <c r="AV13" s="3">
        <f t="shared" si="34"/>
        <v>147.54583333333332</v>
      </c>
    </row>
    <row r="14" spans="1:48" ht="15">
      <c r="A14" s="1">
        <v>7</v>
      </c>
      <c r="B14" s="3">
        <f t="shared" si="0"/>
        <v>7</v>
      </c>
      <c r="C14" s="7">
        <f t="shared" si="1"/>
        <v>0.8095238095238095</v>
      </c>
      <c r="D14" s="7">
        <f t="shared" si="2"/>
        <v>0.41596638655462187</v>
      </c>
      <c r="E14" s="3">
        <f t="shared" si="3"/>
        <v>-240.83333333333331</v>
      </c>
      <c r="F14" s="3">
        <f t="shared" si="4"/>
        <v>41.154166666666654</v>
      </c>
      <c r="H14" s="1">
        <v>7</v>
      </c>
      <c r="I14" s="3">
        <f t="shared" si="5"/>
        <v>8.75</v>
      </c>
      <c r="J14" s="7">
        <f t="shared" si="6"/>
        <v>0.8095238095238095</v>
      </c>
      <c r="K14" s="7">
        <f t="shared" si="7"/>
        <v>0.41596638655462187</v>
      </c>
      <c r="L14" s="3">
        <f t="shared" si="8"/>
        <v>-301.04166666666663</v>
      </c>
      <c r="M14" s="3">
        <f t="shared" si="9"/>
        <v>64.30338541666666</v>
      </c>
      <c r="O14" s="1">
        <v>7</v>
      </c>
      <c r="P14" s="3">
        <f t="shared" si="10"/>
        <v>10.5</v>
      </c>
      <c r="Q14" s="7">
        <f t="shared" si="11"/>
        <v>0.8095238095238095</v>
      </c>
      <c r="R14" s="7">
        <f t="shared" si="12"/>
        <v>0.41596638655462187</v>
      </c>
      <c r="S14" s="3">
        <f t="shared" si="13"/>
        <v>-361.25</v>
      </c>
      <c r="T14" s="3">
        <f t="shared" si="14"/>
        <v>92.596875</v>
      </c>
      <c r="V14" s="1">
        <v>7</v>
      </c>
      <c r="W14" s="3">
        <f t="shared" si="15"/>
        <v>12.25</v>
      </c>
      <c r="X14" s="7">
        <f t="shared" si="16"/>
        <v>0.8095238095238095</v>
      </c>
      <c r="Y14" s="7">
        <f t="shared" si="17"/>
        <v>0.41596638655462187</v>
      </c>
      <c r="Z14" s="3">
        <f t="shared" si="18"/>
        <v>-421.4583333333333</v>
      </c>
      <c r="AA14" s="3">
        <f t="shared" si="19"/>
        <v>126.03463541666667</v>
      </c>
      <c r="AC14" s="1">
        <v>7</v>
      </c>
      <c r="AD14" s="3">
        <f t="shared" si="20"/>
        <v>8.75</v>
      </c>
      <c r="AE14" s="7">
        <f t="shared" si="21"/>
        <v>0.8095238095238095</v>
      </c>
      <c r="AF14" s="7">
        <f t="shared" si="22"/>
        <v>0.41596638655462187</v>
      </c>
      <c r="AG14" s="3">
        <f t="shared" si="23"/>
        <v>-401.3888888888888</v>
      </c>
      <c r="AH14" s="3">
        <f t="shared" si="24"/>
        <v>85.7378472222222</v>
      </c>
      <c r="AJ14" s="1">
        <v>7</v>
      </c>
      <c r="AK14" s="3">
        <f t="shared" si="25"/>
        <v>10.5</v>
      </c>
      <c r="AL14" s="7">
        <f t="shared" si="26"/>
        <v>0.8095238095238095</v>
      </c>
      <c r="AM14" s="7">
        <f t="shared" si="27"/>
        <v>0.41596638655462187</v>
      </c>
      <c r="AN14" s="3">
        <f t="shared" si="28"/>
        <v>-481.66666666666663</v>
      </c>
      <c r="AO14" s="3">
        <f t="shared" si="29"/>
        <v>123.46249999999999</v>
      </c>
      <c r="AQ14" s="1">
        <v>7</v>
      </c>
      <c r="AR14" s="3">
        <f t="shared" si="30"/>
        <v>12.25</v>
      </c>
      <c r="AS14" s="7">
        <f t="shared" si="31"/>
        <v>0.8095238095238095</v>
      </c>
      <c r="AT14" s="7">
        <f t="shared" si="32"/>
        <v>0.41596638655462187</v>
      </c>
      <c r="AU14" s="3">
        <f t="shared" si="33"/>
        <v>-561.9444444444443</v>
      </c>
      <c r="AV14" s="3">
        <f t="shared" si="34"/>
        <v>168.04618055555554</v>
      </c>
    </row>
    <row r="15" spans="1:48" ht="15">
      <c r="A15" s="1">
        <v>8</v>
      </c>
      <c r="B15" s="3">
        <f t="shared" si="0"/>
        <v>8</v>
      </c>
      <c r="C15" s="7">
        <f t="shared" si="1"/>
        <v>0.8095238095238095</v>
      </c>
      <c r="D15" s="7">
        <f t="shared" si="2"/>
        <v>0.41596638655462187</v>
      </c>
      <c r="E15" s="3">
        <f t="shared" si="3"/>
        <v>-275.23809523809524</v>
      </c>
      <c r="F15" s="3">
        <f t="shared" si="4"/>
        <v>45.88843537414966</v>
      </c>
      <c r="H15" s="1">
        <v>8</v>
      </c>
      <c r="I15" s="3">
        <f t="shared" si="5"/>
        <v>10</v>
      </c>
      <c r="J15" s="7">
        <f t="shared" si="6"/>
        <v>0.8095238095238095</v>
      </c>
      <c r="K15" s="7">
        <f t="shared" si="7"/>
        <v>0.41596638655462187</v>
      </c>
      <c r="L15" s="3">
        <f t="shared" si="8"/>
        <v>-344.047619047619</v>
      </c>
      <c r="M15" s="3">
        <f t="shared" si="9"/>
        <v>71.70068027210883</v>
      </c>
      <c r="O15" s="1">
        <v>8</v>
      </c>
      <c r="P15" s="3">
        <f t="shared" si="10"/>
        <v>12</v>
      </c>
      <c r="Q15" s="7">
        <f t="shared" si="11"/>
        <v>0.8095238095238095</v>
      </c>
      <c r="R15" s="7">
        <f t="shared" si="12"/>
        <v>0.41596638655462187</v>
      </c>
      <c r="S15" s="3">
        <f t="shared" si="13"/>
        <v>-412.85714285714283</v>
      </c>
      <c r="T15" s="3">
        <f t="shared" si="14"/>
        <v>103.24897959183673</v>
      </c>
      <c r="V15" s="1">
        <v>8</v>
      </c>
      <c r="W15" s="3">
        <f t="shared" si="15"/>
        <v>14</v>
      </c>
      <c r="X15" s="7">
        <f t="shared" si="16"/>
        <v>0.8095238095238095</v>
      </c>
      <c r="Y15" s="7">
        <f t="shared" si="17"/>
        <v>0.41596638655462187</v>
      </c>
      <c r="Z15" s="3">
        <f t="shared" si="18"/>
        <v>-481.66666666666663</v>
      </c>
      <c r="AA15" s="3">
        <f t="shared" si="19"/>
        <v>140.5333333333333</v>
      </c>
      <c r="AC15" s="1">
        <v>8</v>
      </c>
      <c r="AD15" s="3">
        <f t="shared" si="20"/>
        <v>10</v>
      </c>
      <c r="AE15" s="7">
        <f t="shared" si="21"/>
        <v>0.8095238095238095</v>
      </c>
      <c r="AF15" s="7">
        <f t="shared" si="22"/>
        <v>0.41596638655462187</v>
      </c>
      <c r="AG15" s="3">
        <f t="shared" si="23"/>
        <v>-458.7301587301587</v>
      </c>
      <c r="AH15" s="3">
        <f t="shared" si="24"/>
        <v>95.60090702947845</v>
      </c>
      <c r="AJ15" s="1">
        <v>8</v>
      </c>
      <c r="AK15" s="3">
        <f t="shared" si="25"/>
        <v>12</v>
      </c>
      <c r="AL15" s="7">
        <f t="shared" si="26"/>
        <v>0.8095238095238095</v>
      </c>
      <c r="AM15" s="7">
        <f t="shared" si="27"/>
        <v>0.41596638655462187</v>
      </c>
      <c r="AN15" s="3">
        <f t="shared" si="28"/>
        <v>-550.4761904761905</v>
      </c>
      <c r="AO15" s="3">
        <f t="shared" si="29"/>
        <v>137.66530612244895</v>
      </c>
      <c r="AQ15" s="1">
        <v>8</v>
      </c>
      <c r="AR15" s="3">
        <f t="shared" si="30"/>
        <v>14</v>
      </c>
      <c r="AS15" s="7">
        <f t="shared" si="31"/>
        <v>0.8095238095238095</v>
      </c>
      <c r="AT15" s="7">
        <f t="shared" si="32"/>
        <v>0.41596638655462187</v>
      </c>
      <c r="AU15" s="3">
        <f t="shared" si="33"/>
        <v>-642.2222222222222</v>
      </c>
      <c r="AV15" s="3">
        <f t="shared" si="34"/>
        <v>187.37777777777777</v>
      </c>
    </row>
    <row r="16" spans="1:48" ht="15">
      <c r="A16" s="1">
        <v>9</v>
      </c>
      <c r="B16" s="3">
        <f t="shared" si="0"/>
        <v>9</v>
      </c>
      <c r="C16" s="7">
        <f t="shared" si="1"/>
        <v>0.8095238095238095</v>
      </c>
      <c r="D16" s="7">
        <f t="shared" si="2"/>
        <v>0.41596638655462187</v>
      </c>
      <c r="E16" s="3">
        <f t="shared" si="3"/>
        <v>-309.6428571428571</v>
      </c>
      <c r="F16" s="3">
        <f t="shared" si="4"/>
        <v>50.33647959183673</v>
      </c>
      <c r="H16" s="1">
        <v>9</v>
      </c>
      <c r="I16" s="3">
        <f t="shared" si="5"/>
        <v>11.25</v>
      </c>
      <c r="J16" s="7">
        <f t="shared" si="6"/>
        <v>0.8095238095238095</v>
      </c>
      <c r="K16" s="7">
        <f t="shared" si="7"/>
        <v>0.41596638655462187</v>
      </c>
      <c r="L16" s="3">
        <f t="shared" si="8"/>
        <v>-387.05357142857144</v>
      </c>
      <c r="M16" s="3">
        <f t="shared" si="9"/>
        <v>78.65074936224491</v>
      </c>
      <c r="O16" s="1">
        <v>9</v>
      </c>
      <c r="P16" s="3">
        <f t="shared" si="10"/>
        <v>13.5</v>
      </c>
      <c r="Q16" s="7">
        <f t="shared" si="11"/>
        <v>0.8095238095238095</v>
      </c>
      <c r="R16" s="7">
        <f t="shared" si="12"/>
        <v>0.41596638655462187</v>
      </c>
      <c r="S16" s="3">
        <f t="shared" si="13"/>
        <v>-464.46428571428567</v>
      </c>
      <c r="T16" s="3">
        <f t="shared" si="14"/>
        <v>113.25707908163265</v>
      </c>
      <c r="V16" s="1">
        <v>9</v>
      </c>
      <c r="W16" s="3">
        <f t="shared" si="15"/>
        <v>15.75</v>
      </c>
      <c r="X16" s="7">
        <f t="shared" si="16"/>
        <v>0.8095238095238095</v>
      </c>
      <c r="Y16" s="7">
        <f t="shared" si="17"/>
        <v>0.41596638655462187</v>
      </c>
      <c r="Z16" s="3">
        <f t="shared" si="18"/>
        <v>-541.875</v>
      </c>
      <c r="AA16" s="3">
        <f t="shared" si="19"/>
        <v>154.15546875</v>
      </c>
      <c r="AC16" s="1">
        <v>9</v>
      </c>
      <c r="AD16" s="3">
        <f t="shared" si="20"/>
        <v>11.25</v>
      </c>
      <c r="AE16" s="7">
        <f t="shared" si="21"/>
        <v>0.8095238095238095</v>
      </c>
      <c r="AF16" s="7">
        <f t="shared" si="22"/>
        <v>0.41596638655462187</v>
      </c>
      <c r="AG16" s="3">
        <f t="shared" si="23"/>
        <v>-516.0714285714286</v>
      </c>
      <c r="AH16" s="3">
        <f t="shared" si="24"/>
        <v>104.86766581632654</v>
      </c>
      <c r="AJ16" s="1">
        <v>9</v>
      </c>
      <c r="AK16" s="3">
        <f t="shared" si="25"/>
        <v>13.5</v>
      </c>
      <c r="AL16" s="7">
        <f t="shared" si="26"/>
        <v>0.8095238095238095</v>
      </c>
      <c r="AM16" s="7">
        <f t="shared" si="27"/>
        <v>0.41596638655462187</v>
      </c>
      <c r="AN16" s="3">
        <f t="shared" si="28"/>
        <v>-619.2857142857142</v>
      </c>
      <c r="AO16" s="3">
        <f t="shared" si="29"/>
        <v>151.00943877551018</v>
      </c>
      <c r="AQ16" s="1">
        <v>9</v>
      </c>
      <c r="AR16" s="3">
        <f t="shared" si="30"/>
        <v>15.75</v>
      </c>
      <c r="AS16" s="7">
        <f t="shared" si="31"/>
        <v>0.8095238095238095</v>
      </c>
      <c r="AT16" s="7">
        <f t="shared" si="32"/>
        <v>0.41596638655462187</v>
      </c>
      <c r="AU16" s="3">
        <f t="shared" si="33"/>
        <v>-722.5</v>
      </c>
      <c r="AV16" s="3">
        <f t="shared" si="34"/>
        <v>205.540625</v>
      </c>
    </row>
    <row r="17" spans="1:48" ht="15">
      <c r="A17" s="1">
        <v>10</v>
      </c>
      <c r="B17" s="3">
        <f t="shared" si="0"/>
        <v>10</v>
      </c>
      <c r="C17" s="7">
        <f t="shared" si="1"/>
        <v>0.8095238095238095</v>
      </c>
      <c r="D17" s="7">
        <f t="shared" si="2"/>
        <v>0.41596638655462187</v>
      </c>
      <c r="E17" s="3">
        <f t="shared" si="3"/>
        <v>-344.047619047619</v>
      </c>
      <c r="F17" s="3">
        <f t="shared" si="4"/>
        <v>54.498299319727884</v>
      </c>
      <c r="H17" s="1">
        <v>10</v>
      </c>
      <c r="I17" s="3">
        <f t="shared" si="5"/>
        <v>12.5</v>
      </c>
      <c r="J17" s="7">
        <f t="shared" si="6"/>
        <v>0.8095238095238095</v>
      </c>
      <c r="K17" s="7">
        <f t="shared" si="7"/>
        <v>0.41596638655462187</v>
      </c>
      <c r="L17" s="3">
        <f t="shared" si="8"/>
        <v>-430.05952380952374</v>
      </c>
      <c r="M17" s="3">
        <f t="shared" si="9"/>
        <v>85.15359268707482</v>
      </c>
      <c r="O17" s="1">
        <v>10</v>
      </c>
      <c r="P17" s="3">
        <f t="shared" si="10"/>
        <v>15</v>
      </c>
      <c r="Q17" s="7">
        <f t="shared" si="11"/>
        <v>0.8095238095238095</v>
      </c>
      <c r="R17" s="7">
        <f t="shared" si="12"/>
        <v>0.41596638655462187</v>
      </c>
      <c r="S17" s="3">
        <f t="shared" si="13"/>
        <v>-516.0714285714286</v>
      </c>
      <c r="T17" s="3">
        <f t="shared" si="14"/>
        <v>122.62117346938774</v>
      </c>
      <c r="V17" s="1">
        <v>10</v>
      </c>
      <c r="W17" s="3">
        <f t="shared" si="15"/>
        <v>17.5</v>
      </c>
      <c r="X17" s="7">
        <f t="shared" si="16"/>
        <v>0.8095238095238095</v>
      </c>
      <c r="Y17" s="7">
        <f t="shared" si="17"/>
        <v>0.41596638655462187</v>
      </c>
      <c r="Z17" s="3">
        <f t="shared" si="18"/>
        <v>-602.0833333333333</v>
      </c>
      <c r="AA17" s="3">
        <f t="shared" si="19"/>
        <v>166.90104166666666</v>
      </c>
      <c r="AC17" s="1">
        <v>10</v>
      </c>
      <c r="AD17" s="3">
        <f t="shared" si="20"/>
        <v>12.5</v>
      </c>
      <c r="AE17" s="7">
        <f t="shared" si="21"/>
        <v>0.8095238095238095</v>
      </c>
      <c r="AF17" s="7">
        <f t="shared" si="22"/>
        <v>0.41596638655462187</v>
      </c>
      <c r="AG17" s="3">
        <f t="shared" si="23"/>
        <v>-573.4126984126984</v>
      </c>
      <c r="AH17" s="3">
        <f t="shared" si="24"/>
        <v>113.53812358276643</v>
      </c>
      <c r="AJ17" s="1">
        <v>10</v>
      </c>
      <c r="AK17" s="3">
        <f t="shared" si="25"/>
        <v>15</v>
      </c>
      <c r="AL17" s="7">
        <f t="shared" si="26"/>
        <v>0.8095238095238095</v>
      </c>
      <c r="AM17" s="7">
        <f t="shared" si="27"/>
        <v>0.41596638655462187</v>
      </c>
      <c r="AN17" s="3">
        <f t="shared" si="28"/>
        <v>-688.095238095238</v>
      </c>
      <c r="AO17" s="3">
        <f t="shared" si="29"/>
        <v>163.49489795918365</v>
      </c>
      <c r="AQ17" s="1">
        <v>10</v>
      </c>
      <c r="AR17" s="3">
        <f t="shared" si="30"/>
        <v>17.5</v>
      </c>
      <c r="AS17" s="7">
        <f t="shared" si="31"/>
        <v>0.8095238095238095</v>
      </c>
      <c r="AT17" s="7">
        <f t="shared" si="32"/>
        <v>0.41596638655462187</v>
      </c>
      <c r="AU17" s="3">
        <f t="shared" si="33"/>
        <v>-802.7777777777776</v>
      </c>
      <c r="AV17" s="3">
        <f t="shared" si="34"/>
        <v>222.53472222222217</v>
      </c>
    </row>
    <row r="18" spans="1:48" ht="15">
      <c r="A18" s="1">
        <v>11</v>
      </c>
      <c r="B18" s="3">
        <f t="shared" si="0"/>
        <v>11</v>
      </c>
      <c r="C18" s="7">
        <f t="shared" si="1"/>
        <v>0.8095238095238095</v>
      </c>
      <c r="D18" s="7">
        <f t="shared" si="2"/>
        <v>0.41596638655462187</v>
      </c>
      <c r="E18" s="3">
        <f t="shared" si="3"/>
        <v>-378.45238095238085</v>
      </c>
      <c r="F18" s="3">
        <f t="shared" si="4"/>
        <v>58.37389455782312</v>
      </c>
      <c r="H18" s="1">
        <v>11</v>
      </c>
      <c r="I18" s="3">
        <f t="shared" si="5"/>
        <v>13.75</v>
      </c>
      <c r="J18" s="7">
        <f t="shared" si="6"/>
        <v>0.8095238095238095</v>
      </c>
      <c r="K18" s="7">
        <f t="shared" si="7"/>
        <v>0.41596638655462187</v>
      </c>
      <c r="L18" s="3">
        <f t="shared" si="8"/>
        <v>-473.06547619047615</v>
      </c>
      <c r="M18" s="3">
        <f t="shared" si="9"/>
        <v>91.20921024659863</v>
      </c>
      <c r="O18" s="1">
        <v>11</v>
      </c>
      <c r="P18" s="3">
        <f t="shared" si="10"/>
        <v>16.5</v>
      </c>
      <c r="Q18" s="7">
        <f t="shared" si="11"/>
        <v>0.8095238095238095</v>
      </c>
      <c r="R18" s="7">
        <f t="shared" si="12"/>
        <v>0.41596638655462187</v>
      </c>
      <c r="S18" s="3">
        <f t="shared" si="13"/>
        <v>-567.6785714285713</v>
      </c>
      <c r="T18" s="3">
        <f t="shared" si="14"/>
        <v>131.341262755102</v>
      </c>
      <c r="V18" s="1">
        <v>11</v>
      </c>
      <c r="W18" s="3">
        <f t="shared" si="15"/>
        <v>19.25</v>
      </c>
      <c r="X18" s="7">
        <f t="shared" si="16"/>
        <v>0.8095238095238095</v>
      </c>
      <c r="Y18" s="7">
        <f t="shared" si="17"/>
        <v>0.41596638655462187</v>
      </c>
      <c r="Z18" s="3">
        <f t="shared" si="18"/>
        <v>-662.2916666666666</v>
      </c>
      <c r="AA18" s="3">
        <f t="shared" si="19"/>
        <v>178.77005208333333</v>
      </c>
      <c r="AC18" s="1">
        <v>11</v>
      </c>
      <c r="AD18" s="3">
        <f t="shared" si="20"/>
        <v>13.75</v>
      </c>
      <c r="AE18" s="7">
        <f t="shared" si="21"/>
        <v>0.8095238095238095</v>
      </c>
      <c r="AF18" s="7">
        <f t="shared" si="22"/>
        <v>0.41596638655462187</v>
      </c>
      <c r="AG18" s="3">
        <f t="shared" si="23"/>
        <v>-630.7539682539682</v>
      </c>
      <c r="AH18" s="3">
        <f t="shared" si="24"/>
        <v>121.61228032879816</v>
      </c>
      <c r="AJ18" s="1">
        <v>11</v>
      </c>
      <c r="AK18" s="3">
        <f t="shared" si="25"/>
        <v>16.5</v>
      </c>
      <c r="AL18" s="7">
        <f t="shared" si="26"/>
        <v>0.8095238095238095</v>
      </c>
      <c r="AM18" s="7">
        <f t="shared" si="27"/>
        <v>0.41596638655462187</v>
      </c>
      <c r="AN18" s="3">
        <f t="shared" si="28"/>
        <v>-756.9047619047617</v>
      </c>
      <c r="AO18" s="3">
        <f t="shared" si="29"/>
        <v>175.12168367346936</v>
      </c>
      <c r="AQ18" s="1">
        <v>11</v>
      </c>
      <c r="AR18" s="3">
        <f t="shared" si="30"/>
        <v>19.25</v>
      </c>
      <c r="AS18" s="7">
        <f t="shared" si="31"/>
        <v>0.8095238095238095</v>
      </c>
      <c r="AT18" s="7">
        <f t="shared" si="32"/>
        <v>0.41596638655462187</v>
      </c>
      <c r="AU18" s="3">
        <f t="shared" si="33"/>
        <v>-883.0555555555554</v>
      </c>
      <c r="AV18" s="3">
        <f t="shared" si="34"/>
        <v>238.3600694444444</v>
      </c>
    </row>
    <row r="19" spans="1:48" ht="15">
      <c r="A19" s="1">
        <v>12</v>
      </c>
      <c r="B19" s="3">
        <f t="shared" si="0"/>
        <v>12</v>
      </c>
      <c r="C19" s="7">
        <f t="shared" si="1"/>
        <v>0.8095238095238095</v>
      </c>
      <c r="D19" s="7">
        <f t="shared" si="2"/>
        <v>0.41596638655462187</v>
      </c>
      <c r="E19" s="3">
        <f t="shared" si="3"/>
        <v>-412.85714285714283</v>
      </c>
      <c r="F19" s="3">
        <f t="shared" si="4"/>
        <v>61.96326530612245</v>
      </c>
      <c r="H19" s="1">
        <v>12</v>
      </c>
      <c r="I19" s="3">
        <f t="shared" si="5"/>
        <v>15</v>
      </c>
      <c r="J19" s="7">
        <f t="shared" si="6"/>
        <v>0.8095238095238095</v>
      </c>
      <c r="K19" s="7">
        <f t="shared" si="7"/>
        <v>0.41596638655462187</v>
      </c>
      <c r="L19" s="3">
        <f t="shared" si="8"/>
        <v>-516.0714285714286</v>
      </c>
      <c r="M19" s="3">
        <f t="shared" si="9"/>
        <v>96.81760204081631</v>
      </c>
      <c r="O19" s="1">
        <v>12</v>
      </c>
      <c r="P19" s="3">
        <f t="shared" si="10"/>
        <v>18</v>
      </c>
      <c r="Q19" s="7">
        <f t="shared" si="11"/>
        <v>0.8095238095238095</v>
      </c>
      <c r="R19" s="7">
        <f t="shared" si="12"/>
        <v>0.41596638655462187</v>
      </c>
      <c r="S19" s="3">
        <f t="shared" si="13"/>
        <v>-619.2857142857142</v>
      </c>
      <c r="T19" s="3">
        <f t="shared" si="14"/>
        <v>139.4173469387755</v>
      </c>
      <c r="V19" s="1">
        <v>12</v>
      </c>
      <c r="W19" s="3">
        <f t="shared" si="15"/>
        <v>21</v>
      </c>
      <c r="X19" s="7">
        <f t="shared" si="16"/>
        <v>0.8095238095238095</v>
      </c>
      <c r="Y19" s="7">
        <f t="shared" si="17"/>
        <v>0.41596638655462187</v>
      </c>
      <c r="Z19" s="3">
        <f t="shared" si="18"/>
        <v>-722.5</v>
      </c>
      <c r="AA19" s="3">
        <f t="shared" si="19"/>
        <v>189.7625</v>
      </c>
      <c r="AC19" s="1">
        <v>12</v>
      </c>
      <c r="AD19" s="3">
        <f t="shared" si="20"/>
        <v>15</v>
      </c>
      <c r="AE19" s="7">
        <f t="shared" si="21"/>
        <v>0.8095238095238095</v>
      </c>
      <c r="AF19" s="7">
        <f t="shared" si="22"/>
        <v>0.41596638655462187</v>
      </c>
      <c r="AG19" s="3">
        <f t="shared" si="23"/>
        <v>-688.095238095238</v>
      </c>
      <c r="AH19" s="3">
        <f t="shared" si="24"/>
        <v>129.09013605442175</v>
      </c>
      <c r="AJ19" s="1">
        <v>12</v>
      </c>
      <c r="AK19" s="3">
        <f t="shared" si="25"/>
        <v>18</v>
      </c>
      <c r="AL19" s="7">
        <f t="shared" si="26"/>
        <v>0.8095238095238095</v>
      </c>
      <c r="AM19" s="7">
        <f t="shared" si="27"/>
        <v>0.41596638655462187</v>
      </c>
      <c r="AN19" s="3">
        <f t="shared" si="28"/>
        <v>-825.7142857142857</v>
      </c>
      <c r="AO19" s="3">
        <f t="shared" si="29"/>
        <v>185.88979591836735</v>
      </c>
      <c r="AQ19" s="1">
        <v>12</v>
      </c>
      <c r="AR19" s="3">
        <f t="shared" si="30"/>
        <v>21</v>
      </c>
      <c r="AS19" s="7">
        <f t="shared" si="31"/>
        <v>0.8095238095238095</v>
      </c>
      <c r="AT19" s="7">
        <f t="shared" si="32"/>
        <v>0.41596638655462187</v>
      </c>
      <c r="AU19" s="3">
        <f t="shared" si="33"/>
        <v>-963.3333333333333</v>
      </c>
      <c r="AV19" s="3">
        <f t="shared" si="34"/>
        <v>253.01666666666665</v>
      </c>
    </row>
    <row r="20" spans="1:48" ht="15">
      <c r="A20" s="1">
        <v>13</v>
      </c>
      <c r="B20" s="3">
        <f t="shared" si="0"/>
        <v>13</v>
      </c>
      <c r="C20" s="7">
        <f t="shared" si="1"/>
        <v>0.8095238095238095</v>
      </c>
      <c r="D20" s="7">
        <f t="shared" si="2"/>
        <v>0.41596638655462187</v>
      </c>
      <c r="E20" s="3">
        <f t="shared" si="3"/>
        <v>-447.26190476190476</v>
      </c>
      <c r="F20" s="3">
        <f t="shared" si="4"/>
        <v>65.26641156462586</v>
      </c>
      <c r="H20" s="1">
        <v>13</v>
      </c>
      <c r="I20" s="3">
        <f t="shared" si="5"/>
        <v>16.25</v>
      </c>
      <c r="J20" s="7">
        <f t="shared" si="6"/>
        <v>0.8095238095238095</v>
      </c>
      <c r="K20" s="7">
        <f t="shared" si="7"/>
        <v>0.41596638655462187</v>
      </c>
      <c r="L20" s="3">
        <f t="shared" si="8"/>
        <v>-559.077380952381</v>
      </c>
      <c r="M20" s="3">
        <f t="shared" si="9"/>
        <v>101.97876806972789</v>
      </c>
      <c r="O20" s="1">
        <v>13</v>
      </c>
      <c r="P20" s="3">
        <f t="shared" si="10"/>
        <v>19.5</v>
      </c>
      <c r="Q20" s="7">
        <f t="shared" si="11"/>
        <v>0.8095238095238095</v>
      </c>
      <c r="R20" s="7">
        <f t="shared" si="12"/>
        <v>0.41596638655462187</v>
      </c>
      <c r="S20" s="3">
        <f t="shared" si="13"/>
        <v>-670.8928571428571</v>
      </c>
      <c r="T20" s="3">
        <f t="shared" si="14"/>
        <v>146.84942602040815</v>
      </c>
      <c r="V20" s="1">
        <v>13</v>
      </c>
      <c r="W20" s="3">
        <f t="shared" si="15"/>
        <v>22.75</v>
      </c>
      <c r="X20" s="7">
        <f t="shared" si="16"/>
        <v>0.8095238095238095</v>
      </c>
      <c r="Y20" s="7">
        <f t="shared" si="17"/>
        <v>0.41596638655462187</v>
      </c>
      <c r="Z20" s="3">
        <f t="shared" si="18"/>
        <v>-782.7083333333333</v>
      </c>
      <c r="AA20" s="3">
        <f t="shared" si="19"/>
        <v>199.87838541666667</v>
      </c>
      <c r="AC20" s="1">
        <v>13</v>
      </c>
      <c r="AD20" s="3">
        <f t="shared" si="20"/>
        <v>16.25</v>
      </c>
      <c r="AE20" s="7">
        <f t="shared" si="21"/>
        <v>0.8095238095238095</v>
      </c>
      <c r="AF20" s="7">
        <f t="shared" si="22"/>
        <v>0.41596638655462187</v>
      </c>
      <c r="AG20" s="3">
        <f t="shared" si="23"/>
        <v>-745.4365079365078</v>
      </c>
      <c r="AH20" s="3">
        <f t="shared" si="24"/>
        <v>135.9716907596372</v>
      </c>
      <c r="AJ20" s="1">
        <v>13</v>
      </c>
      <c r="AK20" s="3">
        <f t="shared" si="25"/>
        <v>19.5</v>
      </c>
      <c r="AL20" s="7">
        <f t="shared" si="26"/>
        <v>0.8095238095238095</v>
      </c>
      <c r="AM20" s="7">
        <f t="shared" si="27"/>
        <v>0.41596638655462187</v>
      </c>
      <c r="AN20" s="3">
        <f t="shared" si="28"/>
        <v>-894.5238095238095</v>
      </c>
      <c r="AO20" s="3">
        <f t="shared" si="29"/>
        <v>195.79923469387754</v>
      </c>
      <c r="AQ20" s="1">
        <v>13</v>
      </c>
      <c r="AR20" s="3">
        <f t="shared" si="30"/>
        <v>22.75</v>
      </c>
      <c r="AS20" s="7">
        <f t="shared" si="31"/>
        <v>0.8095238095238095</v>
      </c>
      <c r="AT20" s="7">
        <f t="shared" si="32"/>
        <v>0.41596638655462187</v>
      </c>
      <c r="AU20" s="3">
        <f t="shared" si="33"/>
        <v>-1043.6111111111109</v>
      </c>
      <c r="AV20" s="3">
        <f t="shared" si="34"/>
        <v>266.5045138888889</v>
      </c>
    </row>
    <row r="21" spans="1:48" ht="15">
      <c r="A21" s="1">
        <v>14</v>
      </c>
      <c r="B21" s="3">
        <f t="shared" si="0"/>
        <v>14</v>
      </c>
      <c r="C21" s="7">
        <f t="shared" si="1"/>
        <v>0.8095238095238095</v>
      </c>
      <c r="D21" s="7">
        <f t="shared" si="2"/>
        <v>0.41596638655462187</v>
      </c>
      <c r="E21" s="3">
        <f t="shared" si="3"/>
        <v>-481.66666666666663</v>
      </c>
      <c r="F21" s="3">
        <f t="shared" si="4"/>
        <v>68.28333333333333</v>
      </c>
      <c r="H21" s="1">
        <v>14</v>
      </c>
      <c r="I21" s="3">
        <f t="shared" si="5"/>
        <v>17.5</v>
      </c>
      <c r="J21" s="7">
        <f t="shared" si="6"/>
        <v>0.8095238095238095</v>
      </c>
      <c r="K21" s="7">
        <f t="shared" si="7"/>
        <v>0.41596638655462187</v>
      </c>
      <c r="L21" s="3">
        <f t="shared" si="8"/>
        <v>-602.0833333333333</v>
      </c>
      <c r="M21" s="3">
        <f t="shared" si="9"/>
        <v>106.69270833333331</v>
      </c>
      <c r="O21" s="1">
        <v>14</v>
      </c>
      <c r="P21" s="3">
        <f t="shared" si="10"/>
        <v>21</v>
      </c>
      <c r="Q21" s="7">
        <f t="shared" si="11"/>
        <v>0.8095238095238095</v>
      </c>
      <c r="R21" s="7">
        <f t="shared" si="12"/>
        <v>0.41596638655462187</v>
      </c>
      <c r="S21" s="3">
        <f t="shared" si="13"/>
        <v>-722.5</v>
      </c>
      <c r="T21" s="3">
        <f t="shared" si="14"/>
        <v>153.6375</v>
      </c>
      <c r="V21" s="1">
        <v>14</v>
      </c>
      <c r="W21" s="3">
        <f t="shared" si="15"/>
        <v>24.5</v>
      </c>
      <c r="X21" s="7">
        <f t="shared" si="16"/>
        <v>0.8095238095238095</v>
      </c>
      <c r="Y21" s="7">
        <f t="shared" si="17"/>
        <v>0.41596638655462187</v>
      </c>
      <c r="Z21" s="3">
        <f t="shared" si="18"/>
        <v>-842.9166666666666</v>
      </c>
      <c r="AA21" s="3">
        <f t="shared" si="19"/>
        <v>209.11770833333333</v>
      </c>
      <c r="AC21" s="1">
        <v>14</v>
      </c>
      <c r="AD21" s="3">
        <f t="shared" si="20"/>
        <v>17.5</v>
      </c>
      <c r="AE21" s="7">
        <f t="shared" si="21"/>
        <v>0.8095238095238095</v>
      </c>
      <c r="AF21" s="7">
        <f t="shared" si="22"/>
        <v>0.41596638655462187</v>
      </c>
      <c r="AG21" s="3">
        <f t="shared" si="23"/>
        <v>-802.7777777777776</v>
      </c>
      <c r="AH21" s="3">
        <f t="shared" si="24"/>
        <v>142.2569444444444</v>
      </c>
      <c r="AJ21" s="1">
        <v>14</v>
      </c>
      <c r="AK21" s="3">
        <f t="shared" si="25"/>
        <v>21</v>
      </c>
      <c r="AL21" s="7">
        <f t="shared" si="26"/>
        <v>0.8095238095238095</v>
      </c>
      <c r="AM21" s="7">
        <f t="shared" si="27"/>
        <v>0.41596638655462187</v>
      </c>
      <c r="AN21" s="3">
        <f t="shared" si="28"/>
        <v>-963.3333333333333</v>
      </c>
      <c r="AO21" s="3">
        <f t="shared" si="29"/>
        <v>204.84999999999997</v>
      </c>
      <c r="AQ21" s="1">
        <v>14</v>
      </c>
      <c r="AR21" s="3">
        <f t="shared" si="30"/>
        <v>24.5</v>
      </c>
      <c r="AS21" s="7">
        <f t="shared" si="31"/>
        <v>0.8095238095238095</v>
      </c>
      <c r="AT21" s="7">
        <f t="shared" si="32"/>
        <v>0.41596638655462187</v>
      </c>
      <c r="AU21" s="3">
        <f t="shared" si="33"/>
        <v>-1123.8888888888887</v>
      </c>
      <c r="AV21" s="3">
        <f t="shared" si="34"/>
        <v>278.82361111111106</v>
      </c>
    </row>
    <row r="22" spans="1:48" ht="15">
      <c r="A22" s="1">
        <v>15</v>
      </c>
      <c r="B22" s="3">
        <f t="shared" si="0"/>
        <v>15</v>
      </c>
      <c r="C22" s="7">
        <f t="shared" si="1"/>
        <v>0.8095238095238095</v>
      </c>
      <c r="D22" s="7">
        <f t="shared" si="2"/>
        <v>0.41596638655462187</v>
      </c>
      <c r="E22" s="3">
        <f t="shared" si="3"/>
        <v>-516.0714285714286</v>
      </c>
      <c r="F22" s="3">
        <f t="shared" si="4"/>
        <v>71.01403061224488</v>
      </c>
      <c r="H22" s="1">
        <v>15</v>
      </c>
      <c r="I22" s="3">
        <f t="shared" si="5"/>
        <v>18.75</v>
      </c>
      <c r="J22" s="7">
        <f t="shared" si="6"/>
        <v>0.8095238095238095</v>
      </c>
      <c r="K22" s="7">
        <f t="shared" si="7"/>
        <v>0.41596638655462187</v>
      </c>
      <c r="L22" s="3">
        <f t="shared" si="8"/>
        <v>-645.0892857142857</v>
      </c>
      <c r="M22" s="3">
        <f t="shared" si="9"/>
        <v>110.95942283163265</v>
      </c>
      <c r="O22" s="1">
        <v>15</v>
      </c>
      <c r="P22" s="3">
        <f t="shared" si="10"/>
        <v>22.5</v>
      </c>
      <c r="Q22" s="7">
        <f t="shared" si="11"/>
        <v>0.8095238095238095</v>
      </c>
      <c r="R22" s="7">
        <f t="shared" si="12"/>
        <v>0.41596638655462187</v>
      </c>
      <c r="S22" s="3">
        <f t="shared" si="13"/>
        <v>-774.1071428571429</v>
      </c>
      <c r="T22" s="3">
        <f t="shared" si="14"/>
        <v>159.78156887755102</v>
      </c>
      <c r="V22" s="1">
        <v>15</v>
      </c>
      <c r="W22" s="3">
        <f t="shared" si="15"/>
        <v>26.25</v>
      </c>
      <c r="X22" s="7">
        <f t="shared" si="16"/>
        <v>0.8095238095238095</v>
      </c>
      <c r="Y22" s="7">
        <f t="shared" si="17"/>
        <v>0.41596638655462187</v>
      </c>
      <c r="Z22" s="3">
        <f t="shared" si="18"/>
        <v>-903.125</v>
      </c>
      <c r="AA22" s="3">
        <f t="shared" si="19"/>
        <v>217.48046874999997</v>
      </c>
      <c r="AC22" s="1">
        <v>15</v>
      </c>
      <c r="AD22" s="3">
        <f t="shared" si="20"/>
        <v>18.75</v>
      </c>
      <c r="AE22" s="7">
        <f t="shared" si="21"/>
        <v>0.8095238095238095</v>
      </c>
      <c r="AF22" s="7">
        <f t="shared" si="22"/>
        <v>0.41596638655462187</v>
      </c>
      <c r="AG22" s="3">
        <f t="shared" si="23"/>
        <v>-860.1190476190475</v>
      </c>
      <c r="AH22" s="3">
        <f t="shared" si="24"/>
        <v>147.94589710884352</v>
      </c>
      <c r="AJ22" s="1">
        <v>15</v>
      </c>
      <c r="AK22" s="3">
        <f t="shared" si="25"/>
        <v>22.5</v>
      </c>
      <c r="AL22" s="7">
        <f t="shared" si="26"/>
        <v>0.8095238095238095</v>
      </c>
      <c r="AM22" s="7">
        <f t="shared" si="27"/>
        <v>0.41596638655462187</v>
      </c>
      <c r="AN22" s="3">
        <f t="shared" si="28"/>
        <v>-1032.142857142857</v>
      </c>
      <c r="AO22" s="3">
        <f t="shared" si="29"/>
        <v>213.04209183673467</v>
      </c>
      <c r="AQ22" s="1">
        <v>15</v>
      </c>
      <c r="AR22" s="3">
        <f t="shared" si="30"/>
        <v>26.25</v>
      </c>
      <c r="AS22" s="7">
        <f t="shared" si="31"/>
        <v>0.8095238095238095</v>
      </c>
      <c r="AT22" s="7">
        <f t="shared" si="32"/>
        <v>0.41596638655462187</v>
      </c>
      <c r="AU22" s="3">
        <f t="shared" si="33"/>
        <v>-1204.1666666666665</v>
      </c>
      <c r="AV22" s="3">
        <f t="shared" si="34"/>
        <v>289.9739583333333</v>
      </c>
    </row>
    <row r="23" spans="1:48" ht="15">
      <c r="A23" s="1">
        <v>16</v>
      </c>
      <c r="B23" s="3">
        <f t="shared" si="0"/>
        <v>16</v>
      </c>
      <c r="C23" s="7">
        <f t="shared" si="1"/>
        <v>0.8095238095238095</v>
      </c>
      <c r="D23" s="7">
        <f t="shared" si="2"/>
        <v>0.41596638655462187</v>
      </c>
      <c r="E23" s="3">
        <f t="shared" si="3"/>
        <v>-550.4761904761905</v>
      </c>
      <c r="F23" s="3">
        <f t="shared" si="4"/>
        <v>73.45850340136053</v>
      </c>
      <c r="H23" s="1">
        <v>16</v>
      </c>
      <c r="I23" s="3">
        <f t="shared" si="5"/>
        <v>20</v>
      </c>
      <c r="J23" s="7">
        <f t="shared" si="6"/>
        <v>0.8095238095238095</v>
      </c>
      <c r="K23" s="7">
        <f t="shared" si="7"/>
        <v>0.41596638655462187</v>
      </c>
      <c r="L23" s="3">
        <f t="shared" si="8"/>
        <v>-688.095238095238</v>
      </c>
      <c r="M23" s="3">
        <f t="shared" si="9"/>
        <v>114.77891156462584</v>
      </c>
      <c r="O23" s="1">
        <v>16</v>
      </c>
      <c r="P23" s="3">
        <f t="shared" si="10"/>
        <v>24</v>
      </c>
      <c r="Q23" s="7">
        <f t="shared" si="11"/>
        <v>0.8095238095238095</v>
      </c>
      <c r="R23" s="7">
        <f t="shared" si="12"/>
        <v>0.41596638655462187</v>
      </c>
      <c r="S23" s="3">
        <f t="shared" si="13"/>
        <v>-825.7142857142857</v>
      </c>
      <c r="T23" s="3">
        <f t="shared" si="14"/>
        <v>165.28163265306122</v>
      </c>
      <c r="V23" s="1">
        <v>16</v>
      </c>
      <c r="W23" s="3">
        <f t="shared" si="15"/>
        <v>28</v>
      </c>
      <c r="X23" s="7">
        <f t="shared" si="16"/>
        <v>0.8095238095238095</v>
      </c>
      <c r="Y23" s="7">
        <f t="shared" si="17"/>
        <v>0.41596638655462187</v>
      </c>
      <c r="Z23" s="3">
        <f t="shared" si="18"/>
        <v>-963.3333333333333</v>
      </c>
      <c r="AA23" s="3">
        <f t="shared" si="19"/>
        <v>224.96666666666664</v>
      </c>
      <c r="AC23" s="1">
        <v>16</v>
      </c>
      <c r="AD23" s="3">
        <f t="shared" si="20"/>
        <v>20</v>
      </c>
      <c r="AE23" s="7">
        <f t="shared" si="21"/>
        <v>0.8095238095238095</v>
      </c>
      <c r="AF23" s="7">
        <f t="shared" si="22"/>
        <v>0.41596638655462187</v>
      </c>
      <c r="AG23" s="3">
        <f t="shared" si="23"/>
        <v>-917.4603174603174</v>
      </c>
      <c r="AH23" s="3">
        <f t="shared" si="24"/>
        <v>153.03854875283443</v>
      </c>
      <c r="AJ23" s="1">
        <v>16</v>
      </c>
      <c r="AK23" s="3">
        <f t="shared" si="25"/>
        <v>24</v>
      </c>
      <c r="AL23" s="7">
        <f t="shared" si="26"/>
        <v>0.8095238095238095</v>
      </c>
      <c r="AM23" s="7">
        <f t="shared" si="27"/>
        <v>0.41596638655462187</v>
      </c>
      <c r="AN23" s="3">
        <f t="shared" si="28"/>
        <v>-1100.952380952381</v>
      </c>
      <c r="AO23" s="3">
        <f t="shared" si="29"/>
        <v>220.37551020408162</v>
      </c>
      <c r="AQ23" s="1">
        <v>16</v>
      </c>
      <c r="AR23" s="3">
        <f t="shared" si="30"/>
        <v>28</v>
      </c>
      <c r="AS23" s="7">
        <f t="shared" si="31"/>
        <v>0.8095238095238095</v>
      </c>
      <c r="AT23" s="7">
        <f t="shared" si="32"/>
        <v>0.41596638655462187</v>
      </c>
      <c r="AU23" s="3">
        <f t="shared" si="33"/>
        <v>-1284.4444444444443</v>
      </c>
      <c r="AV23" s="3">
        <f t="shared" si="34"/>
        <v>299.9555555555555</v>
      </c>
    </row>
    <row r="24" spans="1:48" ht="15">
      <c r="A24" s="1">
        <v>17</v>
      </c>
      <c r="B24" s="3">
        <f t="shared" si="0"/>
        <v>17</v>
      </c>
      <c r="C24" s="7">
        <f t="shared" si="1"/>
        <v>0.8095238095238095</v>
      </c>
      <c r="D24" s="7">
        <f t="shared" si="2"/>
        <v>0.41596638655462187</v>
      </c>
      <c r="E24" s="3">
        <f t="shared" si="3"/>
        <v>-584.8809523809523</v>
      </c>
      <c r="F24" s="3">
        <f t="shared" si="4"/>
        <v>75.61675170068025</v>
      </c>
      <c r="H24" s="1">
        <v>17</v>
      </c>
      <c r="I24" s="3">
        <f t="shared" si="5"/>
        <v>21.25</v>
      </c>
      <c r="J24" s="7">
        <f t="shared" si="6"/>
        <v>0.8095238095238095</v>
      </c>
      <c r="K24" s="7">
        <f t="shared" si="7"/>
        <v>0.41596638655462187</v>
      </c>
      <c r="L24" s="3">
        <f t="shared" si="8"/>
        <v>-731.1011904761905</v>
      </c>
      <c r="M24" s="3">
        <f t="shared" si="9"/>
        <v>118.15117453231291</v>
      </c>
      <c r="O24" s="1">
        <v>17</v>
      </c>
      <c r="P24" s="3">
        <f t="shared" si="10"/>
        <v>25.5</v>
      </c>
      <c r="Q24" s="7">
        <f t="shared" si="11"/>
        <v>0.8095238095238095</v>
      </c>
      <c r="R24" s="7">
        <f t="shared" si="12"/>
        <v>0.41596638655462187</v>
      </c>
      <c r="S24" s="3">
        <f t="shared" si="13"/>
        <v>-877.3214285714284</v>
      </c>
      <c r="T24" s="3">
        <f t="shared" si="14"/>
        <v>170.1376913265306</v>
      </c>
      <c r="V24" s="1">
        <v>17</v>
      </c>
      <c r="W24" s="3">
        <f t="shared" si="15"/>
        <v>29.75</v>
      </c>
      <c r="X24" s="7">
        <f t="shared" si="16"/>
        <v>0.8095238095238095</v>
      </c>
      <c r="Y24" s="7">
        <f t="shared" si="17"/>
        <v>0.41596638655462187</v>
      </c>
      <c r="Z24" s="3">
        <f t="shared" si="18"/>
        <v>-1023.5416666666666</v>
      </c>
      <c r="AA24" s="3">
        <f t="shared" si="19"/>
        <v>231.5763020833333</v>
      </c>
      <c r="AC24" s="1">
        <v>17</v>
      </c>
      <c r="AD24" s="3">
        <f t="shared" si="20"/>
        <v>21.25</v>
      </c>
      <c r="AE24" s="7">
        <f t="shared" si="21"/>
        <v>0.8095238095238095</v>
      </c>
      <c r="AF24" s="7">
        <f t="shared" si="22"/>
        <v>0.41596638655462187</v>
      </c>
      <c r="AG24" s="3">
        <f t="shared" si="23"/>
        <v>-974.8015873015872</v>
      </c>
      <c r="AH24" s="3">
        <f t="shared" si="24"/>
        <v>157.53489937641723</v>
      </c>
      <c r="AJ24" s="1">
        <v>17</v>
      </c>
      <c r="AK24" s="3">
        <f t="shared" si="25"/>
        <v>25.5</v>
      </c>
      <c r="AL24" s="7">
        <f t="shared" si="26"/>
        <v>0.8095238095238095</v>
      </c>
      <c r="AM24" s="7">
        <f t="shared" si="27"/>
        <v>0.41596638655462187</v>
      </c>
      <c r="AN24" s="3">
        <f t="shared" si="28"/>
        <v>-1169.7619047619046</v>
      </c>
      <c r="AO24" s="3">
        <f t="shared" si="29"/>
        <v>226.85025510204076</v>
      </c>
      <c r="AQ24" s="1">
        <v>17</v>
      </c>
      <c r="AR24" s="3">
        <f t="shared" si="30"/>
        <v>29.75</v>
      </c>
      <c r="AS24" s="7">
        <f t="shared" si="31"/>
        <v>0.8095238095238095</v>
      </c>
      <c r="AT24" s="7">
        <f t="shared" si="32"/>
        <v>0.41596638655462187</v>
      </c>
      <c r="AU24" s="3">
        <f t="shared" si="33"/>
        <v>-1364.7222222222222</v>
      </c>
      <c r="AV24" s="3">
        <f t="shared" si="34"/>
        <v>308.76840277777774</v>
      </c>
    </row>
    <row r="25" spans="1:48" ht="15">
      <c r="A25" s="1">
        <v>18</v>
      </c>
      <c r="B25" s="3">
        <f t="shared" si="0"/>
        <v>18</v>
      </c>
      <c r="C25" s="7">
        <f t="shared" si="1"/>
        <v>0.8095238095238095</v>
      </c>
      <c r="D25" s="7">
        <f t="shared" si="2"/>
        <v>0.41596638655462187</v>
      </c>
      <c r="E25" s="3">
        <f t="shared" si="3"/>
        <v>-619.2857142857142</v>
      </c>
      <c r="F25" s="3">
        <f t="shared" si="4"/>
        <v>77.48877551020406</v>
      </c>
      <c r="H25" s="1">
        <v>18</v>
      </c>
      <c r="I25" s="3">
        <f t="shared" si="5"/>
        <v>22.5</v>
      </c>
      <c r="J25" s="7">
        <f t="shared" si="6"/>
        <v>0.8095238095238095</v>
      </c>
      <c r="K25" s="7">
        <f t="shared" si="7"/>
        <v>0.41596638655462187</v>
      </c>
      <c r="L25" s="3">
        <f t="shared" si="8"/>
        <v>-774.1071428571429</v>
      </c>
      <c r="M25" s="3">
        <f t="shared" si="9"/>
        <v>121.07621173469387</v>
      </c>
      <c r="O25" s="1">
        <v>18</v>
      </c>
      <c r="P25" s="3">
        <f t="shared" si="10"/>
        <v>27</v>
      </c>
      <c r="Q25" s="7">
        <f t="shared" si="11"/>
        <v>0.8095238095238095</v>
      </c>
      <c r="R25" s="7">
        <f t="shared" si="12"/>
        <v>0.41596638655462187</v>
      </c>
      <c r="S25" s="3">
        <f t="shared" si="13"/>
        <v>-928.9285714285713</v>
      </c>
      <c r="T25" s="3">
        <f t="shared" si="14"/>
        <v>174.34974489795917</v>
      </c>
      <c r="V25" s="1">
        <v>18</v>
      </c>
      <c r="W25" s="3">
        <f t="shared" si="15"/>
        <v>31.5</v>
      </c>
      <c r="X25" s="7">
        <f t="shared" si="16"/>
        <v>0.8095238095238095</v>
      </c>
      <c r="Y25" s="7">
        <f t="shared" si="17"/>
        <v>0.41596638655462187</v>
      </c>
      <c r="Z25" s="3">
        <f t="shared" si="18"/>
        <v>-1083.75</v>
      </c>
      <c r="AA25" s="3">
        <f t="shared" si="19"/>
        <v>237.309375</v>
      </c>
      <c r="AC25" s="1">
        <v>18</v>
      </c>
      <c r="AD25" s="3">
        <f t="shared" si="20"/>
        <v>22.5</v>
      </c>
      <c r="AE25" s="7">
        <f t="shared" si="21"/>
        <v>0.8095238095238095</v>
      </c>
      <c r="AF25" s="7">
        <f t="shared" si="22"/>
        <v>0.41596638655462187</v>
      </c>
      <c r="AG25" s="3">
        <f t="shared" si="23"/>
        <v>-1032.142857142857</v>
      </c>
      <c r="AH25" s="3">
        <f t="shared" si="24"/>
        <v>161.43494897959184</v>
      </c>
      <c r="AJ25" s="1">
        <v>18</v>
      </c>
      <c r="AK25" s="3">
        <f t="shared" si="25"/>
        <v>27</v>
      </c>
      <c r="AL25" s="7">
        <f t="shared" si="26"/>
        <v>0.8095238095238095</v>
      </c>
      <c r="AM25" s="7">
        <f t="shared" si="27"/>
        <v>0.41596638655462187</v>
      </c>
      <c r="AN25" s="3">
        <f t="shared" si="28"/>
        <v>-1238.5714285714284</v>
      </c>
      <c r="AO25" s="3">
        <f t="shared" si="29"/>
        <v>232.4663265306122</v>
      </c>
      <c r="AQ25" s="1">
        <v>18</v>
      </c>
      <c r="AR25" s="3">
        <f t="shared" si="30"/>
        <v>31.5</v>
      </c>
      <c r="AS25" s="7">
        <f t="shared" si="31"/>
        <v>0.8095238095238095</v>
      </c>
      <c r="AT25" s="7">
        <f t="shared" si="32"/>
        <v>0.41596638655462187</v>
      </c>
      <c r="AU25" s="3">
        <f t="shared" si="33"/>
        <v>-1445</v>
      </c>
      <c r="AV25" s="3">
        <f t="shared" si="34"/>
        <v>316.4125</v>
      </c>
    </row>
    <row r="26" spans="1:48" ht="15">
      <c r="A26" s="1">
        <v>19</v>
      </c>
      <c r="B26" s="3">
        <f t="shared" si="0"/>
        <v>19</v>
      </c>
      <c r="C26" s="7">
        <f t="shared" si="1"/>
        <v>0.8095238095238095</v>
      </c>
      <c r="D26" s="7">
        <f t="shared" si="2"/>
        <v>0.41596638655462187</v>
      </c>
      <c r="E26" s="3">
        <f t="shared" si="3"/>
        <v>-653.6904761904761</v>
      </c>
      <c r="F26" s="3">
        <f t="shared" si="4"/>
        <v>79.07457482993196</v>
      </c>
      <c r="H26" s="1">
        <v>19</v>
      </c>
      <c r="I26" s="3">
        <f t="shared" si="5"/>
        <v>23.75</v>
      </c>
      <c r="J26" s="7">
        <f t="shared" si="6"/>
        <v>0.8095238095238095</v>
      </c>
      <c r="K26" s="7">
        <f t="shared" si="7"/>
        <v>0.41596638655462187</v>
      </c>
      <c r="L26" s="3">
        <f t="shared" si="8"/>
        <v>-817.1130952380952</v>
      </c>
      <c r="M26" s="3">
        <f t="shared" si="9"/>
        <v>123.5540231717687</v>
      </c>
      <c r="O26" s="1">
        <v>19</v>
      </c>
      <c r="P26" s="3">
        <f t="shared" si="10"/>
        <v>28.5</v>
      </c>
      <c r="Q26" s="7">
        <f t="shared" si="11"/>
        <v>0.8095238095238095</v>
      </c>
      <c r="R26" s="7">
        <f t="shared" si="12"/>
        <v>0.41596638655462187</v>
      </c>
      <c r="S26" s="3">
        <f t="shared" si="13"/>
        <v>-980.5357142857141</v>
      </c>
      <c r="T26" s="3">
        <f t="shared" si="14"/>
        <v>177.9177933673469</v>
      </c>
      <c r="V26" s="1">
        <v>19</v>
      </c>
      <c r="W26" s="3">
        <f t="shared" si="15"/>
        <v>33.25</v>
      </c>
      <c r="X26" s="7">
        <f t="shared" si="16"/>
        <v>0.8095238095238095</v>
      </c>
      <c r="Y26" s="7">
        <f t="shared" si="17"/>
        <v>0.41596638655462187</v>
      </c>
      <c r="Z26" s="3">
        <f t="shared" si="18"/>
        <v>-1143.9583333333333</v>
      </c>
      <c r="AA26" s="3">
        <f t="shared" si="19"/>
        <v>242.16588541666664</v>
      </c>
      <c r="AC26" s="1">
        <v>19</v>
      </c>
      <c r="AD26" s="3">
        <f t="shared" si="20"/>
        <v>23.75</v>
      </c>
      <c r="AE26" s="7">
        <f t="shared" si="21"/>
        <v>0.8095238095238095</v>
      </c>
      <c r="AF26" s="7">
        <f t="shared" si="22"/>
        <v>0.41596638655462187</v>
      </c>
      <c r="AG26" s="3">
        <f t="shared" si="23"/>
        <v>-1089.4841269841268</v>
      </c>
      <c r="AH26" s="3">
        <f t="shared" si="24"/>
        <v>164.73869756235825</v>
      </c>
      <c r="AJ26" s="1">
        <v>19</v>
      </c>
      <c r="AK26" s="3">
        <f t="shared" si="25"/>
        <v>28.5</v>
      </c>
      <c r="AL26" s="7">
        <f t="shared" si="26"/>
        <v>0.8095238095238095</v>
      </c>
      <c r="AM26" s="7">
        <f t="shared" si="27"/>
        <v>0.41596638655462187</v>
      </c>
      <c r="AN26" s="3">
        <f t="shared" si="28"/>
        <v>-1307.3809523809523</v>
      </c>
      <c r="AO26" s="3">
        <f t="shared" si="29"/>
        <v>237.2237244897959</v>
      </c>
      <c r="AQ26" s="1">
        <v>19</v>
      </c>
      <c r="AR26" s="3">
        <f t="shared" si="30"/>
        <v>33.25</v>
      </c>
      <c r="AS26" s="7">
        <f t="shared" si="31"/>
        <v>0.8095238095238095</v>
      </c>
      <c r="AT26" s="7">
        <f t="shared" si="32"/>
        <v>0.41596638655462187</v>
      </c>
      <c r="AU26" s="3">
        <f t="shared" si="33"/>
        <v>-1525.2777777777776</v>
      </c>
      <c r="AV26" s="3">
        <f t="shared" si="34"/>
        <v>322.88784722222215</v>
      </c>
    </row>
    <row r="27" spans="1:48" ht="15">
      <c r="A27" s="1">
        <v>20</v>
      </c>
      <c r="B27" s="3">
        <f t="shared" si="0"/>
        <v>20</v>
      </c>
      <c r="C27" s="7">
        <f t="shared" si="1"/>
        <v>0.8095238095238095</v>
      </c>
      <c r="D27" s="7">
        <f t="shared" si="2"/>
        <v>0.41596638655462187</v>
      </c>
      <c r="E27" s="3">
        <f t="shared" si="3"/>
        <v>-688.095238095238</v>
      </c>
      <c r="F27" s="3">
        <f t="shared" si="4"/>
        <v>80.37414965986393</v>
      </c>
      <c r="H27" s="1">
        <v>20</v>
      </c>
      <c r="I27" s="3">
        <f t="shared" si="5"/>
        <v>25</v>
      </c>
      <c r="J27" s="7">
        <f t="shared" si="6"/>
        <v>0.8095238095238095</v>
      </c>
      <c r="K27" s="7">
        <f t="shared" si="7"/>
        <v>0.41596638655462187</v>
      </c>
      <c r="L27" s="3">
        <f t="shared" si="8"/>
        <v>-860.1190476190475</v>
      </c>
      <c r="M27" s="3">
        <f t="shared" si="9"/>
        <v>125.5846088435374</v>
      </c>
      <c r="O27" s="1">
        <v>20</v>
      </c>
      <c r="P27" s="3">
        <f t="shared" si="10"/>
        <v>30</v>
      </c>
      <c r="Q27" s="7">
        <f t="shared" si="11"/>
        <v>0.8095238095238095</v>
      </c>
      <c r="R27" s="7">
        <f t="shared" si="12"/>
        <v>0.41596638655462187</v>
      </c>
      <c r="S27" s="3">
        <f t="shared" si="13"/>
        <v>-1032.142857142857</v>
      </c>
      <c r="T27" s="3">
        <f t="shared" si="14"/>
        <v>180.84183673469386</v>
      </c>
      <c r="V27" s="1">
        <v>20</v>
      </c>
      <c r="W27" s="3">
        <f t="shared" si="15"/>
        <v>35</v>
      </c>
      <c r="X27" s="7">
        <f t="shared" si="16"/>
        <v>0.8095238095238095</v>
      </c>
      <c r="Y27" s="7">
        <f t="shared" si="17"/>
        <v>0.41596638655462187</v>
      </c>
      <c r="Z27" s="3">
        <f t="shared" si="18"/>
        <v>-1204.1666666666665</v>
      </c>
      <c r="AA27" s="3">
        <f t="shared" si="19"/>
        <v>246.1458333333333</v>
      </c>
      <c r="AC27" s="1">
        <v>20</v>
      </c>
      <c r="AD27" s="3">
        <f t="shared" si="20"/>
        <v>25</v>
      </c>
      <c r="AE27" s="7">
        <f t="shared" si="21"/>
        <v>0.8095238095238095</v>
      </c>
      <c r="AF27" s="7">
        <f t="shared" si="22"/>
        <v>0.41596638655462187</v>
      </c>
      <c r="AG27" s="3">
        <f t="shared" si="23"/>
        <v>-1146.8253968253969</v>
      </c>
      <c r="AH27" s="3">
        <f t="shared" si="24"/>
        <v>167.44614512471654</v>
      </c>
      <c r="AJ27" s="1">
        <v>20</v>
      </c>
      <c r="AK27" s="3">
        <f t="shared" si="25"/>
        <v>30</v>
      </c>
      <c r="AL27" s="7">
        <f t="shared" si="26"/>
        <v>0.8095238095238095</v>
      </c>
      <c r="AM27" s="7">
        <f t="shared" si="27"/>
        <v>0.41596638655462187</v>
      </c>
      <c r="AN27" s="3">
        <f t="shared" si="28"/>
        <v>-1376.190476190476</v>
      </c>
      <c r="AO27" s="3">
        <f t="shared" si="29"/>
        <v>241.12244897959178</v>
      </c>
      <c r="AQ27" s="1">
        <v>20</v>
      </c>
      <c r="AR27" s="3">
        <f t="shared" si="30"/>
        <v>35</v>
      </c>
      <c r="AS27" s="7">
        <f t="shared" si="31"/>
        <v>0.8095238095238095</v>
      </c>
      <c r="AT27" s="7">
        <f t="shared" si="32"/>
        <v>0.41596638655462187</v>
      </c>
      <c r="AU27" s="3">
        <f t="shared" si="33"/>
        <v>-1605.5555555555552</v>
      </c>
      <c r="AV27" s="3">
        <f t="shared" si="34"/>
        <v>328.19444444444434</v>
      </c>
    </row>
    <row r="28" spans="1:48" ht="15">
      <c r="A28" s="1">
        <v>21</v>
      </c>
      <c r="B28" s="3">
        <f t="shared" si="0"/>
        <v>21</v>
      </c>
      <c r="C28" s="7">
        <f t="shared" si="1"/>
        <v>0.8095238095238095</v>
      </c>
      <c r="D28" s="7">
        <f t="shared" si="2"/>
        <v>0.41596638655462187</v>
      </c>
      <c r="E28" s="3">
        <f t="shared" si="3"/>
        <v>-722.5</v>
      </c>
      <c r="F28" s="3">
        <f t="shared" si="4"/>
        <v>81.3875</v>
      </c>
      <c r="H28" s="1">
        <v>21</v>
      </c>
      <c r="I28" s="3">
        <f t="shared" si="5"/>
        <v>26.25</v>
      </c>
      <c r="J28" s="7">
        <f t="shared" si="6"/>
        <v>0.8095238095238095</v>
      </c>
      <c r="K28" s="7">
        <f t="shared" si="7"/>
        <v>0.41596638655462187</v>
      </c>
      <c r="L28" s="3">
        <f t="shared" si="8"/>
        <v>-903.125</v>
      </c>
      <c r="M28" s="3">
        <f t="shared" si="9"/>
        <v>127.16796875</v>
      </c>
      <c r="O28" s="1">
        <v>21</v>
      </c>
      <c r="P28" s="3">
        <f t="shared" si="10"/>
        <v>31.5</v>
      </c>
      <c r="Q28" s="7">
        <f t="shared" si="11"/>
        <v>0.8095238095238095</v>
      </c>
      <c r="R28" s="7">
        <f t="shared" si="12"/>
        <v>0.41596638655462187</v>
      </c>
      <c r="S28" s="3">
        <f t="shared" si="13"/>
        <v>-1083.75</v>
      </c>
      <c r="T28" s="3">
        <f t="shared" si="14"/>
        <v>183.121875</v>
      </c>
      <c r="V28" s="1">
        <v>21</v>
      </c>
      <c r="W28" s="3">
        <f t="shared" si="15"/>
        <v>36.75</v>
      </c>
      <c r="X28" s="7">
        <f t="shared" si="16"/>
        <v>0.8095238095238095</v>
      </c>
      <c r="Y28" s="7">
        <f t="shared" si="17"/>
        <v>0.41596638655462187</v>
      </c>
      <c r="Z28" s="3">
        <f t="shared" si="18"/>
        <v>-1264.375</v>
      </c>
      <c r="AA28" s="3">
        <f t="shared" si="19"/>
        <v>249.24921874999998</v>
      </c>
      <c r="AC28" s="1">
        <v>21</v>
      </c>
      <c r="AD28" s="3">
        <f t="shared" si="20"/>
        <v>26.25</v>
      </c>
      <c r="AE28" s="7">
        <f t="shared" si="21"/>
        <v>0.8095238095238095</v>
      </c>
      <c r="AF28" s="7">
        <f t="shared" si="22"/>
        <v>0.41596638655462187</v>
      </c>
      <c r="AG28" s="3">
        <f t="shared" si="23"/>
        <v>-1204.1666666666665</v>
      </c>
      <c r="AH28" s="3">
        <f t="shared" si="24"/>
        <v>169.55729166666666</v>
      </c>
      <c r="AJ28" s="1">
        <v>21</v>
      </c>
      <c r="AK28" s="3">
        <f t="shared" si="25"/>
        <v>31.5</v>
      </c>
      <c r="AL28" s="7">
        <f t="shared" si="26"/>
        <v>0.8095238095238095</v>
      </c>
      <c r="AM28" s="7">
        <f t="shared" si="27"/>
        <v>0.41596638655462187</v>
      </c>
      <c r="AN28" s="3">
        <f t="shared" si="28"/>
        <v>-1445</v>
      </c>
      <c r="AO28" s="3">
        <f t="shared" si="29"/>
        <v>244.16250000000002</v>
      </c>
      <c r="AQ28" s="1">
        <v>21</v>
      </c>
      <c r="AR28" s="3">
        <f t="shared" si="30"/>
        <v>36.75</v>
      </c>
      <c r="AS28" s="7">
        <f t="shared" si="31"/>
        <v>0.8095238095238095</v>
      </c>
      <c r="AT28" s="7">
        <f t="shared" si="32"/>
        <v>0.41596638655462187</v>
      </c>
      <c r="AU28" s="3">
        <f t="shared" si="33"/>
        <v>-1685.8333333333333</v>
      </c>
      <c r="AV28" s="3">
        <f t="shared" si="34"/>
        <v>332.3322916666666</v>
      </c>
    </row>
    <row r="29" spans="1:48" ht="15">
      <c r="A29" s="1">
        <v>22</v>
      </c>
      <c r="B29" s="3">
        <f t="shared" si="0"/>
        <v>22</v>
      </c>
      <c r="C29" s="7">
        <f t="shared" si="1"/>
        <v>0.8095238095238095</v>
      </c>
      <c r="D29" s="7">
        <f t="shared" si="2"/>
        <v>0.41596638655462187</v>
      </c>
      <c r="E29" s="3">
        <f t="shared" si="3"/>
        <v>-756.9047619047617</v>
      </c>
      <c r="F29" s="3">
        <f t="shared" si="4"/>
        <v>82.1146258503401</v>
      </c>
      <c r="H29" s="1">
        <v>22</v>
      </c>
      <c r="I29" s="3">
        <f t="shared" si="5"/>
        <v>27.5</v>
      </c>
      <c r="J29" s="7">
        <f t="shared" si="6"/>
        <v>0.8095238095238095</v>
      </c>
      <c r="K29" s="7">
        <f t="shared" si="7"/>
        <v>0.41596638655462187</v>
      </c>
      <c r="L29" s="3">
        <f t="shared" si="8"/>
        <v>-946.1309523809523</v>
      </c>
      <c r="M29" s="3">
        <f t="shared" si="9"/>
        <v>128.30410289115645</v>
      </c>
      <c r="O29" s="1">
        <v>22</v>
      </c>
      <c r="P29" s="3">
        <f t="shared" si="10"/>
        <v>33</v>
      </c>
      <c r="Q29" s="7">
        <f t="shared" si="11"/>
        <v>0.8095238095238095</v>
      </c>
      <c r="R29" s="7">
        <f t="shared" si="12"/>
        <v>0.41596638655462187</v>
      </c>
      <c r="S29" s="3">
        <f t="shared" si="13"/>
        <v>-1135.3571428571427</v>
      </c>
      <c r="T29" s="3">
        <f t="shared" si="14"/>
        <v>184.75790816326526</v>
      </c>
      <c r="V29" s="1">
        <v>22</v>
      </c>
      <c r="W29" s="3">
        <f t="shared" si="15"/>
        <v>38.5</v>
      </c>
      <c r="X29" s="7">
        <f t="shared" si="16"/>
        <v>0.8095238095238095</v>
      </c>
      <c r="Y29" s="7">
        <f t="shared" si="17"/>
        <v>0.41596638655462187</v>
      </c>
      <c r="Z29" s="3">
        <f t="shared" si="18"/>
        <v>-1324.5833333333333</v>
      </c>
      <c r="AA29" s="3">
        <f t="shared" si="19"/>
        <v>251.47604166666662</v>
      </c>
      <c r="AC29" s="1">
        <v>22</v>
      </c>
      <c r="AD29" s="3">
        <f t="shared" si="20"/>
        <v>27.5</v>
      </c>
      <c r="AE29" s="7">
        <f t="shared" si="21"/>
        <v>0.8095238095238095</v>
      </c>
      <c r="AF29" s="7">
        <f t="shared" si="22"/>
        <v>0.41596638655462187</v>
      </c>
      <c r="AG29" s="3">
        <f t="shared" si="23"/>
        <v>-1261.5079365079364</v>
      </c>
      <c r="AH29" s="3">
        <f t="shared" si="24"/>
        <v>171.0721371882086</v>
      </c>
      <c r="AJ29" s="1">
        <v>22</v>
      </c>
      <c r="AK29" s="3">
        <f t="shared" si="25"/>
        <v>33</v>
      </c>
      <c r="AL29" s="7">
        <f t="shared" si="26"/>
        <v>0.8095238095238095</v>
      </c>
      <c r="AM29" s="7">
        <f t="shared" si="27"/>
        <v>0.41596638655462187</v>
      </c>
      <c r="AN29" s="3">
        <f t="shared" si="28"/>
        <v>-1513.8095238095234</v>
      </c>
      <c r="AO29" s="3">
        <f t="shared" si="29"/>
        <v>246.3438775510203</v>
      </c>
      <c r="AQ29" s="1">
        <v>22</v>
      </c>
      <c r="AR29" s="3">
        <f t="shared" si="30"/>
        <v>38.5</v>
      </c>
      <c r="AS29" s="7">
        <f t="shared" si="31"/>
        <v>0.8095238095238095</v>
      </c>
      <c r="AT29" s="7">
        <f t="shared" si="32"/>
        <v>0.41596638655462187</v>
      </c>
      <c r="AU29" s="3">
        <f t="shared" si="33"/>
        <v>-1766.1111111111109</v>
      </c>
      <c r="AV29" s="3">
        <f t="shared" si="34"/>
        <v>335.3013888888888</v>
      </c>
    </row>
    <row r="30" spans="1:48" ht="15">
      <c r="A30" s="1">
        <v>23</v>
      </c>
      <c r="B30" s="3">
        <f t="shared" si="0"/>
        <v>23</v>
      </c>
      <c r="C30" s="7">
        <f t="shared" si="1"/>
        <v>0.8095238095238095</v>
      </c>
      <c r="D30" s="7">
        <f t="shared" si="2"/>
        <v>0.41596638655462187</v>
      </c>
      <c r="E30" s="3">
        <f t="shared" si="3"/>
        <v>-791.3095238095237</v>
      </c>
      <c r="F30" s="3">
        <f t="shared" si="4"/>
        <v>82.55552721088435</v>
      </c>
      <c r="H30" s="1">
        <v>23</v>
      </c>
      <c r="I30" s="3">
        <f t="shared" si="5"/>
        <v>28.75</v>
      </c>
      <c r="J30" s="7">
        <f t="shared" si="6"/>
        <v>0.8095238095238095</v>
      </c>
      <c r="K30" s="7">
        <f t="shared" si="7"/>
        <v>0.41596638655462187</v>
      </c>
      <c r="L30" s="3">
        <f t="shared" si="8"/>
        <v>-989.1369047619046</v>
      </c>
      <c r="M30" s="3">
        <f t="shared" si="9"/>
        <v>128.99301126700675</v>
      </c>
      <c r="O30" s="1">
        <v>23</v>
      </c>
      <c r="P30" s="3">
        <f t="shared" si="10"/>
        <v>34.5</v>
      </c>
      <c r="Q30" s="7">
        <f t="shared" si="11"/>
        <v>0.8095238095238095</v>
      </c>
      <c r="R30" s="7">
        <f t="shared" si="12"/>
        <v>0.41596638655462187</v>
      </c>
      <c r="S30" s="3">
        <f t="shared" si="13"/>
        <v>-1186.9642857142856</v>
      </c>
      <c r="T30" s="3">
        <f t="shared" si="14"/>
        <v>185.74993622448974</v>
      </c>
      <c r="V30" s="1">
        <v>23</v>
      </c>
      <c r="W30" s="3">
        <f t="shared" si="15"/>
        <v>40.25</v>
      </c>
      <c r="X30" s="7">
        <f t="shared" si="16"/>
        <v>0.8095238095238095</v>
      </c>
      <c r="Y30" s="7">
        <f t="shared" si="17"/>
        <v>0.41596638655462187</v>
      </c>
      <c r="Z30" s="3">
        <f t="shared" si="18"/>
        <v>-1384.7916666666665</v>
      </c>
      <c r="AA30" s="3">
        <f t="shared" si="19"/>
        <v>252.8263020833333</v>
      </c>
      <c r="AC30" s="1">
        <v>23</v>
      </c>
      <c r="AD30" s="3">
        <f t="shared" si="20"/>
        <v>28.75</v>
      </c>
      <c r="AE30" s="7">
        <f t="shared" si="21"/>
        <v>0.8095238095238095</v>
      </c>
      <c r="AF30" s="7">
        <f t="shared" si="22"/>
        <v>0.41596638655462187</v>
      </c>
      <c r="AG30" s="3">
        <f t="shared" si="23"/>
        <v>-1318.8492063492063</v>
      </c>
      <c r="AH30" s="3">
        <f t="shared" si="24"/>
        <v>171.9906816893424</v>
      </c>
      <c r="AJ30" s="1">
        <v>23</v>
      </c>
      <c r="AK30" s="3">
        <f t="shared" si="25"/>
        <v>34.5</v>
      </c>
      <c r="AL30" s="7">
        <f t="shared" si="26"/>
        <v>0.8095238095238095</v>
      </c>
      <c r="AM30" s="7">
        <f t="shared" si="27"/>
        <v>0.41596638655462187</v>
      </c>
      <c r="AN30" s="3">
        <f t="shared" si="28"/>
        <v>-1582.6190476190475</v>
      </c>
      <c r="AO30" s="3">
        <f t="shared" si="29"/>
        <v>247.66658163265302</v>
      </c>
      <c r="AQ30" s="1">
        <v>23</v>
      </c>
      <c r="AR30" s="3">
        <f t="shared" si="30"/>
        <v>40.25</v>
      </c>
      <c r="AS30" s="7">
        <f t="shared" si="31"/>
        <v>0.8095238095238095</v>
      </c>
      <c r="AT30" s="7">
        <f t="shared" si="32"/>
        <v>0.41596638655462187</v>
      </c>
      <c r="AU30" s="3">
        <f t="shared" si="33"/>
        <v>-1846.3888888888887</v>
      </c>
      <c r="AV30" s="3">
        <f t="shared" si="34"/>
        <v>337.10173611111105</v>
      </c>
    </row>
    <row r="31" spans="1:48" ht="15">
      <c r="A31" s="1">
        <v>24</v>
      </c>
      <c r="B31" s="3">
        <f t="shared" si="0"/>
        <v>24</v>
      </c>
      <c r="C31" s="7">
        <f t="shared" si="1"/>
        <v>0.8095238095238095</v>
      </c>
      <c r="D31" s="7">
        <f t="shared" si="2"/>
        <v>0.41596638655462187</v>
      </c>
      <c r="E31" s="3">
        <f t="shared" si="3"/>
        <v>-825.7142857142857</v>
      </c>
      <c r="F31" s="3">
        <f t="shared" si="4"/>
        <v>82.71020408163265</v>
      </c>
      <c r="H31" s="1">
        <v>24</v>
      </c>
      <c r="I31" s="3">
        <f t="shared" si="5"/>
        <v>30</v>
      </c>
      <c r="J31" s="7">
        <f t="shared" si="6"/>
        <v>0.8095238095238095</v>
      </c>
      <c r="K31" s="7">
        <f t="shared" si="7"/>
        <v>0.41596638655462187</v>
      </c>
      <c r="L31" s="3">
        <f t="shared" si="8"/>
        <v>-1032.142857142857</v>
      </c>
      <c r="M31" s="3">
        <f t="shared" si="9"/>
        <v>129.234693877551</v>
      </c>
      <c r="O31" s="1">
        <v>24</v>
      </c>
      <c r="P31" s="3">
        <f t="shared" si="10"/>
        <v>36</v>
      </c>
      <c r="Q31" s="7">
        <f t="shared" si="11"/>
        <v>0.8095238095238095</v>
      </c>
      <c r="R31" s="7">
        <f t="shared" si="12"/>
        <v>0.41596638655462187</v>
      </c>
      <c r="S31" s="3">
        <f t="shared" si="13"/>
        <v>-1238.5714285714284</v>
      </c>
      <c r="T31" s="3">
        <f t="shared" si="14"/>
        <v>186.09795918367345</v>
      </c>
      <c r="V31" s="1">
        <v>24</v>
      </c>
      <c r="W31" s="3">
        <f t="shared" si="15"/>
        <v>42</v>
      </c>
      <c r="X31" s="7">
        <f t="shared" si="16"/>
        <v>0.8095238095238095</v>
      </c>
      <c r="Y31" s="7">
        <f t="shared" si="17"/>
        <v>0.41596638655462187</v>
      </c>
      <c r="Z31" s="3">
        <f t="shared" si="18"/>
        <v>-1445</v>
      </c>
      <c r="AA31" s="3">
        <f t="shared" si="19"/>
        <v>253.29999999999998</v>
      </c>
      <c r="AC31" s="1">
        <v>24</v>
      </c>
      <c r="AD31" s="3">
        <f t="shared" si="20"/>
        <v>30</v>
      </c>
      <c r="AE31" s="7">
        <f t="shared" si="21"/>
        <v>0.8095238095238095</v>
      </c>
      <c r="AF31" s="7">
        <f t="shared" si="22"/>
        <v>0.41596638655462187</v>
      </c>
      <c r="AG31" s="3">
        <f t="shared" si="23"/>
        <v>-1376.190476190476</v>
      </c>
      <c r="AH31" s="3">
        <f t="shared" si="24"/>
        <v>172.31292517006798</v>
      </c>
      <c r="AJ31" s="1">
        <v>24</v>
      </c>
      <c r="AK31" s="3">
        <f t="shared" si="25"/>
        <v>36</v>
      </c>
      <c r="AL31" s="7">
        <f t="shared" si="26"/>
        <v>0.8095238095238095</v>
      </c>
      <c r="AM31" s="7">
        <f t="shared" si="27"/>
        <v>0.41596638655462187</v>
      </c>
      <c r="AN31" s="3">
        <f t="shared" si="28"/>
        <v>-1651.4285714285713</v>
      </c>
      <c r="AO31" s="3">
        <f t="shared" si="29"/>
        <v>248.13061224489795</v>
      </c>
      <c r="AQ31" s="1">
        <v>24</v>
      </c>
      <c r="AR31" s="3">
        <f t="shared" si="30"/>
        <v>42</v>
      </c>
      <c r="AS31" s="7">
        <f t="shared" si="31"/>
        <v>0.8095238095238095</v>
      </c>
      <c r="AT31" s="7">
        <f t="shared" si="32"/>
        <v>0.41596638655462187</v>
      </c>
      <c r="AU31" s="3">
        <f t="shared" si="33"/>
        <v>-1926.6666666666665</v>
      </c>
      <c r="AV31" s="3">
        <f t="shared" si="34"/>
        <v>337.73333333333323</v>
      </c>
    </row>
    <row r="32" spans="1:48" ht="15">
      <c r="A32" s="1">
        <v>25</v>
      </c>
      <c r="B32" s="3">
        <f t="shared" si="0"/>
        <v>25</v>
      </c>
      <c r="C32" s="7">
        <f t="shared" si="1"/>
        <v>0.8095238095238095</v>
      </c>
      <c r="D32" s="7">
        <f t="shared" si="2"/>
        <v>0.41596638655462187</v>
      </c>
      <c r="E32" s="3">
        <f t="shared" si="3"/>
        <v>-860.1190476190475</v>
      </c>
      <c r="F32" s="3">
        <f t="shared" si="4"/>
        <v>82.57865646258502</v>
      </c>
      <c r="H32" s="1">
        <v>25</v>
      </c>
      <c r="I32" s="3">
        <f t="shared" si="5"/>
        <v>31.25</v>
      </c>
      <c r="J32" s="7">
        <f t="shared" si="6"/>
        <v>0.8095238095238095</v>
      </c>
      <c r="K32" s="7">
        <f t="shared" si="7"/>
        <v>0.41596638655462187</v>
      </c>
      <c r="L32" s="3">
        <f t="shared" si="8"/>
        <v>-1075.1488095238096</v>
      </c>
      <c r="M32" s="3">
        <f t="shared" si="9"/>
        <v>129.02915072278913</v>
      </c>
      <c r="O32" s="1">
        <v>25</v>
      </c>
      <c r="P32" s="3">
        <f t="shared" si="10"/>
        <v>37.5</v>
      </c>
      <c r="Q32" s="7">
        <f t="shared" si="11"/>
        <v>0.8095238095238095</v>
      </c>
      <c r="R32" s="7">
        <f t="shared" si="12"/>
        <v>0.41596638655462187</v>
      </c>
      <c r="S32" s="3">
        <f t="shared" si="13"/>
        <v>-1290.1785714285713</v>
      </c>
      <c r="T32" s="3">
        <f t="shared" si="14"/>
        <v>185.8019770408163</v>
      </c>
      <c r="V32" s="1">
        <v>25</v>
      </c>
      <c r="W32" s="3">
        <f t="shared" si="15"/>
        <v>43.75</v>
      </c>
      <c r="X32" s="7">
        <f t="shared" si="16"/>
        <v>0.8095238095238095</v>
      </c>
      <c r="Y32" s="7">
        <f t="shared" si="17"/>
        <v>0.41596638655462187</v>
      </c>
      <c r="Z32" s="3">
        <f t="shared" si="18"/>
        <v>-1505.2083333333333</v>
      </c>
      <c r="AA32" s="3">
        <f t="shared" si="19"/>
        <v>252.89713541666663</v>
      </c>
      <c r="AC32" s="1">
        <v>25</v>
      </c>
      <c r="AD32" s="3">
        <f t="shared" si="20"/>
        <v>31.25</v>
      </c>
      <c r="AE32" s="7">
        <f t="shared" si="21"/>
        <v>0.8095238095238095</v>
      </c>
      <c r="AF32" s="7">
        <f t="shared" si="22"/>
        <v>0.41596638655462187</v>
      </c>
      <c r="AG32" s="3">
        <f t="shared" si="23"/>
        <v>-1433.5317460317458</v>
      </c>
      <c r="AH32" s="3">
        <f t="shared" si="24"/>
        <v>172.03886763038545</v>
      </c>
      <c r="AJ32" s="1">
        <v>25</v>
      </c>
      <c r="AK32" s="3">
        <f t="shared" si="25"/>
        <v>37.5</v>
      </c>
      <c r="AL32" s="7">
        <f t="shared" si="26"/>
        <v>0.8095238095238095</v>
      </c>
      <c r="AM32" s="7">
        <f t="shared" si="27"/>
        <v>0.41596638655462187</v>
      </c>
      <c r="AN32" s="3">
        <f t="shared" si="28"/>
        <v>-1720.238095238095</v>
      </c>
      <c r="AO32" s="3">
        <f t="shared" si="29"/>
        <v>247.73596938775506</v>
      </c>
      <c r="AQ32" s="1">
        <v>25</v>
      </c>
      <c r="AR32" s="3">
        <f t="shared" si="30"/>
        <v>43.75</v>
      </c>
      <c r="AS32" s="7">
        <f t="shared" si="31"/>
        <v>0.8095238095238095</v>
      </c>
      <c r="AT32" s="7">
        <f t="shared" si="32"/>
        <v>0.41596638655462187</v>
      </c>
      <c r="AU32" s="3">
        <f t="shared" si="33"/>
        <v>-2006.9444444444441</v>
      </c>
      <c r="AV32" s="3">
        <f t="shared" si="34"/>
        <v>337.1961805555555</v>
      </c>
    </row>
    <row r="33" spans="1:48" ht="15">
      <c r="A33" s="1">
        <v>26</v>
      </c>
      <c r="B33" s="3">
        <f t="shared" si="0"/>
        <v>26</v>
      </c>
      <c r="C33" s="7">
        <f t="shared" si="1"/>
        <v>0.8095238095238095</v>
      </c>
      <c r="D33" s="7">
        <f t="shared" si="2"/>
        <v>0.41596638655462187</v>
      </c>
      <c r="E33" s="3">
        <f t="shared" si="3"/>
        <v>-894.5238095238095</v>
      </c>
      <c r="F33" s="3">
        <f t="shared" si="4"/>
        <v>82.1608843537415</v>
      </c>
      <c r="H33" s="1">
        <v>26</v>
      </c>
      <c r="I33" s="3">
        <f t="shared" si="5"/>
        <v>32.5</v>
      </c>
      <c r="J33" s="7">
        <f t="shared" si="6"/>
        <v>0.8095238095238095</v>
      </c>
      <c r="K33" s="7">
        <f t="shared" si="7"/>
        <v>0.41596638655462187</v>
      </c>
      <c r="L33" s="3">
        <f t="shared" si="8"/>
        <v>-1118.154761904762</v>
      </c>
      <c r="M33" s="3">
        <f t="shared" si="9"/>
        <v>128.37638180272106</v>
      </c>
      <c r="O33" s="1">
        <v>26</v>
      </c>
      <c r="P33" s="3">
        <f t="shared" si="10"/>
        <v>39</v>
      </c>
      <c r="Q33" s="7">
        <f t="shared" si="11"/>
        <v>0.8095238095238095</v>
      </c>
      <c r="R33" s="7">
        <f t="shared" si="12"/>
        <v>0.41596638655462187</v>
      </c>
      <c r="S33" s="3">
        <f t="shared" si="13"/>
        <v>-1341.7857142857142</v>
      </c>
      <c r="T33" s="3">
        <f t="shared" si="14"/>
        <v>184.86198979591833</v>
      </c>
      <c r="V33" s="1">
        <v>26</v>
      </c>
      <c r="W33" s="3">
        <f t="shared" si="15"/>
        <v>45.5</v>
      </c>
      <c r="X33" s="7">
        <f t="shared" si="16"/>
        <v>0.8095238095238095</v>
      </c>
      <c r="Y33" s="7">
        <f t="shared" si="17"/>
        <v>0.41596638655462187</v>
      </c>
      <c r="Z33" s="3">
        <f t="shared" si="18"/>
        <v>-1565.4166666666665</v>
      </c>
      <c r="AA33" s="3">
        <f t="shared" si="19"/>
        <v>251.61770833333335</v>
      </c>
      <c r="AC33" s="1">
        <v>26</v>
      </c>
      <c r="AD33" s="3">
        <f t="shared" si="20"/>
        <v>32.5</v>
      </c>
      <c r="AE33" s="7">
        <f t="shared" si="21"/>
        <v>0.8095238095238095</v>
      </c>
      <c r="AF33" s="7">
        <f t="shared" si="22"/>
        <v>0.41596638655462187</v>
      </c>
      <c r="AG33" s="3">
        <f t="shared" si="23"/>
        <v>-1490.8730158730157</v>
      </c>
      <c r="AH33" s="3">
        <f t="shared" si="24"/>
        <v>171.16850907029476</v>
      </c>
      <c r="AJ33" s="1">
        <v>26</v>
      </c>
      <c r="AK33" s="3">
        <f t="shared" si="25"/>
        <v>39</v>
      </c>
      <c r="AL33" s="7">
        <f t="shared" si="26"/>
        <v>0.8095238095238095</v>
      </c>
      <c r="AM33" s="7">
        <f t="shared" si="27"/>
        <v>0.41596638655462187</v>
      </c>
      <c r="AN33" s="3">
        <f t="shared" si="28"/>
        <v>-1789.047619047619</v>
      </c>
      <c r="AO33" s="3">
        <f t="shared" si="29"/>
        <v>246.48265306122445</v>
      </c>
      <c r="AQ33" s="1">
        <v>26</v>
      </c>
      <c r="AR33" s="3">
        <f t="shared" si="30"/>
        <v>45.5</v>
      </c>
      <c r="AS33" s="7">
        <f t="shared" si="31"/>
        <v>0.8095238095238095</v>
      </c>
      <c r="AT33" s="7">
        <f t="shared" si="32"/>
        <v>0.41596638655462187</v>
      </c>
      <c r="AU33" s="3">
        <f t="shared" si="33"/>
        <v>-2087.2222222222217</v>
      </c>
      <c r="AV33" s="3">
        <f t="shared" si="34"/>
        <v>335.49027777777775</v>
      </c>
    </row>
    <row r="34" spans="1:48" ht="15">
      <c r="A34" s="1">
        <v>27</v>
      </c>
      <c r="B34" s="3">
        <f t="shared" si="0"/>
        <v>27</v>
      </c>
      <c r="C34" s="7">
        <f t="shared" si="1"/>
        <v>0.8095238095238095</v>
      </c>
      <c r="D34" s="7">
        <f t="shared" si="2"/>
        <v>0.41596638655462187</v>
      </c>
      <c r="E34" s="3">
        <f t="shared" si="3"/>
        <v>-928.9285714285713</v>
      </c>
      <c r="F34" s="3">
        <f t="shared" si="4"/>
        <v>81.45688775510203</v>
      </c>
      <c r="H34" s="1">
        <v>27</v>
      </c>
      <c r="I34" s="3">
        <f t="shared" si="5"/>
        <v>33.75</v>
      </c>
      <c r="J34" s="7">
        <f t="shared" si="6"/>
        <v>0.8095238095238095</v>
      </c>
      <c r="K34" s="7">
        <f t="shared" si="7"/>
        <v>0.41596638655462187</v>
      </c>
      <c r="L34" s="3">
        <f t="shared" si="8"/>
        <v>-1161.1607142857142</v>
      </c>
      <c r="M34" s="3">
        <f t="shared" si="9"/>
        <v>127.27638711734691</v>
      </c>
      <c r="O34" s="1">
        <v>27</v>
      </c>
      <c r="P34" s="3">
        <f t="shared" si="10"/>
        <v>40.5</v>
      </c>
      <c r="Q34" s="7">
        <f t="shared" si="11"/>
        <v>0.8095238095238095</v>
      </c>
      <c r="R34" s="7">
        <f t="shared" si="12"/>
        <v>0.41596638655462187</v>
      </c>
      <c r="S34" s="3">
        <f t="shared" si="13"/>
        <v>-1393.392857142857</v>
      </c>
      <c r="T34" s="3">
        <f t="shared" si="14"/>
        <v>183.27799744897956</v>
      </c>
      <c r="V34" s="1">
        <v>27</v>
      </c>
      <c r="W34" s="3">
        <f t="shared" si="15"/>
        <v>47.25</v>
      </c>
      <c r="X34" s="7">
        <f t="shared" si="16"/>
        <v>0.8095238095238095</v>
      </c>
      <c r="Y34" s="7">
        <f t="shared" si="17"/>
        <v>0.41596638655462187</v>
      </c>
      <c r="Z34" s="3">
        <f t="shared" si="18"/>
        <v>-1625.625</v>
      </c>
      <c r="AA34" s="3">
        <f t="shared" si="19"/>
        <v>249.46171874999996</v>
      </c>
      <c r="AC34" s="1">
        <v>27</v>
      </c>
      <c r="AD34" s="3">
        <f t="shared" si="20"/>
        <v>33.75</v>
      </c>
      <c r="AE34" s="7">
        <f t="shared" si="21"/>
        <v>0.8095238095238095</v>
      </c>
      <c r="AF34" s="7">
        <f t="shared" si="22"/>
        <v>0.41596638655462187</v>
      </c>
      <c r="AG34" s="3">
        <f t="shared" si="23"/>
        <v>-1548.2142857142858</v>
      </c>
      <c r="AH34" s="3">
        <f t="shared" si="24"/>
        <v>169.70184948979588</v>
      </c>
      <c r="AJ34" s="1">
        <v>27</v>
      </c>
      <c r="AK34" s="3">
        <f t="shared" si="25"/>
        <v>40.5</v>
      </c>
      <c r="AL34" s="7">
        <f t="shared" si="26"/>
        <v>0.8095238095238095</v>
      </c>
      <c r="AM34" s="7">
        <f t="shared" si="27"/>
        <v>0.41596638655462187</v>
      </c>
      <c r="AN34" s="3">
        <f t="shared" si="28"/>
        <v>-1857.8571428571427</v>
      </c>
      <c r="AO34" s="3">
        <f t="shared" si="29"/>
        <v>244.3706632653061</v>
      </c>
      <c r="AQ34" s="1">
        <v>27</v>
      </c>
      <c r="AR34" s="3">
        <f t="shared" si="30"/>
        <v>47.25</v>
      </c>
      <c r="AS34" s="7">
        <f t="shared" si="31"/>
        <v>0.8095238095238095</v>
      </c>
      <c r="AT34" s="7">
        <f t="shared" si="32"/>
        <v>0.41596638655462187</v>
      </c>
      <c r="AU34" s="3">
        <f t="shared" si="33"/>
        <v>-2167.5</v>
      </c>
      <c r="AV34" s="3">
        <f t="shared" si="34"/>
        <v>332.61562499999997</v>
      </c>
    </row>
    <row r="35" spans="1:48" ht="15">
      <c r="A35" s="1">
        <v>28</v>
      </c>
      <c r="B35" s="3">
        <f t="shared" si="0"/>
        <v>28</v>
      </c>
      <c r="C35" s="7">
        <f t="shared" si="1"/>
        <v>0.8095238095238095</v>
      </c>
      <c r="D35" s="7">
        <f t="shared" si="2"/>
        <v>0.41596638655462187</v>
      </c>
      <c r="E35" s="3">
        <f t="shared" si="3"/>
        <v>-963.3333333333333</v>
      </c>
      <c r="F35" s="3">
        <f t="shared" si="4"/>
        <v>80.46666666666664</v>
      </c>
      <c r="H35" s="1">
        <v>28</v>
      </c>
      <c r="I35" s="3">
        <f t="shared" si="5"/>
        <v>35</v>
      </c>
      <c r="J35" s="7">
        <f t="shared" si="6"/>
        <v>0.8095238095238095</v>
      </c>
      <c r="K35" s="7">
        <f t="shared" si="7"/>
        <v>0.41596638655462187</v>
      </c>
      <c r="L35" s="3">
        <f t="shared" si="8"/>
        <v>-1204.1666666666665</v>
      </c>
      <c r="M35" s="3">
        <f t="shared" si="9"/>
        <v>125.72916666666664</v>
      </c>
      <c r="O35" s="1">
        <v>28</v>
      </c>
      <c r="P35" s="3">
        <f t="shared" si="10"/>
        <v>42</v>
      </c>
      <c r="Q35" s="7">
        <f t="shared" si="11"/>
        <v>0.8095238095238095</v>
      </c>
      <c r="R35" s="7">
        <f t="shared" si="12"/>
        <v>0.41596638655462187</v>
      </c>
      <c r="S35" s="3">
        <f t="shared" si="13"/>
        <v>-1445</v>
      </c>
      <c r="T35" s="3">
        <f t="shared" si="14"/>
        <v>181.04999999999998</v>
      </c>
      <c r="V35" s="1">
        <v>28</v>
      </c>
      <c r="W35" s="3">
        <f t="shared" si="15"/>
        <v>49</v>
      </c>
      <c r="X35" s="7">
        <f t="shared" si="16"/>
        <v>0.8095238095238095</v>
      </c>
      <c r="Y35" s="7">
        <f t="shared" si="17"/>
        <v>0.41596638655462187</v>
      </c>
      <c r="Z35" s="3">
        <f t="shared" si="18"/>
        <v>-1685.8333333333333</v>
      </c>
      <c r="AA35" s="3">
        <f t="shared" si="19"/>
        <v>246.42916666666662</v>
      </c>
      <c r="AC35" s="1">
        <v>28</v>
      </c>
      <c r="AD35" s="3">
        <f t="shared" si="20"/>
        <v>35</v>
      </c>
      <c r="AE35" s="7">
        <f t="shared" si="21"/>
        <v>0.8095238095238095</v>
      </c>
      <c r="AF35" s="7">
        <f t="shared" si="22"/>
        <v>0.41596638655462187</v>
      </c>
      <c r="AG35" s="3">
        <f t="shared" si="23"/>
        <v>-1605.5555555555552</v>
      </c>
      <c r="AH35" s="3">
        <f t="shared" si="24"/>
        <v>167.63888888888886</v>
      </c>
      <c r="AJ35" s="1">
        <v>28</v>
      </c>
      <c r="AK35" s="3">
        <f t="shared" si="25"/>
        <v>42</v>
      </c>
      <c r="AL35" s="7">
        <f t="shared" si="26"/>
        <v>0.8095238095238095</v>
      </c>
      <c r="AM35" s="7">
        <f t="shared" si="27"/>
        <v>0.41596638655462187</v>
      </c>
      <c r="AN35" s="3">
        <f t="shared" si="28"/>
        <v>-1926.6666666666665</v>
      </c>
      <c r="AO35" s="3">
        <f t="shared" si="29"/>
        <v>241.39999999999995</v>
      </c>
      <c r="AQ35" s="1">
        <v>28</v>
      </c>
      <c r="AR35" s="3">
        <f t="shared" si="30"/>
        <v>49</v>
      </c>
      <c r="AS35" s="7">
        <f t="shared" si="31"/>
        <v>0.8095238095238095</v>
      </c>
      <c r="AT35" s="7">
        <f t="shared" si="32"/>
        <v>0.41596638655462187</v>
      </c>
      <c r="AU35" s="3">
        <f t="shared" si="33"/>
        <v>-2247.7777777777774</v>
      </c>
      <c r="AV35" s="3">
        <f t="shared" si="34"/>
        <v>328.57222222222214</v>
      </c>
    </row>
    <row r="36" spans="1:48" ht="15">
      <c r="A36" s="1">
        <v>29</v>
      </c>
      <c r="B36" s="3">
        <f t="shared" si="0"/>
        <v>29</v>
      </c>
      <c r="C36" s="7">
        <f t="shared" si="1"/>
        <v>0.8095238095238095</v>
      </c>
      <c r="D36" s="7">
        <f t="shared" si="2"/>
        <v>0.41596638655462187</v>
      </c>
      <c r="E36" s="3">
        <f t="shared" si="3"/>
        <v>-997.7380952380951</v>
      </c>
      <c r="F36" s="3">
        <f t="shared" si="4"/>
        <v>79.19022108843535</v>
      </c>
      <c r="H36" s="1">
        <v>29</v>
      </c>
      <c r="I36" s="3">
        <f t="shared" si="5"/>
        <v>36.25</v>
      </c>
      <c r="J36" s="7">
        <f t="shared" si="6"/>
        <v>0.8095238095238095</v>
      </c>
      <c r="K36" s="7">
        <f t="shared" si="7"/>
        <v>0.41596638655462187</v>
      </c>
      <c r="L36" s="3">
        <f t="shared" si="8"/>
        <v>-1247.1726190476188</v>
      </c>
      <c r="M36" s="3">
        <f t="shared" si="9"/>
        <v>123.73472045068026</v>
      </c>
      <c r="O36" s="1">
        <v>29</v>
      </c>
      <c r="P36" s="3">
        <f t="shared" si="10"/>
        <v>43.5</v>
      </c>
      <c r="Q36" s="7">
        <f t="shared" si="11"/>
        <v>0.8095238095238095</v>
      </c>
      <c r="R36" s="7">
        <f t="shared" si="12"/>
        <v>0.41596638655462187</v>
      </c>
      <c r="S36" s="3">
        <f t="shared" si="13"/>
        <v>-1496.6071428571427</v>
      </c>
      <c r="T36" s="3">
        <f t="shared" si="14"/>
        <v>178.17799744897954</v>
      </c>
      <c r="V36" s="1">
        <v>29</v>
      </c>
      <c r="W36" s="3">
        <f t="shared" si="15"/>
        <v>50.75</v>
      </c>
      <c r="X36" s="7">
        <f t="shared" si="16"/>
        <v>0.8095238095238095</v>
      </c>
      <c r="Y36" s="7">
        <f t="shared" si="17"/>
        <v>0.41596638655462187</v>
      </c>
      <c r="Z36" s="3">
        <f t="shared" si="18"/>
        <v>-1746.0416666666665</v>
      </c>
      <c r="AA36" s="3">
        <f t="shared" si="19"/>
        <v>242.52005208333327</v>
      </c>
      <c r="AC36" s="1">
        <v>29</v>
      </c>
      <c r="AD36" s="3">
        <f t="shared" si="20"/>
        <v>36.25</v>
      </c>
      <c r="AE36" s="7">
        <f t="shared" si="21"/>
        <v>0.8095238095238095</v>
      </c>
      <c r="AF36" s="7">
        <f t="shared" si="22"/>
        <v>0.41596638655462187</v>
      </c>
      <c r="AG36" s="3">
        <f t="shared" si="23"/>
        <v>-1662.8968253968255</v>
      </c>
      <c r="AH36" s="3">
        <f t="shared" si="24"/>
        <v>164.9796272675737</v>
      </c>
      <c r="AJ36" s="1">
        <v>29</v>
      </c>
      <c r="AK36" s="3">
        <f t="shared" si="25"/>
        <v>43.5</v>
      </c>
      <c r="AL36" s="7">
        <f t="shared" si="26"/>
        <v>0.8095238095238095</v>
      </c>
      <c r="AM36" s="7">
        <f t="shared" si="27"/>
        <v>0.41596638655462187</v>
      </c>
      <c r="AN36" s="3">
        <f t="shared" si="28"/>
        <v>-1995.4761904761901</v>
      </c>
      <c r="AO36" s="3">
        <f t="shared" si="29"/>
        <v>237.57066326530602</v>
      </c>
      <c r="AQ36" s="1">
        <v>29</v>
      </c>
      <c r="AR36" s="3">
        <f t="shared" si="30"/>
        <v>50.75</v>
      </c>
      <c r="AS36" s="7">
        <f t="shared" si="31"/>
        <v>0.8095238095238095</v>
      </c>
      <c r="AT36" s="7">
        <f t="shared" si="32"/>
        <v>0.41596638655462187</v>
      </c>
      <c r="AU36" s="3">
        <f t="shared" si="33"/>
        <v>-2328.0555555555557</v>
      </c>
      <c r="AV36" s="3">
        <f t="shared" si="34"/>
        <v>323.3600694444444</v>
      </c>
    </row>
    <row r="37" spans="1:48" ht="15">
      <c r="A37" s="1">
        <v>30</v>
      </c>
      <c r="B37" s="3">
        <f t="shared" si="0"/>
        <v>30</v>
      </c>
      <c r="C37" s="7">
        <f t="shared" si="1"/>
        <v>0.8095238095238095</v>
      </c>
      <c r="D37" s="7">
        <f t="shared" si="2"/>
        <v>0.41596638655462187</v>
      </c>
      <c r="E37" s="3">
        <f t="shared" si="3"/>
        <v>-1032.142857142857</v>
      </c>
      <c r="F37" s="3">
        <f t="shared" si="4"/>
        <v>77.62755102040815</v>
      </c>
      <c r="H37" s="1">
        <v>30</v>
      </c>
      <c r="I37" s="3">
        <f t="shared" si="5"/>
        <v>37.5</v>
      </c>
      <c r="J37" s="7">
        <f t="shared" si="6"/>
        <v>0.8095238095238095</v>
      </c>
      <c r="K37" s="7">
        <f t="shared" si="7"/>
        <v>0.41596638655462187</v>
      </c>
      <c r="L37" s="3">
        <f t="shared" si="8"/>
        <v>-1290.1785714285713</v>
      </c>
      <c r="M37" s="3">
        <f t="shared" si="9"/>
        <v>121.29304846938774</v>
      </c>
      <c r="O37" s="1">
        <v>30</v>
      </c>
      <c r="P37" s="3">
        <f t="shared" si="10"/>
        <v>45</v>
      </c>
      <c r="Q37" s="7">
        <f t="shared" si="11"/>
        <v>0.8095238095238095</v>
      </c>
      <c r="R37" s="7">
        <f t="shared" si="12"/>
        <v>0.41596638655462187</v>
      </c>
      <c r="S37" s="3">
        <f t="shared" si="13"/>
        <v>-1548.2142857142858</v>
      </c>
      <c r="T37" s="3">
        <f t="shared" si="14"/>
        <v>174.66198979591837</v>
      </c>
      <c r="V37" s="1">
        <v>30</v>
      </c>
      <c r="W37" s="3">
        <f t="shared" si="15"/>
        <v>52.5</v>
      </c>
      <c r="X37" s="7">
        <f t="shared" si="16"/>
        <v>0.8095238095238095</v>
      </c>
      <c r="Y37" s="7">
        <f t="shared" si="17"/>
        <v>0.41596638655462187</v>
      </c>
      <c r="Z37" s="3">
        <f t="shared" si="18"/>
        <v>-1806.25</v>
      </c>
      <c r="AA37" s="3">
        <f t="shared" si="19"/>
        <v>237.73437499999997</v>
      </c>
      <c r="AC37" s="1">
        <v>30</v>
      </c>
      <c r="AD37" s="3">
        <f t="shared" si="20"/>
        <v>37.5</v>
      </c>
      <c r="AE37" s="7">
        <f t="shared" si="21"/>
        <v>0.8095238095238095</v>
      </c>
      <c r="AF37" s="7">
        <f t="shared" si="22"/>
        <v>0.41596638655462187</v>
      </c>
      <c r="AG37" s="3">
        <f t="shared" si="23"/>
        <v>-1720.238095238095</v>
      </c>
      <c r="AH37" s="3">
        <f t="shared" si="24"/>
        <v>161.72406462585033</v>
      </c>
      <c r="AJ37" s="1">
        <v>30</v>
      </c>
      <c r="AK37" s="3">
        <f t="shared" si="25"/>
        <v>45</v>
      </c>
      <c r="AL37" s="7">
        <f t="shared" si="26"/>
        <v>0.8095238095238095</v>
      </c>
      <c r="AM37" s="7">
        <f t="shared" si="27"/>
        <v>0.41596638655462187</v>
      </c>
      <c r="AN37" s="3">
        <f t="shared" si="28"/>
        <v>-2064.285714285714</v>
      </c>
      <c r="AO37" s="3">
        <f t="shared" si="29"/>
        <v>232.8826530612245</v>
      </c>
      <c r="AQ37" s="1">
        <v>30</v>
      </c>
      <c r="AR37" s="3">
        <f t="shared" si="30"/>
        <v>52.5</v>
      </c>
      <c r="AS37" s="7">
        <f t="shared" si="31"/>
        <v>0.8095238095238095</v>
      </c>
      <c r="AT37" s="7">
        <f t="shared" si="32"/>
        <v>0.41596638655462187</v>
      </c>
      <c r="AU37" s="3">
        <f t="shared" si="33"/>
        <v>-2408.333333333333</v>
      </c>
      <c r="AV37" s="3">
        <f t="shared" si="34"/>
        <v>316.97916666666663</v>
      </c>
    </row>
    <row r="38" spans="1:48" ht="15">
      <c r="A38" s="1">
        <v>31</v>
      </c>
      <c r="B38" s="3">
        <f t="shared" si="0"/>
        <v>31</v>
      </c>
      <c r="C38" s="7">
        <f t="shared" si="1"/>
        <v>0.8095238095238095</v>
      </c>
      <c r="D38" s="7">
        <f t="shared" si="2"/>
        <v>0.41596638655462187</v>
      </c>
      <c r="E38" s="3">
        <f t="shared" si="3"/>
        <v>-1066.5476190476188</v>
      </c>
      <c r="F38" s="3">
        <f t="shared" si="4"/>
        <v>75.77865646258502</v>
      </c>
      <c r="H38" s="1">
        <v>31</v>
      </c>
      <c r="I38" s="3">
        <f t="shared" si="5"/>
        <v>38.75</v>
      </c>
      <c r="J38" s="7">
        <f t="shared" si="6"/>
        <v>0.8095238095238095</v>
      </c>
      <c r="K38" s="7">
        <f t="shared" si="7"/>
        <v>0.41596638655462187</v>
      </c>
      <c r="L38" s="3">
        <f t="shared" si="8"/>
        <v>-1333.1845238095236</v>
      </c>
      <c r="M38" s="3">
        <f t="shared" si="9"/>
        <v>118.40415072278911</v>
      </c>
      <c r="O38" s="1">
        <v>31</v>
      </c>
      <c r="P38" s="3">
        <f t="shared" si="10"/>
        <v>46.5</v>
      </c>
      <c r="Q38" s="7">
        <f t="shared" si="11"/>
        <v>0.8095238095238095</v>
      </c>
      <c r="R38" s="7">
        <f t="shared" si="12"/>
        <v>0.41596638655462187</v>
      </c>
      <c r="S38" s="3">
        <f t="shared" si="13"/>
        <v>-1599.8214285714284</v>
      </c>
      <c r="T38" s="3">
        <f t="shared" si="14"/>
        <v>170.50197704081634</v>
      </c>
      <c r="V38" s="1">
        <v>31</v>
      </c>
      <c r="W38" s="3">
        <f t="shared" si="15"/>
        <v>54.25</v>
      </c>
      <c r="X38" s="7">
        <f t="shared" si="16"/>
        <v>0.8095238095238095</v>
      </c>
      <c r="Y38" s="7">
        <f t="shared" si="17"/>
        <v>0.41596638655462187</v>
      </c>
      <c r="Z38" s="3">
        <f t="shared" si="18"/>
        <v>-1866.4583333333333</v>
      </c>
      <c r="AA38" s="3">
        <f t="shared" si="19"/>
        <v>232.07213541666667</v>
      </c>
      <c r="AC38" s="1">
        <v>31</v>
      </c>
      <c r="AD38" s="3">
        <f t="shared" si="20"/>
        <v>38.75</v>
      </c>
      <c r="AE38" s="7">
        <f t="shared" si="21"/>
        <v>0.8095238095238095</v>
      </c>
      <c r="AF38" s="7">
        <f t="shared" si="22"/>
        <v>0.41596638655462187</v>
      </c>
      <c r="AG38" s="3">
        <f t="shared" si="23"/>
        <v>-1777.579365079365</v>
      </c>
      <c r="AH38" s="3">
        <f t="shared" si="24"/>
        <v>157.87220096371883</v>
      </c>
      <c r="AJ38" s="1">
        <v>31</v>
      </c>
      <c r="AK38" s="3">
        <f t="shared" si="25"/>
        <v>46.5</v>
      </c>
      <c r="AL38" s="7">
        <f t="shared" si="26"/>
        <v>0.8095238095238095</v>
      </c>
      <c r="AM38" s="7">
        <f t="shared" si="27"/>
        <v>0.41596638655462187</v>
      </c>
      <c r="AN38" s="3">
        <f t="shared" si="28"/>
        <v>-2133.0952380952376</v>
      </c>
      <c r="AO38" s="3">
        <f t="shared" si="29"/>
        <v>227.33596938775509</v>
      </c>
      <c r="AQ38" s="1">
        <v>31</v>
      </c>
      <c r="AR38" s="3">
        <f t="shared" si="30"/>
        <v>54.25</v>
      </c>
      <c r="AS38" s="7">
        <f t="shared" si="31"/>
        <v>0.8095238095238095</v>
      </c>
      <c r="AT38" s="7">
        <f t="shared" si="32"/>
        <v>0.41596638655462187</v>
      </c>
      <c r="AU38" s="3">
        <f t="shared" si="33"/>
        <v>-2488.611111111111</v>
      </c>
      <c r="AV38" s="3">
        <f t="shared" si="34"/>
        <v>309.4295138888889</v>
      </c>
    </row>
    <row r="39" spans="1:48" ht="15">
      <c r="A39" s="1">
        <v>32</v>
      </c>
      <c r="B39" s="3">
        <f t="shared" si="0"/>
        <v>32</v>
      </c>
      <c r="C39" s="7">
        <f t="shared" si="1"/>
        <v>0.8095238095238095</v>
      </c>
      <c r="D39" s="7">
        <f t="shared" si="2"/>
        <v>0.41596638655462187</v>
      </c>
      <c r="E39" s="3">
        <f t="shared" si="3"/>
        <v>-1100.952380952381</v>
      </c>
      <c r="F39" s="3">
        <f t="shared" si="4"/>
        <v>73.64353741496598</v>
      </c>
      <c r="H39" s="1">
        <v>32</v>
      </c>
      <c r="I39" s="3">
        <f t="shared" si="5"/>
        <v>40</v>
      </c>
      <c r="J39" s="7">
        <f t="shared" si="6"/>
        <v>0.8095238095238095</v>
      </c>
      <c r="K39" s="7">
        <f t="shared" si="7"/>
        <v>0.41596638655462187</v>
      </c>
      <c r="L39" s="3">
        <f t="shared" si="8"/>
        <v>-1376.190476190476</v>
      </c>
      <c r="M39" s="3">
        <f t="shared" si="9"/>
        <v>115.06802721088432</v>
      </c>
      <c r="O39" s="1">
        <v>32</v>
      </c>
      <c r="P39" s="3">
        <f t="shared" si="10"/>
        <v>48</v>
      </c>
      <c r="Q39" s="7">
        <f t="shared" si="11"/>
        <v>0.8095238095238095</v>
      </c>
      <c r="R39" s="7">
        <f t="shared" si="12"/>
        <v>0.41596638655462187</v>
      </c>
      <c r="S39" s="3">
        <f t="shared" si="13"/>
        <v>-1651.4285714285713</v>
      </c>
      <c r="T39" s="3">
        <f t="shared" si="14"/>
        <v>165.69795918367348</v>
      </c>
      <c r="V39" s="1">
        <v>32</v>
      </c>
      <c r="W39" s="3">
        <f t="shared" si="15"/>
        <v>56</v>
      </c>
      <c r="X39" s="7">
        <f t="shared" si="16"/>
        <v>0.8095238095238095</v>
      </c>
      <c r="Y39" s="7">
        <f t="shared" si="17"/>
        <v>0.41596638655462187</v>
      </c>
      <c r="Z39" s="3">
        <f t="shared" si="18"/>
        <v>-1926.6666666666665</v>
      </c>
      <c r="AA39" s="3">
        <f t="shared" si="19"/>
        <v>225.53333333333325</v>
      </c>
      <c r="AC39" s="1">
        <v>32</v>
      </c>
      <c r="AD39" s="3">
        <f t="shared" si="20"/>
        <v>40</v>
      </c>
      <c r="AE39" s="7">
        <f t="shared" si="21"/>
        <v>0.8095238095238095</v>
      </c>
      <c r="AF39" s="7">
        <f t="shared" si="22"/>
        <v>0.41596638655462187</v>
      </c>
      <c r="AG39" s="3">
        <f t="shared" si="23"/>
        <v>-1834.9206349206347</v>
      </c>
      <c r="AH39" s="3">
        <f t="shared" si="24"/>
        <v>153.42403628117907</v>
      </c>
      <c r="AJ39" s="1">
        <v>32</v>
      </c>
      <c r="AK39" s="3">
        <f t="shared" si="25"/>
        <v>48</v>
      </c>
      <c r="AL39" s="7">
        <f t="shared" si="26"/>
        <v>0.8095238095238095</v>
      </c>
      <c r="AM39" s="7">
        <f t="shared" si="27"/>
        <v>0.41596638655462187</v>
      </c>
      <c r="AN39" s="3">
        <f t="shared" si="28"/>
        <v>-2201.904761904762</v>
      </c>
      <c r="AO39" s="3">
        <f t="shared" si="29"/>
        <v>220.93061224489796</v>
      </c>
      <c r="AQ39" s="1">
        <v>32</v>
      </c>
      <c r="AR39" s="3">
        <f t="shared" si="30"/>
        <v>56</v>
      </c>
      <c r="AS39" s="7">
        <f t="shared" si="31"/>
        <v>0.8095238095238095</v>
      </c>
      <c r="AT39" s="7">
        <f t="shared" si="32"/>
        <v>0.41596638655462187</v>
      </c>
      <c r="AU39" s="3">
        <f t="shared" si="33"/>
        <v>-2568.8888888888887</v>
      </c>
      <c r="AV39" s="3">
        <f t="shared" si="34"/>
        <v>300.711111111111</v>
      </c>
    </row>
    <row r="40" spans="1:48" ht="15">
      <c r="A40" s="1">
        <v>33</v>
      </c>
      <c r="B40" s="3">
        <f t="shared" si="0"/>
        <v>33</v>
      </c>
      <c r="C40" s="7">
        <f t="shared" si="1"/>
        <v>0.8095238095238095</v>
      </c>
      <c r="D40" s="7">
        <f t="shared" si="2"/>
        <v>0.41596638655462187</v>
      </c>
      <c r="E40" s="3">
        <f t="shared" si="3"/>
        <v>-1135.3571428571427</v>
      </c>
      <c r="F40" s="3">
        <f t="shared" si="4"/>
        <v>71.222193877551</v>
      </c>
      <c r="H40" s="1">
        <v>33</v>
      </c>
      <c r="I40" s="3">
        <f t="shared" si="5"/>
        <v>41.25</v>
      </c>
      <c r="J40" s="7">
        <f t="shared" si="6"/>
        <v>0.8095238095238095</v>
      </c>
      <c r="K40" s="7">
        <f t="shared" si="7"/>
        <v>0.41596638655462187</v>
      </c>
      <c r="L40" s="3">
        <f t="shared" si="8"/>
        <v>-1419.1964285714284</v>
      </c>
      <c r="M40" s="3">
        <f t="shared" si="9"/>
        <v>111.28467793367346</v>
      </c>
      <c r="O40" s="1">
        <v>33</v>
      </c>
      <c r="P40" s="3">
        <f t="shared" si="10"/>
        <v>49.5</v>
      </c>
      <c r="Q40" s="7">
        <f t="shared" si="11"/>
        <v>0.8095238095238095</v>
      </c>
      <c r="R40" s="7">
        <f t="shared" si="12"/>
        <v>0.41596638655462187</v>
      </c>
      <c r="S40" s="3">
        <f t="shared" si="13"/>
        <v>-1703.0357142857142</v>
      </c>
      <c r="T40" s="3">
        <f t="shared" si="14"/>
        <v>160.24993622448977</v>
      </c>
      <c r="V40" s="1">
        <v>33</v>
      </c>
      <c r="W40" s="3">
        <f t="shared" si="15"/>
        <v>57.75</v>
      </c>
      <c r="X40" s="7">
        <f t="shared" si="16"/>
        <v>0.8095238095238095</v>
      </c>
      <c r="Y40" s="7">
        <f t="shared" si="17"/>
        <v>0.41596638655462187</v>
      </c>
      <c r="Z40" s="3">
        <f t="shared" si="18"/>
        <v>-1986.875</v>
      </c>
      <c r="AA40" s="3">
        <f t="shared" si="19"/>
        <v>218.11796874999996</v>
      </c>
      <c r="AC40" s="1">
        <v>33</v>
      </c>
      <c r="AD40" s="3">
        <f t="shared" si="20"/>
        <v>41.25</v>
      </c>
      <c r="AE40" s="7">
        <f t="shared" si="21"/>
        <v>0.8095238095238095</v>
      </c>
      <c r="AF40" s="7">
        <f t="shared" si="22"/>
        <v>0.41596638655462187</v>
      </c>
      <c r="AG40" s="3">
        <f t="shared" si="23"/>
        <v>-1892.2619047619046</v>
      </c>
      <c r="AH40" s="3">
        <f t="shared" si="24"/>
        <v>148.37957057823127</v>
      </c>
      <c r="AJ40" s="1">
        <v>33</v>
      </c>
      <c r="AK40" s="3">
        <f t="shared" si="25"/>
        <v>49.5</v>
      </c>
      <c r="AL40" s="7">
        <f t="shared" si="26"/>
        <v>0.8095238095238095</v>
      </c>
      <c r="AM40" s="7">
        <f t="shared" si="27"/>
        <v>0.41596638655462187</v>
      </c>
      <c r="AN40" s="3">
        <f t="shared" si="28"/>
        <v>-2270.7142857142853</v>
      </c>
      <c r="AO40" s="3">
        <f t="shared" si="29"/>
        <v>213.66658163265302</v>
      </c>
      <c r="AQ40" s="1">
        <v>33</v>
      </c>
      <c r="AR40" s="3">
        <f t="shared" si="30"/>
        <v>57.75</v>
      </c>
      <c r="AS40" s="7">
        <f t="shared" si="31"/>
        <v>0.8095238095238095</v>
      </c>
      <c r="AT40" s="7">
        <f t="shared" si="32"/>
        <v>0.41596638655462187</v>
      </c>
      <c r="AU40" s="3">
        <f t="shared" si="33"/>
        <v>-2649.1666666666665</v>
      </c>
      <c r="AV40" s="3">
        <f t="shared" si="34"/>
        <v>290.8239583333333</v>
      </c>
    </row>
    <row r="41" spans="1:48" ht="15">
      <c r="A41" s="1">
        <v>34</v>
      </c>
      <c r="B41" s="3">
        <f t="shared" si="0"/>
        <v>34</v>
      </c>
      <c r="C41" s="7">
        <f t="shared" si="1"/>
        <v>0.8095238095238095</v>
      </c>
      <c r="D41" s="7">
        <f t="shared" si="2"/>
        <v>0.41596638655462187</v>
      </c>
      <c r="E41" s="3">
        <f t="shared" si="3"/>
        <v>-1169.7619047619046</v>
      </c>
      <c r="F41" s="3">
        <f t="shared" si="4"/>
        <v>68.51462585034011</v>
      </c>
      <c r="H41" s="1">
        <v>34</v>
      </c>
      <c r="I41" s="3">
        <f t="shared" si="5"/>
        <v>42.5</v>
      </c>
      <c r="J41" s="7">
        <f t="shared" si="6"/>
        <v>0.8095238095238095</v>
      </c>
      <c r="K41" s="7">
        <f t="shared" si="7"/>
        <v>0.41596638655462187</v>
      </c>
      <c r="L41" s="3">
        <f t="shared" si="8"/>
        <v>-1462.202380952381</v>
      </c>
      <c r="M41" s="3">
        <f t="shared" si="9"/>
        <v>107.05410289115643</v>
      </c>
      <c r="O41" s="1">
        <v>34</v>
      </c>
      <c r="P41" s="3">
        <f t="shared" si="10"/>
        <v>51</v>
      </c>
      <c r="Q41" s="7">
        <f t="shared" si="11"/>
        <v>0.8095238095238095</v>
      </c>
      <c r="R41" s="7">
        <f t="shared" si="12"/>
        <v>0.41596638655462187</v>
      </c>
      <c r="S41" s="3">
        <f t="shared" si="13"/>
        <v>-1754.6428571428569</v>
      </c>
      <c r="T41" s="3">
        <f t="shared" si="14"/>
        <v>154.15790816326526</v>
      </c>
      <c r="V41" s="1">
        <v>34</v>
      </c>
      <c r="W41" s="3">
        <f t="shared" si="15"/>
        <v>59.5</v>
      </c>
      <c r="X41" s="7">
        <f t="shared" si="16"/>
        <v>0.8095238095238095</v>
      </c>
      <c r="Y41" s="7">
        <f t="shared" si="17"/>
        <v>0.41596638655462187</v>
      </c>
      <c r="Z41" s="3">
        <f t="shared" si="18"/>
        <v>-2047.0833333333333</v>
      </c>
      <c r="AA41" s="3">
        <f t="shared" si="19"/>
        <v>209.82604166666667</v>
      </c>
      <c r="AC41" s="1">
        <v>34</v>
      </c>
      <c r="AD41" s="3">
        <f t="shared" si="20"/>
        <v>42.5</v>
      </c>
      <c r="AE41" s="7">
        <f t="shared" si="21"/>
        <v>0.8095238095238095</v>
      </c>
      <c r="AF41" s="7">
        <f t="shared" si="22"/>
        <v>0.41596638655462187</v>
      </c>
      <c r="AG41" s="3">
        <f t="shared" si="23"/>
        <v>-1949.6031746031745</v>
      </c>
      <c r="AH41" s="3">
        <f t="shared" si="24"/>
        <v>142.73880385487524</v>
      </c>
      <c r="AJ41" s="1">
        <v>34</v>
      </c>
      <c r="AK41" s="3">
        <f t="shared" si="25"/>
        <v>51</v>
      </c>
      <c r="AL41" s="7">
        <f t="shared" si="26"/>
        <v>0.8095238095238095</v>
      </c>
      <c r="AM41" s="7">
        <f t="shared" si="27"/>
        <v>0.41596638655462187</v>
      </c>
      <c r="AN41" s="3">
        <f t="shared" si="28"/>
        <v>-2339.523809523809</v>
      </c>
      <c r="AO41" s="3">
        <f t="shared" si="29"/>
        <v>205.54387755102036</v>
      </c>
      <c r="AQ41" s="1">
        <v>34</v>
      </c>
      <c r="AR41" s="3">
        <f t="shared" si="30"/>
        <v>59.5</v>
      </c>
      <c r="AS41" s="7">
        <f t="shared" si="31"/>
        <v>0.8095238095238095</v>
      </c>
      <c r="AT41" s="7">
        <f t="shared" si="32"/>
        <v>0.41596638655462187</v>
      </c>
      <c r="AU41" s="3">
        <f t="shared" si="33"/>
        <v>-2729.4444444444443</v>
      </c>
      <c r="AV41" s="3">
        <f t="shared" si="34"/>
        <v>279.7680555555555</v>
      </c>
    </row>
    <row r="42" spans="1:48" ht="15">
      <c r="A42" s="1">
        <v>35</v>
      </c>
      <c r="B42" s="3">
        <f t="shared" si="0"/>
        <v>35</v>
      </c>
      <c r="C42" s="7">
        <f t="shared" si="1"/>
        <v>0.8095238095238095</v>
      </c>
      <c r="D42" s="7">
        <f t="shared" si="2"/>
        <v>0.41596638655462187</v>
      </c>
      <c r="E42" s="3">
        <f t="shared" si="3"/>
        <v>-1204.1666666666665</v>
      </c>
      <c r="F42" s="3">
        <f t="shared" si="4"/>
        <v>65.52083333333331</v>
      </c>
      <c r="H42" s="1">
        <v>35</v>
      </c>
      <c r="I42" s="3">
        <f t="shared" si="5"/>
        <v>43.75</v>
      </c>
      <c r="J42" s="7">
        <f t="shared" si="6"/>
        <v>0.8095238095238095</v>
      </c>
      <c r="K42" s="7">
        <f t="shared" si="7"/>
        <v>0.41596638655462187</v>
      </c>
      <c r="L42" s="3">
        <f t="shared" si="8"/>
        <v>-1505.2083333333333</v>
      </c>
      <c r="M42" s="3">
        <f t="shared" si="9"/>
        <v>102.37630208333331</v>
      </c>
      <c r="O42" s="1">
        <v>35</v>
      </c>
      <c r="P42" s="3">
        <f t="shared" si="10"/>
        <v>52.5</v>
      </c>
      <c r="Q42" s="7">
        <f t="shared" si="11"/>
        <v>0.8095238095238095</v>
      </c>
      <c r="R42" s="7">
        <f t="shared" si="12"/>
        <v>0.41596638655462187</v>
      </c>
      <c r="S42" s="3">
        <f t="shared" si="13"/>
        <v>-1806.25</v>
      </c>
      <c r="T42" s="3">
        <f t="shared" si="14"/>
        <v>147.42187499999997</v>
      </c>
      <c r="V42" s="1">
        <v>35</v>
      </c>
      <c r="W42" s="3">
        <f t="shared" si="15"/>
        <v>61.25</v>
      </c>
      <c r="X42" s="7">
        <f t="shared" si="16"/>
        <v>0.8095238095238095</v>
      </c>
      <c r="Y42" s="7">
        <f t="shared" si="17"/>
        <v>0.41596638655462187</v>
      </c>
      <c r="Z42" s="3">
        <f t="shared" si="18"/>
        <v>-2107.2916666666665</v>
      </c>
      <c r="AA42" s="3">
        <f t="shared" si="19"/>
        <v>200.65755208333326</v>
      </c>
      <c r="AC42" s="1">
        <v>35</v>
      </c>
      <c r="AD42" s="3">
        <f t="shared" si="20"/>
        <v>43.75</v>
      </c>
      <c r="AE42" s="7">
        <f t="shared" si="21"/>
        <v>0.8095238095238095</v>
      </c>
      <c r="AF42" s="7">
        <f t="shared" si="22"/>
        <v>0.41596638655462187</v>
      </c>
      <c r="AG42" s="3">
        <f t="shared" si="23"/>
        <v>-2006.9444444444441</v>
      </c>
      <c r="AH42" s="3">
        <f t="shared" si="24"/>
        <v>136.50173611111106</v>
      </c>
      <c r="AJ42" s="1">
        <v>35</v>
      </c>
      <c r="AK42" s="3">
        <f t="shared" si="25"/>
        <v>52.5</v>
      </c>
      <c r="AL42" s="7">
        <f t="shared" si="26"/>
        <v>0.8095238095238095</v>
      </c>
      <c r="AM42" s="7">
        <f t="shared" si="27"/>
        <v>0.41596638655462187</v>
      </c>
      <c r="AN42" s="3">
        <f t="shared" si="28"/>
        <v>-2408.333333333333</v>
      </c>
      <c r="AO42" s="3">
        <f t="shared" si="29"/>
        <v>196.56249999999994</v>
      </c>
      <c r="AQ42" s="1">
        <v>35</v>
      </c>
      <c r="AR42" s="3">
        <f t="shared" si="30"/>
        <v>61.25</v>
      </c>
      <c r="AS42" s="7">
        <f t="shared" si="31"/>
        <v>0.8095238095238095</v>
      </c>
      <c r="AT42" s="7">
        <f t="shared" si="32"/>
        <v>0.41596638655462187</v>
      </c>
      <c r="AU42" s="3">
        <f t="shared" si="33"/>
        <v>-2809.7222222222217</v>
      </c>
      <c r="AV42" s="3">
        <f t="shared" si="34"/>
        <v>267.5434027777777</v>
      </c>
    </row>
    <row r="43" spans="1:48" ht="15">
      <c r="A43" s="1">
        <v>36</v>
      </c>
      <c r="B43" s="3">
        <f t="shared" si="0"/>
        <v>36</v>
      </c>
      <c r="C43" s="7">
        <f t="shared" si="1"/>
        <v>0.8095238095238095</v>
      </c>
      <c r="D43" s="7">
        <f t="shared" si="2"/>
        <v>0.41596638655462187</v>
      </c>
      <c r="E43" s="3">
        <f t="shared" si="3"/>
        <v>-1238.5714285714284</v>
      </c>
      <c r="F43" s="3">
        <f t="shared" si="4"/>
        <v>62.240816326530606</v>
      </c>
      <c r="H43" s="1">
        <v>36</v>
      </c>
      <c r="I43" s="3">
        <f t="shared" si="5"/>
        <v>45</v>
      </c>
      <c r="J43" s="7">
        <f t="shared" si="6"/>
        <v>0.8095238095238095</v>
      </c>
      <c r="K43" s="7">
        <f t="shared" si="7"/>
        <v>0.41596638655462187</v>
      </c>
      <c r="L43" s="3">
        <f t="shared" si="8"/>
        <v>-1548.2142857142858</v>
      </c>
      <c r="M43" s="3">
        <f t="shared" si="9"/>
        <v>97.2512755102041</v>
      </c>
      <c r="O43" s="1">
        <v>36</v>
      </c>
      <c r="P43" s="3">
        <f t="shared" si="10"/>
        <v>54</v>
      </c>
      <c r="Q43" s="7">
        <f t="shared" si="11"/>
        <v>0.8095238095238095</v>
      </c>
      <c r="R43" s="7">
        <f t="shared" si="12"/>
        <v>0.41596638655462187</v>
      </c>
      <c r="S43" s="3">
        <f t="shared" si="13"/>
        <v>-1857.8571428571427</v>
      </c>
      <c r="T43" s="3">
        <f t="shared" si="14"/>
        <v>140.04183673469385</v>
      </c>
      <c r="V43" s="1">
        <v>36</v>
      </c>
      <c r="W43" s="3">
        <f t="shared" si="15"/>
        <v>63</v>
      </c>
      <c r="X43" s="7">
        <f t="shared" si="16"/>
        <v>0.8095238095238095</v>
      </c>
      <c r="Y43" s="7">
        <f t="shared" si="17"/>
        <v>0.41596638655462187</v>
      </c>
      <c r="Z43" s="3">
        <f t="shared" si="18"/>
        <v>-2167.5</v>
      </c>
      <c r="AA43" s="3">
        <f t="shared" si="19"/>
        <v>190.61249999999998</v>
      </c>
      <c r="AC43" s="1">
        <v>36</v>
      </c>
      <c r="AD43" s="3">
        <f t="shared" si="20"/>
        <v>45</v>
      </c>
      <c r="AE43" s="7">
        <f t="shared" si="21"/>
        <v>0.8095238095238095</v>
      </c>
      <c r="AF43" s="7">
        <f t="shared" si="22"/>
        <v>0.41596638655462187</v>
      </c>
      <c r="AG43" s="3">
        <f t="shared" si="23"/>
        <v>-2064.285714285714</v>
      </c>
      <c r="AH43" s="3">
        <f t="shared" si="24"/>
        <v>129.6683673469388</v>
      </c>
      <c r="AJ43" s="1">
        <v>36</v>
      </c>
      <c r="AK43" s="3">
        <f t="shared" si="25"/>
        <v>54</v>
      </c>
      <c r="AL43" s="7">
        <f t="shared" si="26"/>
        <v>0.8095238095238095</v>
      </c>
      <c r="AM43" s="7">
        <f t="shared" si="27"/>
        <v>0.41596638655462187</v>
      </c>
      <c r="AN43" s="3">
        <f t="shared" si="28"/>
        <v>-2477.142857142857</v>
      </c>
      <c r="AO43" s="3">
        <f t="shared" si="29"/>
        <v>186.72244897959177</v>
      </c>
      <c r="AQ43" s="1">
        <v>36</v>
      </c>
      <c r="AR43" s="3">
        <f t="shared" si="30"/>
        <v>63</v>
      </c>
      <c r="AS43" s="7">
        <f t="shared" si="31"/>
        <v>0.8095238095238095</v>
      </c>
      <c r="AT43" s="7">
        <f t="shared" si="32"/>
        <v>0.41596638655462187</v>
      </c>
      <c r="AU43" s="3">
        <f t="shared" si="33"/>
        <v>-2890</v>
      </c>
      <c r="AV43" s="3">
        <f t="shared" si="34"/>
        <v>254.14999999999998</v>
      </c>
    </row>
    <row r="44" spans="1:48" ht="15">
      <c r="A44" s="1">
        <v>37</v>
      </c>
      <c r="B44" s="3">
        <f t="shared" si="0"/>
        <v>37</v>
      </c>
      <c r="C44" s="7">
        <f t="shared" si="1"/>
        <v>0.8095238095238095</v>
      </c>
      <c r="D44" s="7">
        <f t="shared" si="2"/>
        <v>0.41596638655462187</v>
      </c>
      <c r="E44" s="3">
        <f t="shared" si="3"/>
        <v>-1272.9761904761904</v>
      </c>
      <c r="F44" s="3">
        <f t="shared" si="4"/>
        <v>58.67457482993197</v>
      </c>
      <c r="H44" s="1">
        <v>37</v>
      </c>
      <c r="I44" s="3">
        <f t="shared" si="5"/>
        <v>46.25</v>
      </c>
      <c r="J44" s="7">
        <f t="shared" si="6"/>
        <v>0.8095238095238095</v>
      </c>
      <c r="K44" s="7">
        <f t="shared" si="7"/>
        <v>0.41596638655462187</v>
      </c>
      <c r="L44" s="3">
        <f t="shared" si="8"/>
        <v>-1591.220238095238</v>
      </c>
      <c r="M44" s="3">
        <f t="shared" si="9"/>
        <v>91.67902317176869</v>
      </c>
      <c r="O44" s="1">
        <v>37</v>
      </c>
      <c r="P44" s="3">
        <f t="shared" si="10"/>
        <v>55.5</v>
      </c>
      <c r="Q44" s="7">
        <f t="shared" si="11"/>
        <v>0.8095238095238095</v>
      </c>
      <c r="R44" s="7">
        <f t="shared" si="12"/>
        <v>0.41596638655462187</v>
      </c>
      <c r="S44" s="3">
        <f t="shared" si="13"/>
        <v>-1909.4642857142856</v>
      </c>
      <c r="T44" s="3">
        <f t="shared" si="14"/>
        <v>132.01779336734685</v>
      </c>
      <c r="V44" s="1">
        <v>37</v>
      </c>
      <c r="W44" s="3">
        <f t="shared" si="15"/>
        <v>64.75</v>
      </c>
      <c r="X44" s="7">
        <f t="shared" si="16"/>
        <v>0.8095238095238095</v>
      </c>
      <c r="Y44" s="7">
        <f t="shared" si="17"/>
        <v>0.41596638655462187</v>
      </c>
      <c r="Z44" s="3">
        <f t="shared" si="18"/>
        <v>-2227.708333333333</v>
      </c>
      <c r="AA44" s="3">
        <f t="shared" si="19"/>
        <v>179.69088541666665</v>
      </c>
      <c r="AC44" s="1">
        <v>37</v>
      </c>
      <c r="AD44" s="3">
        <f t="shared" si="20"/>
        <v>46.25</v>
      </c>
      <c r="AE44" s="7">
        <f t="shared" si="21"/>
        <v>0.8095238095238095</v>
      </c>
      <c r="AF44" s="7">
        <f t="shared" si="22"/>
        <v>0.41596638655462187</v>
      </c>
      <c r="AG44" s="3">
        <f t="shared" si="23"/>
        <v>-2121.6269841269836</v>
      </c>
      <c r="AH44" s="3">
        <f t="shared" si="24"/>
        <v>122.23869756235823</v>
      </c>
      <c r="AJ44" s="1">
        <v>37</v>
      </c>
      <c r="AK44" s="3">
        <f t="shared" si="25"/>
        <v>55.5</v>
      </c>
      <c r="AL44" s="7">
        <f t="shared" si="26"/>
        <v>0.8095238095238095</v>
      </c>
      <c r="AM44" s="7">
        <f t="shared" si="27"/>
        <v>0.41596638655462187</v>
      </c>
      <c r="AN44" s="3">
        <f t="shared" si="28"/>
        <v>-2545.9523809523807</v>
      </c>
      <c r="AO44" s="3">
        <f t="shared" si="29"/>
        <v>176.02372448979585</v>
      </c>
      <c r="AQ44" s="1">
        <v>37</v>
      </c>
      <c r="AR44" s="3">
        <f t="shared" si="30"/>
        <v>64.75</v>
      </c>
      <c r="AS44" s="7">
        <f t="shared" si="31"/>
        <v>0.8095238095238095</v>
      </c>
      <c r="AT44" s="7">
        <f t="shared" si="32"/>
        <v>0.41596638655462187</v>
      </c>
      <c r="AU44" s="3">
        <f t="shared" si="33"/>
        <v>-2970.2777777777774</v>
      </c>
      <c r="AV44" s="3">
        <f t="shared" si="34"/>
        <v>239.5878472222222</v>
      </c>
    </row>
    <row r="45" spans="1:48" ht="15">
      <c r="A45" s="1">
        <v>38</v>
      </c>
      <c r="B45" s="3">
        <f t="shared" si="0"/>
        <v>38</v>
      </c>
      <c r="C45" s="7">
        <f t="shared" si="1"/>
        <v>0.8095238095238095</v>
      </c>
      <c r="D45" s="7">
        <f t="shared" si="2"/>
        <v>0.41596638655462187</v>
      </c>
      <c r="E45" s="3">
        <f t="shared" si="3"/>
        <v>-1307.3809523809523</v>
      </c>
      <c r="F45" s="3">
        <f t="shared" si="4"/>
        <v>54.82210884353741</v>
      </c>
      <c r="H45" s="1">
        <v>38</v>
      </c>
      <c r="I45" s="3">
        <f t="shared" si="5"/>
        <v>47.5</v>
      </c>
      <c r="J45" s="7">
        <f t="shared" si="6"/>
        <v>0.8095238095238095</v>
      </c>
      <c r="K45" s="7">
        <f t="shared" si="7"/>
        <v>0.41596638655462187</v>
      </c>
      <c r="L45" s="3">
        <f t="shared" si="8"/>
        <v>-1634.2261904761904</v>
      </c>
      <c r="M45" s="3">
        <f t="shared" si="9"/>
        <v>85.6595450680272</v>
      </c>
      <c r="O45" s="1">
        <v>38</v>
      </c>
      <c r="P45" s="3">
        <f t="shared" si="10"/>
        <v>57</v>
      </c>
      <c r="Q45" s="7">
        <f t="shared" si="11"/>
        <v>0.8095238095238095</v>
      </c>
      <c r="R45" s="7">
        <f t="shared" si="12"/>
        <v>0.41596638655462187</v>
      </c>
      <c r="S45" s="3">
        <f t="shared" si="13"/>
        <v>-1961.0714285714282</v>
      </c>
      <c r="T45" s="3">
        <f t="shared" si="14"/>
        <v>123.34974489795911</v>
      </c>
      <c r="V45" s="1">
        <v>38</v>
      </c>
      <c r="W45" s="3">
        <f t="shared" si="15"/>
        <v>66.5</v>
      </c>
      <c r="X45" s="7">
        <f t="shared" si="16"/>
        <v>0.8095238095238095</v>
      </c>
      <c r="Y45" s="7">
        <f t="shared" si="17"/>
        <v>0.41596638655462187</v>
      </c>
      <c r="Z45" s="3">
        <f t="shared" si="18"/>
        <v>-2287.9166666666665</v>
      </c>
      <c r="AA45" s="3">
        <f t="shared" si="19"/>
        <v>167.89270833333325</v>
      </c>
      <c r="AC45" s="1">
        <v>38</v>
      </c>
      <c r="AD45" s="3">
        <f t="shared" si="20"/>
        <v>47.5</v>
      </c>
      <c r="AE45" s="7">
        <f t="shared" si="21"/>
        <v>0.8095238095238095</v>
      </c>
      <c r="AF45" s="7">
        <f t="shared" si="22"/>
        <v>0.41596638655462187</v>
      </c>
      <c r="AG45" s="3">
        <f t="shared" si="23"/>
        <v>-2178.9682539682535</v>
      </c>
      <c r="AH45" s="3">
        <f t="shared" si="24"/>
        <v>114.2127267573696</v>
      </c>
      <c r="AJ45" s="1">
        <v>38</v>
      </c>
      <c r="AK45" s="3">
        <f t="shared" si="25"/>
        <v>57</v>
      </c>
      <c r="AL45" s="7">
        <f t="shared" si="26"/>
        <v>0.8095238095238095</v>
      </c>
      <c r="AM45" s="7">
        <f t="shared" si="27"/>
        <v>0.41596638655462187</v>
      </c>
      <c r="AN45" s="3">
        <f t="shared" si="28"/>
        <v>-2614.7619047619046</v>
      </c>
      <c r="AO45" s="3">
        <f t="shared" si="29"/>
        <v>164.46632653061215</v>
      </c>
      <c r="AQ45" s="1">
        <v>38</v>
      </c>
      <c r="AR45" s="3">
        <f t="shared" si="30"/>
        <v>66.5</v>
      </c>
      <c r="AS45" s="7">
        <f t="shared" si="31"/>
        <v>0.8095238095238095</v>
      </c>
      <c r="AT45" s="7">
        <f t="shared" si="32"/>
        <v>0.41596638655462187</v>
      </c>
      <c r="AU45" s="3">
        <f t="shared" si="33"/>
        <v>-3050.555555555555</v>
      </c>
      <c r="AV45" s="3">
        <f t="shared" si="34"/>
        <v>223.85694444444434</v>
      </c>
    </row>
    <row r="46" spans="1:48" ht="15">
      <c r="A46" s="1">
        <v>39</v>
      </c>
      <c r="B46" s="3">
        <f t="shared" si="0"/>
        <v>39</v>
      </c>
      <c r="C46" s="7">
        <f t="shared" si="1"/>
        <v>0.8095238095238095</v>
      </c>
      <c r="D46" s="7">
        <f t="shared" si="2"/>
        <v>0.41596638655462187</v>
      </c>
      <c r="E46" s="3">
        <f t="shared" si="3"/>
        <v>-1341.7857142857142</v>
      </c>
      <c r="F46" s="3">
        <f t="shared" si="4"/>
        <v>50.68341836734692</v>
      </c>
      <c r="H46" s="1">
        <v>39</v>
      </c>
      <c r="I46" s="3">
        <f t="shared" si="5"/>
        <v>48.75</v>
      </c>
      <c r="J46" s="7">
        <f t="shared" si="6"/>
        <v>0.8095238095238095</v>
      </c>
      <c r="K46" s="7">
        <f t="shared" si="7"/>
        <v>0.41596638655462187</v>
      </c>
      <c r="L46" s="3">
        <f t="shared" si="8"/>
        <v>-1677.2321428571427</v>
      </c>
      <c r="M46" s="3">
        <f t="shared" si="9"/>
        <v>79.19284119897955</v>
      </c>
      <c r="O46" s="1">
        <v>39</v>
      </c>
      <c r="P46" s="3">
        <f t="shared" si="10"/>
        <v>58.5</v>
      </c>
      <c r="Q46" s="7">
        <f t="shared" si="11"/>
        <v>0.8095238095238095</v>
      </c>
      <c r="R46" s="7">
        <f t="shared" si="12"/>
        <v>0.41596638655462187</v>
      </c>
      <c r="S46" s="3">
        <f t="shared" si="13"/>
        <v>-2012.678571428571</v>
      </c>
      <c r="T46" s="3">
        <f t="shared" si="14"/>
        <v>114.03769132653059</v>
      </c>
      <c r="V46" s="1">
        <v>39</v>
      </c>
      <c r="W46" s="3">
        <f t="shared" si="15"/>
        <v>68.25</v>
      </c>
      <c r="X46" s="7">
        <f t="shared" si="16"/>
        <v>0.8095238095238095</v>
      </c>
      <c r="Y46" s="7">
        <f t="shared" si="17"/>
        <v>0.41596638655462187</v>
      </c>
      <c r="Z46" s="3">
        <f t="shared" si="18"/>
        <v>-2348.125</v>
      </c>
      <c r="AA46" s="3">
        <f t="shared" si="19"/>
        <v>155.21796874999998</v>
      </c>
      <c r="AC46" s="1">
        <v>39</v>
      </c>
      <c r="AD46" s="3">
        <f t="shared" si="20"/>
        <v>48.75</v>
      </c>
      <c r="AE46" s="7">
        <f t="shared" si="21"/>
        <v>0.8095238095238095</v>
      </c>
      <c r="AF46" s="7">
        <f t="shared" si="22"/>
        <v>0.41596638655462187</v>
      </c>
      <c r="AG46" s="3">
        <f t="shared" si="23"/>
        <v>-2236.309523809524</v>
      </c>
      <c r="AH46" s="3">
        <f t="shared" si="24"/>
        <v>105.59045493197274</v>
      </c>
      <c r="AJ46" s="1">
        <v>39</v>
      </c>
      <c r="AK46" s="3">
        <f t="shared" si="25"/>
        <v>58.5</v>
      </c>
      <c r="AL46" s="7">
        <f t="shared" si="26"/>
        <v>0.8095238095238095</v>
      </c>
      <c r="AM46" s="7">
        <f t="shared" si="27"/>
        <v>0.41596638655462187</v>
      </c>
      <c r="AN46" s="3">
        <f t="shared" si="28"/>
        <v>-2683.5714285714284</v>
      </c>
      <c r="AO46" s="3">
        <f t="shared" si="29"/>
        <v>152.0502551020408</v>
      </c>
      <c r="AQ46" s="1">
        <v>39</v>
      </c>
      <c r="AR46" s="3">
        <f t="shared" si="30"/>
        <v>68.25</v>
      </c>
      <c r="AS46" s="7">
        <f t="shared" si="31"/>
        <v>0.8095238095238095</v>
      </c>
      <c r="AT46" s="7">
        <f t="shared" si="32"/>
        <v>0.41596638655462187</v>
      </c>
      <c r="AU46" s="3">
        <f t="shared" si="33"/>
        <v>-3130.833333333333</v>
      </c>
      <c r="AV46" s="3">
        <f t="shared" si="34"/>
        <v>206.95729166666663</v>
      </c>
    </row>
    <row r="47" spans="1:48" ht="15">
      <c r="A47" s="1">
        <v>40</v>
      </c>
      <c r="B47" s="3">
        <f t="shared" si="0"/>
        <v>40</v>
      </c>
      <c r="C47" s="7">
        <f t="shared" si="1"/>
        <v>0.8095238095238095</v>
      </c>
      <c r="D47" s="7">
        <f t="shared" si="2"/>
        <v>0.41596638655462187</v>
      </c>
      <c r="E47" s="3">
        <f t="shared" si="3"/>
        <v>-1376.190476190476</v>
      </c>
      <c r="F47" s="3">
        <f t="shared" si="4"/>
        <v>46.25850340136052</v>
      </c>
      <c r="H47" s="1">
        <v>40</v>
      </c>
      <c r="I47" s="3">
        <f t="shared" si="5"/>
        <v>50</v>
      </c>
      <c r="J47" s="7">
        <f t="shared" si="6"/>
        <v>0.8095238095238095</v>
      </c>
      <c r="K47" s="7">
        <f t="shared" si="7"/>
        <v>0.41596638655462187</v>
      </c>
      <c r="L47" s="3">
        <f t="shared" si="8"/>
        <v>-1720.238095238095</v>
      </c>
      <c r="M47" s="3">
        <f t="shared" si="9"/>
        <v>72.27891156462583</v>
      </c>
      <c r="O47" s="1">
        <v>40</v>
      </c>
      <c r="P47" s="3">
        <f t="shared" si="10"/>
        <v>60</v>
      </c>
      <c r="Q47" s="7">
        <f t="shared" si="11"/>
        <v>0.8095238095238095</v>
      </c>
      <c r="R47" s="7">
        <f t="shared" si="12"/>
        <v>0.41596638655462187</v>
      </c>
      <c r="S47" s="3">
        <f t="shared" si="13"/>
        <v>-2064.285714285714</v>
      </c>
      <c r="T47" s="3">
        <f t="shared" si="14"/>
        <v>104.08163265306122</v>
      </c>
      <c r="V47" s="1">
        <v>40</v>
      </c>
      <c r="W47" s="3">
        <f t="shared" si="15"/>
        <v>70</v>
      </c>
      <c r="X47" s="7">
        <f t="shared" si="16"/>
        <v>0.8095238095238095</v>
      </c>
      <c r="Y47" s="7">
        <f t="shared" si="17"/>
        <v>0.41596638655462187</v>
      </c>
      <c r="Z47" s="3">
        <f t="shared" si="18"/>
        <v>-2408.333333333333</v>
      </c>
      <c r="AA47" s="3">
        <f t="shared" si="19"/>
        <v>141.66666666666657</v>
      </c>
      <c r="AC47" s="1">
        <v>40</v>
      </c>
      <c r="AD47" s="3">
        <f t="shared" si="20"/>
        <v>50</v>
      </c>
      <c r="AE47" s="7">
        <f t="shared" si="21"/>
        <v>0.8095238095238095</v>
      </c>
      <c r="AF47" s="7">
        <f t="shared" si="22"/>
        <v>0.41596638655462187</v>
      </c>
      <c r="AG47" s="3">
        <f t="shared" si="23"/>
        <v>-2293.6507936507937</v>
      </c>
      <c r="AH47" s="3">
        <f t="shared" si="24"/>
        <v>96.37188208616779</v>
      </c>
      <c r="AJ47" s="1">
        <v>40</v>
      </c>
      <c r="AK47" s="3">
        <f t="shared" si="25"/>
        <v>60</v>
      </c>
      <c r="AL47" s="7">
        <f t="shared" si="26"/>
        <v>0.8095238095238095</v>
      </c>
      <c r="AM47" s="7">
        <f t="shared" si="27"/>
        <v>0.41596638655462187</v>
      </c>
      <c r="AN47" s="3">
        <f t="shared" si="28"/>
        <v>-2752.380952380952</v>
      </c>
      <c r="AO47" s="3">
        <f t="shared" si="29"/>
        <v>138.7755102040816</v>
      </c>
      <c r="AQ47" s="1">
        <v>40</v>
      </c>
      <c r="AR47" s="3">
        <f t="shared" si="30"/>
        <v>70</v>
      </c>
      <c r="AS47" s="7">
        <f t="shared" si="31"/>
        <v>0.8095238095238095</v>
      </c>
      <c r="AT47" s="7">
        <f t="shared" si="32"/>
        <v>0.41596638655462187</v>
      </c>
      <c r="AU47" s="3">
        <f t="shared" si="33"/>
        <v>-3211.1111111111104</v>
      </c>
      <c r="AV47" s="3">
        <f t="shared" si="34"/>
        <v>188.88888888888877</v>
      </c>
    </row>
    <row r="48" spans="1:48" ht="15">
      <c r="A48" s="1">
        <v>1</v>
      </c>
      <c r="B48" s="7">
        <f>A48/A$61</f>
        <v>0.07142857142857142</v>
      </c>
      <c r="C48" s="7">
        <f>1-4/21*(1-B48)^2</f>
        <v>0.8357628765792031</v>
      </c>
      <c r="D48" s="7">
        <f>0.5*(1-16/49*(1-B48)^2)/(1-4/21*(1-B48)^2)</f>
        <v>0.42981727574750833</v>
      </c>
      <c r="E48" s="3">
        <f>-C48*B$2*B$3*B$1/10</f>
        <v>-1420.7968901846455</v>
      </c>
      <c r="F48" s="3">
        <f>C48*B$2*B$3*B$1*(B$3/2-D48*B$3)/1000</f>
        <v>39.88615854505065</v>
      </c>
      <c r="H48" s="1">
        <v>1</v>
      </c>
      <c r="I48" s="7">
        <f>H48/H$61</f>
        <v>0.07142857142857142</v>
      </c>
      <c r="J48" s="7">
        <f>1-4/21*(1-I48)^2</f>
        <v>0.8357628765792031</v>
      </c>
      <c r="K48" s="7">
        <f>0.5*(1-16/49*(1-I48)^2)/(1-4/21*(1-I48)^2)</f>
        <v>0.42981727574750833</v>
      </c>
      <c r="L48" s="3">
        <f>-J48*I$2*I$3*I$1/10</f>
        <v>-1775.9961127308065</v>
      </c>
      <c r="M48" s="3">
        <f>J48*I$2*I$3*I$1*(I$3/2-K48*I$3)/1000</f>
        <v>62.32212272664164</v>
      </c>
      <c r="O48" s="1">
        <v>1</v>
      </c>
      <c r="P48" s="7">
        <f>O48/O$61</f>
        <v>0.07142857142857142</v>
      </c>
      <c r="Q48" s="7">
        <f>1-4/21*(1-P48)^2</f>
        <v>0.8357628765792031</v>
      </c>
      <c r="R48" s="7">
        <f>0.5*(1-16/49*(1-P48)^2)/(1-4/21*(1-P48)^2)</f>
        <v>0.42981727574750833</v>
      </c>
      <c r="S48" s="3">
        <f>-Q48*P$2*P$3*P$1/10</f>
        <v>-2131.195335276968</v>
      </c>
      <c r="T48" s="3">
        <f>Q48*P$2*P$3*P$1*(P$3/2-R48*P$3)/1000</f>
        <v>89.74385672636399</v>
      </c>
      <c r="V48" s="1">
        <v>1</v>
      </c>
      <c r="W48" s="7">
        <f>V48/V$61</f>
        <v>0.07142857142857142</v>
      </c>
      <c r="X48" s="7">
        <f>1-4/21*(1-W48)^2</f>
        <v>0.8357628765792031</v>
      </c>
      <c r="Y48" s="7">
        <f>0.5*(1-16/49*(1-W48)^2)/(1-4/21*(1-W48)^2)</f>
        <v>0.42981727574750833</v>
      </c>
      <c r="Z48" s="3">
        <f>-X48*W$2*W$3*W$1/10</f>
        <v>-2486.394557823129</v>
      </c>
      <c r="AA48" s="3">
        <f>X48*W$2*W$3*W$1*(W$3/2-Y48*W$3)/1000</f>
        <v>122.15136054421764</v>
      </c>
      <c r="AC48" s="1">
        <v>1</v>
      </c>
      <c r="AD48" s="7">
        <f>AC48/AC$61</f>
        <v>0.07142857142857142</v>
      </c>
      <c r="AE48" s="7">
        <f>1-4/21*(1-AD48)^2</f>
        <v>0.8357628765792031</v>
      </c>
      <c r="AF48" s="7">
        <f>0.5*(1-16/49*(1-AD48)^2)/(1-4/21*(1-AD48)^2)</f>
        <v>0.42981727574750833</v>
      </c>
      <c r="AG48" s="3">
        <f>-AE48*AD$2*AD$3*AD$1/10</f>
        <v>-2367.9948169744084</v>
      </c>
      <c r="AH48" s="3">
        <f>AE48*AD$2*AD$3*AD$1*(AD$3/2-AF48*AD$3)/1000</f>
        <v>83.09616363552219</v>
      </c>
      <c r="AJ48" s="1">
        <v>1</v>
      </c>
      <c r="AK48" s="7">
        <f>AJ48/AJ$61</f>
        <v>0.07142857142857142</v>
      </c>
      <c r="AL48" s="7">
        <f>1-4/21*(1-AK48)^2</f>
        <v>0.8357628765792031</v>
      </c>
      <c r="AM48" s="7">
        <f>0.5*(1-16/49*(1-AK48)^2)/(1-4/21*(1-AK48)^2)</f>
        <v>0.42981727574750833</v>
      </c>
      <c r="AN48" s="3">
        <f>-AL48*AK$2*AK$3*AK$1/10</f>
        <v>-2841.5937803692905</v>
      </c>
      <c r="AO48" s="3">
        <f>AL48*AK$2*AK$3*AK$1*(AK$3/2-AM48*AK$3)/1000</f>
        <v>119.65847563515196</v>
      </c>
      <c r="AQ48" s="1">
        <v>1</v>
      </c>
      <c r="AR48" s="7">
        <f>AQ48/AQ$61</f>
        <v>0.07142857142857142</v>
      </c>
      <c r="AS48" s="7">
        <f>1-4/21*(1-AR48)^2</f>
        <v>0.8357628765792031</v>
      </c>
      <c r="AT48" s="7">
        <f>0.5*(1-16/49*(1-AR48)^2)/(1-4/21*(1-AR48)^2)</f>
        <v>0.42981727574750833</v>
      </c>
      <c r="AU48" s="3">
        <f>-AS48*AR$2*AR$3*AR$1/10</f>
        <v>-3315.1927437641725</v>
      </c>
      <c r="AV48" s="3">
        <f>AS48*AR$2*AR$3*AR$1*(AR$3/2-AT48*AR$3)/1000</f>
        <v>162.86848072562353</v>
      </c>
    </row>
    <row r="49" spans="1:48" ht="15">
      <c r="A49" s="1">
        <v>2</v>
      </c>
      <c r="B49" s="7">
        <f aca="true" t="shared" si="35" ref="B49:B61">A49/A$61</f>
        <v>0.14285714285714285</v>
      </c>
      <c r="C49" s="7">
        <f aca="true" t="shared" si="36" ref="C49:C61">1-4/21*(1-B49)^2</f>
        <v>0.8600583090379008</v>
      </c>
      <c r="D49" s="7">
        <f aca="true" t="shared" si="37" ref="D49:D61">0.5*(1-16/49*(1-B49)^2)/(1-4/21*(1-B49)^2)</f>
        <v>0.4418886198547216</v>
      </c>
      <c r="E49" s="3">
        <f aca="true" t="shared" si="38" ref="E49:E61">-C49*B$2*B$3*B$1/10</f>
        <v>-1462.099125364431</v>
      </c>
      <c r="F49" s="3">
        <f aca="true" t="shared" si="39" ref="F49:F61">C49*B$2*B$3*B$1*(B$3/2-D49*B$3)/1000</f>
        <v>33.98583923365258</v>
      </c>
      <c r="H49" s="1">
        <v>2</v>
      </c>
      <c r="I49" s="7">
        <f aca="true" t="shared" si="40" ref="I49:I61">H49/H$61</f>
        <v>0.14285714285714285</v>
      </c>
      <c r="J49" s="7">
        <f aca="true" t="shared" si="41" ref="J49:J61">1-4/21*(1-I49)^2</f>
        <v>0.8600583090379008</v>
      </c>
      <c r="K49" s="7">
        <f aca="true" t="shared" si="42" ref="K49:K61">0.5*(1-16/49*(1-I49)^2)/(1-4/21*(1-I49)^2)</f>
        <v>0.4418886198547216</v>
      </c>
      <c r="L49" s="3">
        <f aca="true" t="shared" si="43" ref="L49:L61">-J49*I$2*I$3*I$1/10</f>
        <v>-1827.623906705539</v>
      </c>
      <c r="M49" s="3">
        <f aca="true" t="shared" si="44" ref="M49:M61">J49*I$2*I$3*I$1*(I$3/2-K49*I$3)/1000</f>
        <v>53.10287380258222</v>
      </c>
      <c r="O49" s="1">
        <v>2</v>
      </c>
      <c r="P49" s="7">
        <f aca="true" t="shared" si="45" ref="P49:P61">O49/O$61</f>
        <v>0.14285714285714285</v>
      </c>
      <c r="Q49" s="7">
        <f aca="true" t="shared" si="46" ref="Q49:Q61">1-4/21*(1-P49)^2</f>
        <v>0.8600583090379008</v>
      </c>
      <c r="R49" s="7">
        <f aca="true" t="shared" si="47" ref="R49:R61">0.5*(1-16/49*(1-P49)^2)/(1-4/21*(1-P49)^2)</f>
        <v>0.4418886198547216</v>
      </c>
      <c r="S49" s="3">
        <f aca="true" t="shared" si="48" ref="S49:S61">-Q49*P$2*P$3*P$1/10</f>
        <v>-2193.148688046647</v>
      </c>
      <c r="T49" s="3">
        <f aca="true" t="shared" si="49" ref="T49:T61">Q49*P$2*P$3*P$1*(P$3/2-R49*P$3)/1000</f>
        <v>76.46813827571837</v>
      </c>
      <c r="V49" s="1">
        <v>2</v>
      </c>
      <c r="W49" s="7">
        <f aca="true" t="shared" si="50" ref="W49:W61">V49/V$61</f>
        <v>0.14285714285714285</v>
      </c>
      <c r="X49" s="7">
        <f aca="true" t="shared" si="51" ref="X49:X61">1-4/21*(1-W49)^2</f>
        <v>0.8600583090379008</v>
      </c>
      <c r="Y49" s="7">
        <f aca="true" t="shared" si="52" ref="Y49:Y61">0.5*(1-16/49*(1-W49)^2)/(1-4/21*(1-W49)^2)</f>
        <v>0.4418886198547216</v>
      </c>
      <c r="Z49" s="3">
        <f aca="true" t="shared" si="53" ref="Z49:Z61">-X49*W$2*W$3*W$1/10</f>
        <v>-2558.6734693877547</v>
      </c>
      <c r="AA49" s="3">
        <f aca="true" t="shared" si="54" ref="AA49:AA61">X49*W$2*W$3*W$1*(W$3/2-Y49*W$3)/1000</f>
        <v>104.0816326530611</v>
      </c>
      <c r="AC49" s="1">
        <v>2</v>
      </c>
      <c r="AD49" s="7">
        <f aca="true" t="shared" si="55" ref="AD49:AD61">AC49/AC$61</f>
        <v>0.14285714285714285</v>
      </c>
      <c r="AE49" s="7">
        <f aca="true" t="shared" si="56" ref="AE49:AE61">1-4/21*(1-AD49)^2</f>
        <v>0.8600583090379008</v>
      </c>
      <c r="AF49" s="7">
        <f aca="true" t="shared" si="57" ref="AF49:AF61">0.5*(1-16/49*(1-AD49)^2)/(1-4/21*(1-AD49)^2)</f>
        <v>0.4418886198547216</v>
      </c>
      <c r="AG49" s="3">
        <f aca="true" t="shared" si="58" ref="AG49:AG61">-AE49*AD$2*AD$3*AD$1/10</f>
        <v>-2436.8318756073854</v>
      </c>
      <c r="AH49" s="3">
        <f aca="true" t="shared" si="59" ref="AH49:AH61">AE49*AD$2*AD$3*AD$1*(AD$3/2-AF49*AD$3)/1000</f>
        <v>70.80383173677629</v>
      </c>
      <c r="AJ49" s="1">
        <v>2</v>
      </c>
      <c r="AK49" s="7">
        <f aca="true" t="shared" si="60" ref="AK49:AK61">AJ49/AJ$61</f>
        <v>0.14285714285714285</v>
      </c>
      <c r="AL49" s="7">
        <f aca="true" t="shared" si="61" ref="AL49:AL61">1-4/21*(1-AK49)^2</f>
        <v>0.8600583090379008</v>
      </c>
      <c r="AM49" s="7">
        <f aca="true" t="shared" si="62" ref="AM49:AM61">0.5*(1-16/49*(1-AK49)^2)/(1-4/21*(1-AK49)^2)</f>
        <v>0.4418886198547216</v>
      </c>
      <c r="AN49" s="3">
        <f aca="true" t="shared" si="63" ref="AN49:AN61">-AL49*AK$2*AK$3*AK$1/10</f>
        <v>-2924.198250728862</v>
      </c>
      <c r="AO49" s="3">
        <f aca="true" t="shared" si="64" ref="AO49:AO61">AL49*AK$2*AK$3*AK$1*(AK$3/2-AM49*AK$3)/1000</f>
        <v>101.95751770095784</v>
      </c>
      <c r="AQ49" s="1">
        <v>2</v>
      </c>
      <c r="AR49" s="7">
        <f aca="true" t="shared" si="65" ref="AR49:AR61">AQ49/AQ$61</f>
        <v>0.14285714285714285</v>
      </c>
      <c r="AS49" s="7">
        <f aca="true" t="shared" si="66" ref="AS49:AS61">1-4/21*(1-AR49)^2</f>
        <v>0.8600583090379008</v>
      </c>
      <c r="AT49" s="7">
        <f aca="true" t="shared" si="67" ref="AT49:AT61">0.5*(1-16/49*(1-AR49)^2)/(1-4/21*(1-AR49)^2)</f>
        <v>0.4418886198547216</v>
      </c>
      <c r="AU49" s="3">
        <f aca="true" t="shared" si="68" ref="AU49:AU61">-AS49*AR$2*AR$3*AR$1/10</f>
        <v>-3411.5646258503393</v>
      </c>
      <c r="AV49" s="3">
        <f aca="true" t="shared" si="69" ref="AV49:AV61">AS49*AR$2*AR$3*AR$1*(AR$3/2-AT49*AR$3)/1000</f>
        <v>138.77551020408148</v>
      </c>
    </row>
    <row r="50" spans="1:48" ht="15">
      <c r="A50" s="1">
        <v>3</v>
      </c>
      <c r="B50" s="7">
        <f t="shared" si="35"/>
        <v>0.21428571428571427</v>
      </c>
      <c r="C50" s="7">
        <f t="shared" si="36"/>
        <v>0.8824101068999028</v>
      </c>
      <c r="D50" s="7">
        <f t="shared" si="37"/>
        <v>0.45240717432347394</v>
      </c>
      <c r="E50" s="3">
        <f t="shared" si="38"/>
        <v>-1500.097181729835</v>
      </c>
      <c r="F50" s="3">
        <f t="shared" si="39"/>
        <v>28.557545467166413</v>
      </c>
      <c r="H50" s="1">
        <v>3</v>
      </c>
      <c r="I50" s="7">
        <f t="shared" si="40"/>
        <v>0.21428571428571427</v>
      </c>
      <c r="J50" s="7">
        <f t="shared" si="41"/>
        <v>0.8824101068999028</v>
      </c>
      <c r="K50" s="7">
        <f t="shared" si="42"/>
        <v>0.45240717432347394</v>
      </c>
      <c r="L50" s="3">
        <f t="shared" si="43"/>
        <v>-1875.1214771622933</v>
      </c>
      <c r="M50" s="3">
        <f t="shared" si="44"/>
        <v>44.62116479244752</v>
      </c>
      <c r="O50" s="1">
        <v>3</v>
      </c>
      <c r="P50" s="7">
        <f t="shared" si="45"/>
        <v>0.21428571428571427</v>
      </c>
      <c r="Q50" s="7">
        <f t="shared" si="46"/>
        <v>0.8824101068999028</v>
      </c>
      <c r="R50" s="7">
        <f t="shared" si="47"/>
        <v>0.45240717432347394</v>
      </c>
      <c r="S50" s="3">
        <f t="shared" si="48"/>
        <v>-2250.145772594752</v>
      </c>
      <c r="T50" s="3">
        <f t="shared" si="49"/>
        <v>64.25447730112445</v>
      </c>
      <c r="V50" s="1">
        <v>3</v>
      </c>
      <c r="W50" s="7">
        <f t="shared" si="50"/>
        <v>0.21428571428571427</v>
      </c>
      <c r="X50" s="7">
        <f t="shared" si="51"/>
        <v>0.8824101068999028</v>
      </c>
      <c r="Y50" s="7">
        <f t="shared" si="52"/>
        <v>0.45240717432347394</v>
      </c>
      <c r="Z50" s="3">
        <f t="shared" si="53"/>
        <v>-2625.170068027211</v>
      </c>
      <c r="AA50" s="3">
        <f t="shared" si="54"/>
        <v>87.45748299319719</v>
      </c>
      <c r="AC50" s="1">
        <v>3</v>
      </c>
      <c r="AD50" s="7">
        <f t="shared" si="55"/>
        <v>0.21428571428571427</v>
      </c>
      <c r="AE50" s="7">
        <f t="shared" si="56"/>
        <v>0.8824101068999028</v>
      </c>
      <c r="AF50" s="7">
        <f t="shared" si="57"/>
        <v>0.45240717432347394</v>
      </c>
      <c r="AG50" s="3">
        <f t="shared" si="58"/>
        <v>-2500.1619695497243</v>
      </c>
      <c r="AH50" s="3">
        <f t="shared" si="59"/>
        <v>59.49488638993002</v>
      </c>
      <c r="AJ50" s="1">
        <v>3</v>
      </c>
      <c r="AK50" s="7">
        <f t="shared" si="60"/>
        <v>0.21428571428571427</v>
      </c>
      <c r="AL50" s="7">
        <f t="shared" si="61"/>
        <v>0.8824101068999028</v>
      </c>
      <c r="AM50" s="7">
        <f t="shared" si="62"/>
        <v>0.45240717432347394</v>
      </c>
      <c r="AN50" s="3">
        <f t="shared" si="63"/>
        <v>-3000.194363459669</v>
      </c>
      <c r="AO50" s="3">
        <f t="shared" si="64"/>
        <v>85.67263640149926</v>
      </c>
      <c r="AQ50" s="1">
        <v>3</v>
      </c>
      <c r="AR50" s="7">
        <f t="shared" si="65"/>
        <v>0.21428571428571427</v>
      </c>
      <c r="AS50" s="7">
        <f t="shared" si="66"/>
        <v>0.8824101068999028</v>
      </c>
      <c r="AT50" s="7">
        <f t="shared" si="67"/>
        <v>0.45240717432347394</v>
      </c>
      <c r="AU50" s="3">
        <f t="shared" si="68"/>
        <v>-3500.226757369614</v>
      </c>
      <c r="AV50" s="3">
        <f t="shared" si="69"/>
        <v>116.6099773242629</v>
      </c>
    </row>
    <row r="51" spans="1:48" ht="15">
      <c r="A51" s="1">
        <v>4</v>
      </c>
      <c r="B51" s="7">
        <f t="shared" si="35"/>
        <v>0.2857142857142857</v>
      </c>
      <c r="C51" s="7">
        <f t="shared" si="36"/>
        <v>0.902818270165209</v>
      </c>
      <c r="D51" s="7">
        <f t="shared" si="37"/>
        <v>0.46155620482854065</v>
      </c>
      <c r="E51" s="3">
        <f t="shared" si="38"/>
        <v>-1534.7910592808553</v>
      </c>
      <c r="F51" s="3">
        <f t="shared" si="39"/>
        <v>23.60127724559213</v>
      </c>
      <c r="H51" s="1">
        <v>4</v>
      </c>
      <c r="I51" s="7">
        <f t="shared" si="40"/>
        <v>0.2857142857142857</v>
      </c>
      <c r="J51" s="7">
        <f t="shared" si="41"/>
        <v>0.902818270165209</v>
      </c>
      <c r="K51" s="7">
        <f t="shared" si="42"/>
        <v>0.46155620482854065</v>
      </c>
      <c r="L51" s="3">
        <f t="shared" si="43"/>
        <v>-1918.488824101069</v>
      </c>
      <c r="M51" s="3">
        <f t="shared" si="44"/>
        <v>36.876995696237735</v>
      </c>
      <c r="O51" s="1">
        <v>4</v>
      </c>
      <c r="P51" s="7">
        <f t="shared" si="45"/>
        <v>0.2857142857142857</v>
      </c>
      <c r="Q51" s="7">
        <f t="shared" si="46"/>
        <v>0.902818270165209</v>
      </c>
      <c r="R51" s="7">
        <f t="shared" si="47"/>
        <v>0.46155620482854065</v>
      </c>
      <c r="S51" s="3">
        <f t="shared" si="48"/>
        <v>-2302.1865889212827</v>
      </c>
      <c r="T51" s="3">
        <f t="shared" si="49"/>
        <v>53.10287380258228</v>
      </c>
      <c r="V51" s="1">
        <v>4</v>
      </c>
      <c r="W51" s="7">
        <f t="shared" si="50"/>
        <v>0.2857142857142857</v>
      </c>
      <c r="X51" s="7">
        <f t="shared" si="51"/>
        <v>0.902818270165209</v>
      </c>
      <c r="Y51" s="7">
        <f t="shared" si="52"/>
        <v>0.46155620482854065</v>
      </c>
      <c r="Z51" s="3">
        <f t="shared" si="53"/>
        <v>-2685.884353741497</v>
      </c>
      <c r="AA51" s="3">
        <f t="shared" si="54"/>
        <v>72.27891156462584</v>
      </c>
      <c r="AC51" s="1">
        <v>4</v>
      </c>
      <c r="AD51" s="7">
        <f t="shared" si="55"/>
        <v>0.2857142857142857</v>
      </c>
      <c r="AE51" s="7">
        <f t="shared" si="56"/>
        <v>0.902818270165209</v>
      </c>
      <c r="AF51" s="7">
        <f t="shared" si="57"/>
        <v>0.46155620482854065</v>
      </c>
      <c r="AG51" s="3">
        <f t="shared" si="58"/>
        <v>-2557.9850988014255</v>
      </c>
      <c r="AH51" s="3">
        <f t="shared" si="59"/>
        <v>49.169327594983656</v>
      </c>
      <c r="AJ51" s="1">
        <v>4</v>
      </c>
      <c r="AK51" s="7">
        <f t="shared" si="60"/>
        <v>0.2857142857142857</v>
      </c>
      <c r="AL51" s="7">
        <f t="shared" si="61"/>
        <v>0.902818270165209</v>
      </c>
      <c r="AM51" s="7">
        <f t="shared" si="62"/>
        <v>0.46155620482854065</v>
      </c>
      <c r="AN51" s="3">
        <f t="shared" si="63"/>
        <v>-3069.5821185617106</v>
      </c>
      <c r="AO51" s="3">
        <f t="shared" si="64"/>
        <v>70.80383173677639</v>
      </c>
      <c r="AQ51" s="1">
        <v>4</v>
      </c>
      <c r="AR51" s="7">
        <f t="shared" si="65"/>
        <v>0.2857142857142857</v>
      </c>
      <c r="AS51" s="7">
        <f t="shared" si="66"/>
        <v>0.902818270165209</v>
      </c>
      <c r="AT51" s="7">
        <f t="shared" si="67"/>
        <v>0.46155620482854065</v>
      </c>
      <c r="AU51" s="3">
        <f t="shared" si="68"/>
        <v>-3581.179138321996</v>
      </c>
      <c r="AV51" s="3">
        <f t="shared" si="69"/>
        <v>96.37188208616782</v>
      </c>
    </row>
    <row r="52" spans="1:48" ht="15">
      <c r="A52" s="1">
        <v>5</v>
      </c>
      <c r="B52" s="7">
        <f t="shared" si="35"/>
        <v>0.35714285714285715</v>
      </c>
      <c r="C52" s="7">
        <f t="shared" si="36"/>
        <v>0.9212827988338192</v>
      </c>
      <c r="D52" s="7">
        <f t="shared" si="37"/>
        <v>0.46948462929475593</v>
      </c>
      <c r="E52" s="3">
        <f t="shared" si="38"/>
        <v>-1566.180758017493</v>
      </c>
      <c r="F52" s="3">
        <f t="shared" si="39"/>
        <v>19.11703456892956</v>
      </c>
      <c r="H52" s="1">
        <v>5</v>
      </c>
      <c r="I52" s="7">
        <f t="shared" si="40"/>
        <v>0.35714285714285715</v>
      </c>
      <c r="J52" s="7">
        <f t="shared" si="41"/>
        <v>0.9212827988338192</v>
      </c>
      <c r="K52" s="7">
        <f t="shared" si="42"/>
        <v>0.46948462929475593</v>
      </c>
      <c r="L52" s="3">
        <f t="shared" si="43"/>
        <v>-1957.725947521866</v>
      </c>
      <c r="M52" s="3">
        <f t="shared" si="44"/>
        <v>29.870366513952437</v>
      </c>
      <c r="O52" s="1">
        <v>5</v>
      </c>
      <c r="P52" s="7">
        <f t="shared" si="45"/>
        <v>0.35714285714285715</v>
      </c>
      <c r="Q52" s="7">
        <f t="shared" si="46"/>
        <v>0.9212827988338192</v>
      </c>
      <c r="R52" s="7">
        <f t="shared" si="47"/>
        <v>0.46948462929475593</v>
      </c>
      <c r="S52" s="3">
        <f t="shared" si="48"/>
        <v>-2349.271137026239</v>
      </c>
      <c r="T52" s="3">
        <f t="shared" si="49"/>
        <v>43.013327780091586</v>
      </c>
      <c r="V52" s="1">
        <v>5</v>
      </c>
      <c r="W52" s="7">
        <f t="shared" si="50"/>
        <v>0.35714285714285715</v>
      </c>
      <c r="X52" s="7">
        <f t="shared" si="51"/>
        <v>0.9212827988338192</v>
      </c>
      <c r="Y52" s="7">
        <f t="shared" si="52"/>
        <v>0.46948462929475593</v>
      </c>
      <c r="Z52" s="3">
        <f t="shared" si="53"/>
        <v>-2740.816326530612</v>
      </c>
      <c r="AA52" s="3">
        <f t="shared" si="54"/>
        <v>58.54591836734677</v>
      </c>
      <c r="AC52" s="1">
        <v>5</v>
      </c>
      <c r="AD52" s="7">
        <f t="shared" si="55"/>
        <v>0.35714285714285715</v>
      </c>
      <c r="AE52" s="7">
        <f t="shared" si="56"/>
        <v>0.9212827988338192</v>
      </c>
      <c r="AF52" s="7">
        <f t="shared" si="57"/>
        <v>0.46948462929475593</v>
      </c>
      <c r="AG52" s="3">
        <f t="shared" si="58"/>
        <v>-2610.3012633624876</v>
      </c>
      <c r="AH52" s="3">
        <f t="shared" si="59"/>
        <v>39.827155351936575</v>
      </c>
      <c r="AJ52" s="1">
        <v>5</v>
      </c>
      <c r="AK52" s="7">
        <f t="shared" si="60"/>
        <v>0.35714285714285715</v>
      </c>
      <c r="AL52" s="7">
        <f t="shared" si="61"/>
        <v>0.9212827988338192</v>
      </c>
      <c r="AM52" s="7">
        <f t="shared" si="62"/>
        <v>0.46948462929475593</v>
      </c>
      <c r="AN52" s="3">
        <f t="shared" si="63"/>
        <v>-3132.361516034985</v>
      </c>
      <c r="AO52" s="3">
        <f t="shared" si="64"/>
        <v>57.351103706788784</v>
      </c>
      <c r="AQ52" s="1">
        <v>5</v>
      </c>
      <c r="AR52" s="7">
        <f t="shared" si="65"/>
        <v>0.35714285714285715</v>
      </c>
      <c r="AS52" s="7">
        <f t="shared" si="66"/>
        <v>0.9212827988338192</v>
      </c>
      <c r="AT52" s="7">
        <f t="shared" si="67"/>
        <v>0.46948462929475593</v>
      </c>
      <c r="AU52" s="3">
        <f t="shared" si="68"/>
        <v>-3654.421768707483</v>
      </c>
      <c r="AV52" s="3">
        <f t="shared" si="69"/>
        <v>78.0612244897957</v>
      </c>
    </row>
    <row r="53" spans="1:48" ht="15">
      <c r="A53" s="1">
        <v>6</v>
      </c>
      <c r="B53" s="7">
        <f t="shared" si="35"/>
        <v>0.42857142857142855</v>
      </c>
      <c r="C53" s="7">
        <f t="shared" si="36"/>
        <v>0.9378036929057337</v>
      </c>
      <c r="D53" s="7">
        <f t="shared" si="37"/>
        <v>0.47631384159881573</v>
      </c>
      <c r="E53" s="3">
        <f t="shared" si="38"/>
        <v>-1594.2662779397474</v>
      </c>
      <c r="F53" s="3">
        <f t="shared" si="39"/>
        <v>15.104817437178927</v>
      </c>
      <c r="H53" s="1">
        <v>6</v>
      </c>
      <c r="I53" s="7">
        <f t="shared" si="40"/>
        <v>0.42857142857142855</v>
      </c>
      <c r="J53" s="7">
        <f t="shared" si="41"/>
        <v>0.9378036929057337</v>
      </c>
      <c r="K53" s="7">
        <f t="shared" si="42"/>
        <v>0.47631384159881573</v>
      </c>
      <c r="L53" s="3">
        <f t="shared" si="43"/>
        <v>-1992.8328474246841</v>
      </c>
      <c r="M53" s="3">
        <f t="shared" si="44"/>
        <v>23.601277245592037</v>
      </c>
      <c r="O53" s="1">
        <v>6</v>
      </c>
      <c r="P53" s="7">
        <f t="shared" si="45"/>
        <v>0.42857142857142855</v>
      </c>
      <c r="Q53" s="7">
        <f t="shared" si="46"/>
        <v>0.9378036929057337</v>
      </c>
      <c r="R53" s="7">
        <f t="shared" si="47"/>
        <v>0.47631384159881573</v>
      </c>
      <c r="S53" s="3">
        <f t="shared" si="48"/>
        <v>-2391.3994169096213</v>
      </c>
      <c r="T53" s="3">
        <f t="shared" si="49"/>
        <v>33.985839233652584</v>
      </c>
      <c r="V53" s="1">
        <v>6</v>
      </c>
      <c r="W53" s="7">
        <f t="shared" si="50"/>
        <v>0.42857142857142855</v>
      </c>
      <c r="X53" s="7">
        <f t="shared" si="51"/>
        <v>0.9378036929057337</v>
      </c>
      <c r="Y53" s="7">
        <f t="shared" si="52"/>
        <v>0.47631384159881573</v>
      </c>
      <c r="Z53" s="3">
        <f t="shared" si="53"/>
        <v>-2789.965986394558</v>
      </c>
      <c r="AA53" s="3">
        <f t="shared" si="54"/>
        <v>46.258503401360514</v>
      </c>
      <c r="AC53" s="1">
        <v>6</v>
      </c>
      <c r="AD53" s="7">
        <f t="shared" si="55"/>
        <v>0.42857142857142855</v>
      </c>
      <c r="AE53" s="7">
        <f t="shared" si="56"/>
        <v>0.9378036929057337</v>
      </c>
      <c r="AF53" s="7">
        <f t="shared" si="57"/>
        <v>0.47631384159881573</v>
      </c>
      <c r="AG53" s="3">
        <f t="shared" si="58"/>
        <v>-2657.1104632329125</v>
      </c>
      <c r="AH53" s="3">
        <f t="shared" si="59"/>
        <v>31.468369660789385</v>
      </c>
      <c r="AJ53" s="1">
        <v>6</v>
      </c>
      <c r="AK53" s="7">
        <f t="shared" si="60"/>
        <v>0.42857142857142855</v>
      </c>
      <c r="AL53" s="7">
        <f t="shared" si="61"/>
        <v>0.9378036929057337</v>
      </c>
      <c r="AM53" s="7">
        <f t="shared" si="62"/>
        <v>0.47631384159881573</v>
      </c>
      <c r="AN53" s="3">
        <f t="shared" si="63"/>
        <v>-3188.532555879495</v>
      </c>
      <c r="AO53" s="3">
        <f t="shared" si="64"/>
        <v>45.314452311536776</v>
      </c>
      <c r="AQ53" s="1">
        <v>6</v>
      </c>
      <c r="AR53" s="7">
        <f t="shared" si="65"/>
        <v>0.42857142857142855</v>
      </c>
      <c r="AS53" s="7">
        <f t="shared" si="66"/>
        <v>0.9378036929057337</v>
      </c>
      <c r="AT53" s="7">
        <f t="shared" si="67"/>
        <v>0.47631384159881573</v>
      </c>
      <c r="AU53" s="3">
        <f t="shared" si="68"/>
        <v>-3719.954648526077</v>
      </c>
      <c r="AV53" s="3">
        <f t="shared" si="69"/>
        <v>61.678004535147345</v>
      </c>
    </row>
    <row r="54" spans="1:48" ht="15">
      <c r="A54" s="1">
        <v>7</v>
      </c>
      <c r="B54" s="7">
        <f t="shared" si="35"/>
        <v>0.5</v>
      </c>
      <c r="C54" s="7">
        <f t="shared" si="36"/>
        <v>0.9523809523809523</v>
      </c>
      <c r="D54" s="7">
        <f t="shared" si="37"/>
        <v>0.4821428571428572</v>
      </c>
      <c r="E54" s="3">
        <f t="shared" si="38"/>
        <v>-1619.0476190476188</v>
      </c>
      <c r="F54" s="3">
        <f t="shared" si="39"/>
        <v>11.564625850340093</v>
      </c>
      <c r="H54" s="1">
        <v>7</v>
      </c>
      <c r="I54" s="7">
        <f t="shared" si="40"/>
        <v>0.5</v>
      </c>
      <c r="J54" s="7">
        <f t="shared" si="41"/>
        <v>0.9523809523809523</v>
      </c>
      <c r="K54" s="7">
        <f t="shared" si="42"/>
        <v>0.4821428571428572</v>
      </c>
      <c r="L54" s="3">
        <f t="shared" si="43"/>
        <v>-2023.8095238095236</v>
      </c>
      <c r="M54" s="3">
        <f t="shared" si="44"/>
        <v>18.06972789115638</v>
      </c>
      <c r="O54" s="1">
        <v>7</v>
      </c>
      <c r="P54" s="7">
        <f t="shared" si="45"/>
        <v>0.5</v>
      </c>
      <c r="Q54" s="7">
        <f t="shared" si="46"/>
        <v>0.9523809523809523</v>
      </c>
      <c r="R54" s="7">
        <f t="shared" si="47"/>
        <v>0.4821428571428572</v>
      </c>
      <c r="S54" s="3">
        <f t="shared" si="48"/>
        <v>-2428.5714285714284</v>
      </c>
      <c r="T54" s="3">
        <f t="shared" si="49"/>
        <v>26.02040816326525</v>
      </c>
      <c r="V54" s="1">
        <v>7</v>
      </c>
      <c r="W54" s="7">
        <f t="shared" si="50"/>
        <v>0.5</v>
      </c>
      <c r="X54" s="7">
        <f t="shared" si="51"/>
        <v>0.9523809523809523</v>
      </c>
      <c r="Y54" s="7">
        <f t="shared" si="52"/>
        <v>0.4821428571428572</v>
      </c>
      <c r="Z54" s="3">
        <f t="shared" si="53"/>
        <v>-2833.333333333333</v>
      </c>
      <c r="AA54" s="3">
        <f t="shared" si="54"/>
        <v>35.41666666666646</v>
      </c>
      <c r="AC54" s="1">
        <v>7</v>
      </c>
      <c r="AD54" s="7">
        <f t="shared" si="55"/>
        <v>0.5</v>
      </c>
      <c r="AE54" s="7">
        <f t="shared" si="56"/>
        <v>0.9523809523809523</v>
      </c>
      <c r="AF54" s="7">
        <f t="shared" si="57"/>
        <v>0.4821428571428572</v>
      </c>
      <c r="AG54" s="3">
        <f t="shared" si="58"/>
        <v>-2698.4126984126983</v>
      </c>
      <c r="AH54" s="3">
        <f t="shared" si="59"/>
        <v>24.09297052154184</v>
      </c>
      <c r="AJ54" s="1">
        <v>7</v>
      </c>
      <c r="AK54" s="7">
        <f t="shared" si="60"/>
        <v>0.5</v>
      </c>
      <c r="AL54" s="7">
        <f t="shared" si="61"/>
        <v>0.9523809523809523</v>
      </c>
      <c r="AM54" s="7">
        <f t="shared" si="62"/>
        <v>0.4821428571428572</v>
      </c>
      <c r="AN54" s="3">
        <f t="shared" si="63"/>
        <v>-3238.095238095238</v>
      </c>
      <c r="AO54" s="3">
        <f t="shared" si="64"/>
        <v>34.69387755102034</v>
      </c>
      <c r="AQ54" s="1">
        <v>7</v>
      </c>
      <c r="AR54" s="7">
        <f t="shared" si="65"/>
        <v>0.5</v>
      </c>
      <c r="AS54" s="7">
        <f t="shared" si="66"/>
        <v>0.9523809523809523</v>
      </c>
      <c r="AT54" s="7">
        <f t="shared" si="67"/>
        <v>0.4821428571428572</v>
      </c>
      <c r="AU54" s="3">
        <f t="shared" si="68"/>
        <v>-3777.7777777777774</v>
      </c>
      <c r="AV54" s="3">
        <f t="shared" si="69"/>
        <v>47.22222222222195</v>
      </c>
    </row>
    <row r="55" spans="1:48" ht="15">
      <c r="A55" s="1">
        <v>8</v>
      </c>
      <c r="B55" s="7">
        <f t="shared" si="35"/>
        <v>0.5714285714285714</v>
      </c>
      <c r="C55" s="7">
        <f t="shared" si="36"/>
        <v>0.9650145772594753</v>
      </c>
      <c r="D55" s="7">
        <f t="shared" si="37"/>
        <v>0.4870522227017695</v>
      </c>
      <c r="E55" s="3">
        <f t="shared" si="38"/>
        <v>-1640.5247813411079</v>
      </c>
      <c r="F55" s="3">
        <f t="shared" si="39"/>
        <v>8.496459808413203</v>
      </c>
      <c r="H55" s="1">
        <v>8</v>
      </c>
      <c r="I55" s="7">
        <f t="shared" si="40"/>
        <v>0.5714285714285714</v>
      </c>
      <c r="J55" s="7">
        <f t="shared" si="41"/>
        <v>0.9650145772594753</v>
      </c>
      <c r="K55" s="7">
        <f t="shared" si="42"/>
        <v>0.4870522227017695</v>
      </c>
      <c r="L55" s="3">
        <f t="shared" si="43"/>
        <v>-2050.655976676385</v>
      </c>
      <c r="M55" s="3">
        <f t="shared" si="44"/>
        <v>13.275718450645558</v>
      </c>
      <c r="O55" s="1">
        <v>8</v>
      </c>
      <c r="P55" s="7">
        <f t="shared" si="45"/>
        <v>0.5714285714285714</v>
      </c>
      <c r="Q55" s="7">
        <f t="shared" si="46"/>
        <v>0.9650145772594753</v>
      </c>
      <c r="R55" s="7">
        <f t="shared" si="47"/>
        <v>0.4870522227017695</v>
      </c>
      <c r="S55" s="3">
        <f t="shared" si="48"/>
        <v>-2460.787172011662</v>
      </c>
      <c r="T55" s="3">
        <f t="shared" si="49"/>
        <v>19.11703456892962</v>
      </c>
      <c r="V55" s="1">
        <v>8</v>
      </c>
      <c r="W55" s="7">
        <f t="shared" si="50"/>
        <v>0.5714285714285714</v>
      </c>
      <c r="X55" s="7">
        <f t="shared" si="51"/>
        <v>0.9650145772594753</v>
      </c>
      <c r="Y55" s="7">
        <f t="shared" si="52"/>
        <v>0.4870522227017695</v>
      </c>
      <c r="Z55" s="3">
        <f t="shared" si="53"/>
        <v>-2870.918367346939</v>
      </c>
      <c r="AA55" s="3">
        <f t="shared" si="54"/>
        <v>26.020408163265433</v>
      </c>
      <c r="AC55" s="1">
        <v>8</v>
      </c>
      <c r="AD55" s="7">
        <f t="shared" si="55"/>
        <v>0.5714285714285714</v>
      </c>
      <c r="AE55" s="7">
        <f t="shared" si="56"/>
        <v>0.9650145772594753</v>
      </c>
      <c r="AF55" s="7">
        <f t="shared" si="57"/>
        <v>0.4870522227017695</v>
      </c>
      <c r="AG55" s="3">
        <f t="shared" si="58"/>
        <v>-2734.2079689018465</v>
      </c>
      <c r="AH55" s="3">
        <f t="shared" si="59"/>
        <v>17.700957934194076</v>
      </c>
      <c r="AJ55" s="1">
        <v>8</v>
      </c>
      <c r="AK55" s="7">
        <f t="shared" si="60"/>
        <v>0.5714285714285714</v>
      </c>
      <c r="AL55" s="7">
        <f t="shared" si="61"/>
        <v>0.9650145772594753</v>
      </c>
      <c r="AM55" s="7">
        <f t="shared" si="62"/>
        <v>0.4870522227017695</v>
      </c>
      <c r="AN55" s="3">
        <f t="shared" si="63"/>
        <v>-3281.0495626822158</v>
      </c>
      <c r="AO55" s="3">
        <f t="shared" si="64"/>
        <v>25.48937942523949</v>
      </c>
      <c r="AQ55" s="1">
        <v>8</v>
      </c>
      <c r="AR55" s="7">
        <f t="shared" si="65"/>
        <v>0.5714285714285714</v>
      </c>
      <c r="AS55" s="7">
        <f t="shared" si="66"/>
        <v>0.9650145772594753</v>
      </c>
      <c r="AT55" s="7">
        <f t="shared" si="67"/>
        <v>0.4870522227017695</v>
      </c>
      <c r="AU55" s="3">
        <f t="shared" si="68"/>
        <v>-3827.891156462585</v>
      </c>
      <c r="AV55" s="3">
        <f t="shared" si="69"/>
        <v>34.693877551020584</v>
      </c>
    </row>
    <row r="56" spans="1:48" ht="15">
      <c r="A56" s="1">
        <v>9</v>
      </c>
      <c r="B56" s="7">
        <f t="shared" si="35"/>
        <v>0.6428571428571429</v>
      </c>
      <c r="C56" s="7">
        <f t="shared" si="36"/>
        <v>0.9757045675413022</v>
      </c>
      <c r="D56" s="7">
        <f t="shared" si="37"/>
        <v>0.491107000569152</v>
      </c>
      <c r="E56" s="3">
        <f t="shared" si="38"/>
        <v>-1658.6977648202137</v>
      </c>
      <c r="F56" s="3">
        <f t="shared" si="39"/>
        <v>5.900319311397962</v>
      </c>
      <c r="H56" s="1">
        <v>9</v>
      </c>
      <c r="I56" s="7">
        <f t="shared" si="40"/>
        <v>0.6428571428571429</v>
      </c>
      <c r="J56" s="7">
        <f t="shared" si="41"/>
        <v>0.9757045675413022</v>
      </c>
      <c r="K56" s="7">
        <f t="shared" si="42"/>
        <v>0.491107000569152</v>
      </c>
      <c r="L56" s="3">
        <f t="shared" si="43"/>
        <v>-2073.372206025267</v>
      </c>
      <c r="M56" s="3">
        <f t="shared" si="44"/>
        <v>9.21924892405939</v>
      </c>
      <c r="O56" s="1">
        <v>9</v>
      </c>
      <c r="P56" s="7">
        <f t="shared" si="45"/>
        <v>0.6428571428571429</v>
      </c>
      <c r="Q56" s="7">
        <f t="shared" si="46"/>
        <v>0.9757045675413022</v>
      </c>
      <c r="R56" s="7">
        <f t="shared" si="47"/>
        <v>0.491107000569152</v>
      </c>
      <c r="S56" s="3">
        <f t="shared" si="48"/>
        <v>-2488.0466472303206</v>
      </c>
      <c r="T56" s="3">
        <f t="shared" si="49"/>
        <v>13.275718450645503</v>
      </c>
      <c r="V56" s="1">
        <v>9</v>
      </c>
      <c r="W56" s="7">
        <f t="shared" si="50"/>
        <v>0.6428571428571429</v>
      </c>
      <c r="X56" s="7">
        <f t="shared" si="51"/>
        <v>0.9757045675413022</v>
      </c>
      <c r="Y56" s="7">
        <f t="shared" si="52"/>
        <v>0.491107000569152</v>
      </c>
      <c r="Z56" s="3">
        <f t="shared" si="53"/>
        <v>-2902.7210884353744</v>
      </c>
      <c r="AA56" s="3">
        <f t="shared" si="54"/>
        <v>18.069727891156262</v>
      </c>
      <c r="AC56" s="1">
        <v>9</v>
      </c>
      <c r="AD56" s="7">
        <f t="shared" si="55"/>
        <v>0.6428571428571429</v>
      </c>
      <c r="AE56" s="7">
        <f t="shared" si="56"/>
        <v>0.9757045675413022</v>
      </c>
      <c r="AF56" s="7">
        <f t="shared" si="57"/>
        <v>0.491107000569152</v>
      </c>
      <c r="AG56" s="3">
        <f t="shared" si="58"/>
        <v>-2764.496274700356</v>
      </c>
      <c r="AH56" s="3">
        <f t="shared" si="59"/>
        <v>12.292331898745852</v>
      </c>
      <c r="AJ56" s="1">
        <v>9</v>
      </c>
      <c r="AK56" s="7">
        <f t="shared" si="60"/>
        <v>0.6428571428571429</v>
      </c>
      <c r="AL56" s="7">
        <f t="shared" si="61"/>
        <v>0.9757045675413022</v>
      </c>
      <c r="AM56" s="7">
        <f t="shared" si="62"/>
        <v>0.491107000569152</v>
      </c>
      <c r="AN56" s="3">
        <f t="shared" si="63"/>
        <v>-3317.3955296404265</v>
      </c>
      <c r="AO56" s="3">
        <f t="shared" si="64"/>
        <v>17.700957934194</v>
      </c>
      <c r="AQ56" s="1">
        <v>9</v>
      </c>
      <c r="AR56" s="7">
        <f t="shared" si="65"/>
        <v>0.6428571428571429</v>
      </c>
      <c r="AS56" s="7">
        <f t="shared" si="66"/>
        <v>0.9757045675413022</v>
      </c>
      <c r="AT56" s="7">
        <f t="shared" si="67"/>
        <v>0.491107000569152</v>
      </c>
      <c r="AU56" s="3">
        <f t="shared" si="68"/>
        <v>-3870.294784580498</v>
      </c>
      <c r="AV56" s="3">
        <f t="shared" si="69"/>
        <v>24.092970521541673</v>
      </c>
    </row>
    <row r="57" spans="1:48" ht="15">
      <c r="A57" s="1">
        <v>10</v>
      </c>
      <c r="B57" s="7">
        <f t="shared" si="35"/>
        <v>0.7142857142857143</v>
      </c>
      <c r="C57" s="7">
        <f t="shared" si="36"/>
        <v>0.9844509232264335</v>
      </c>
      <c r="D57" s="7">
        <f t="shared" si="37"/>
        <v>0.4943590466788887</v>
      </c>
      <c r="E57" s="3">
        <f t="shared" si="38"/>
        <v>-1673.566569484937</v>
      </c>
      <c r="F57" s="3">
        <f t="shared" si="39"/>
        <v>3.776204359294758</v>
      </c>
      <c r="H57" s="1">
        <v>10</v>
      </c>
      <c r="I57" s="7">
        <f t="shared" si="40"/>
        <v>0.7142857142857143</v>
      </c>
      <c r="J57" s="7">
        <f t="shared" si="41"/>
        <v>0.9844509232264335</v>
      </c>
      <c r="K57" s="7">
        <f t="shared" si="42"/>
        <v>0.4943590466788887</v>
      </c>
      <c r="L57" s="3">
        <f t="shared" si="43"/>
        <v>-2091.958211856171</v>
      </c>
      <c r="M57" s="3">
        <f t="shared" si="44"/>
        <v>5.900319311398059</v>
      </c>
      <c r="O57" s="1">
        <v>10</v>
      </c>
      <c r="P57" s="7">
        <f t="shared" si="45"/>
        <v>0.7142857142857143</v>
      </c>
      <c r="Q57" s="7">
        <f t="shared" si="46"/>
        <v>0.9844509232264335</v>
      </c>
      <c r="R57" s="7">
        <f t="shared" si="47"/>
        <v>0.4943590466788887</v>
      </c>
      <c r="S57" s="3">
        <f t="shared" si="48"/>
        <v>-2510.3498542274056</v>
      </c>
      <c r="T57" s="3">
        <f t="shared" si="49"/>
        <v>8.496459808413206</v>
      </c>
      <c r="V57" s="1">
        <v>10</v>
      </c>
      <c r="W57" s="7">
        <f t="shared" si="50"/>
        <v>0.7142857142857143</v>
      </c>
      <c r="X57" s="7">
        <f t="shared" si="51"/>
        <v>0.9844509232264335</v>
      </c>
      <c r="Y57" s="7">
        <f t="shared" si="52"/>
        <v>0.4943590466788887</v>
      </c>
      <c r="Z57" s="3">
        <f t="shared" si="53"/>
        <v>-2928.7414965986395</v>
      </c>
      <c r="AA57" s="3">
        <f t="shared" si="54"/>
        <v>11.5646258503403</v>
      </c>
      <c r="AC57" s="1">
        <v>10</v>
      </c>
      <c r="AD57" s="7">
        <f t="shared" si="55"/>
        <v>0.7142857142857143</v>
      </c>
      <c r="AE57" s="7">
        <f t="shared" si="56"/>
        <v>0.9844509232264335</v>
      </c>
      <c r="AF57" s="7">
        <f t="shared" si="57"/>
        <v>0.4943590466788887</v>
      </c>
      <c r="AG57" s="3">
        <f t="shared" si="58"/>
        <v>-2789.277615808228</v>
      </c>
      <c r="AH57" s="3">
        <f t="shared" si="59"/>
        <v>7.867092415197412</v>
      </c>
      <c r="AJ57" s="1">
        <v>10</v>
      </c>
      <c r="AK57" s="7">
        <f t="shared" si="60"/>
        <v>0.7142857142857143</v>
      </c>
      <c r="AL57" s="7">
        <f t="shared" si="61"/>
        <v>0.9844509232264335</v>
      </c>
      <c r="AM57" s="7">
        <f t="shared" si="62"/>
        <v>0.4943590466788887</v>
      </c>
      <c r="AN57" s="3">
        <f t="shared" si="63"/>
        <v>-3347.133138969874</v>
      </c>
      <c r="AO57" s="3">
        <f t="shared" si="64"/>
        <v>11.328613077884274</v>
      </c>
      <c r="AQ57" s="1">
        <v>10</v>
      </c>
      <c r="AR57" s="7">
        <f t="shared" si="65"/>
        <v>0.7142857142857143</v>
      </c>
      <c r="AS57" s="7">
        <f t="shared" si="66"/>
        <v>0.9844509232264335</v>
      </c>
      <c r="AT57" s="7">
        <f t="shared" si="67"/>
        <v>0.4943590466788887</v>
      </c>
      <c r="AU57" s="3">
        <f t="shared" si="68"/>
        <v>-3904.988662131519</v>
      </c>
      <c r="AV57" s="3">
        <f t="shared" si="69"/>
        <v>15.419501133787067</v>
      </c>
    </row>
    <row r="58" spans="1:48" ht="15">
      <c r="A58" s="1">
        <v>11</v>
      </c>
      <c r="B58" s="7">
        <f t="shared" si="35"/>
        <v>0.7857142857142857</v>
      </c>
      <c r="C58" s="7">
        <f t="shared" si="36"/>
        <v>0.9912536443148688</v>
      </c>
      <c r="D58" s="7">
        <f t="shared" si="37"/>
        <v>0.49684873949579833</v>
      </c>
      <c r="E58" s="3">
        <f t="shared" si="38"/>
        <v>-1685.1311953352767</v>
      </c>
      <c r="F58" s="3">
        <f t="shared" si="39"/>
        <v>2.1241149521032825</v>
      </c>
      <c r="H58" s="1">
        <v>11</v>
      </c>
      <c r="I58" s="7">
        <f t="shared" si="40"/>
        <v>0.7857142857142857</v>
      </c>
      <c r="J58" s="7">
        <f t="shared" si="41"/>
        <v>0.9912536443148688</v>
      </c>
      <c r="K58" s="7">
        <f t="shared" si="42"/>
        <v>0.49684873949579833</v>
      </c>
      <c r="L58" s="3">
        <f t="shared" si="43"/>
        <v>-2106.4139941690964</v>
      </c>
      <c r="M58" s="3">
        <f t="shared" si="44"/>
        <v>3.3189296126613983</v>
      </c>
      <c r="O58" s="1">
        <v>11</v>
      </c>
      <c r="P58" s="7">
        <f t="shared" si="45"/>
        <v>0.7857142857142857</v>
      </c>
      <c r="Q58" s="7">
        <f t="shared" si="46"/>
        <v>0.9912536443148688</v>
      </c>
      <c r="R58" s="7">
        <f t="shared" si="47"/>
        <v>0.49684873949579833</v>
      </c>
      <c r="S58" s="3">
        <f t="shared" si="48"/>
        <v>-2527.6967930029155</v>
      </c>
      <c r="T58" s="3">
        <f t="shared" si="49"/>
        <v>4.7792586422323415</v>
      </c>
      <c r="V58" s="1">
        <v>11</v>
      </c>
      <c r="W58" s="7">
        <f t="shared" si="50"/>
        <v>0.7857142857142857</v>
      </c>
      <c r="X58" s="7">
        <f t="shared" si="51"/>
        <v>0.9912536443148688</v>
      </c>
      <c r="Y58" s="7">
        <f t="shared" si="52"/>
        <v>0.49684873949579833</v>
      </c>
      <c r="Z58" s="3">
        <f t="shared" si="53"/>
        <v>-2948.979591836735</v>
      </c>
      <c r="AA58" s="3">
        <f t="shared" si="54"/>
        <v>6.505102040816277</v>
      </c>
      <c r="AC58" s="1">
        <v>11</v>
      </c>
      <c r="AD58" s="7">
        <f t="shared" si="55"/>
        <v>0.7857142857142857</v>
      </c>
      <c r="AE58" s="7">
        <f t="shared" si="56"/>
        <v>0.9912536443148688</v>
      </c>
      <c r="AF58" s="7">
        <f t="shared" si="57"/>
        <v>0.49684873949579833</v>
      </c>
      <c r="AG58" s="3">
        <f t="shared" si="58"/>
        <v>-2808.5519922254616</v>
      </c>
      <c r="AH58" s="3">
        <f t="shared" si="59"/>
        <v>4.425239483548531</v>
      </c>
      <c r="AJ58" s="1">
        <v>11</v>
      </c>
      <c r="AK58" s="7">
        <f t="shared" si="60"/>
        <v>0.7857142857142857</v>
      </c>
      <c r="AL58" s="7">
        <f t="shared" si="61"/>
        <v>0.9912536443148688</v>
      </c>
      <c r="AM58" s="7">
        <f t="shared" si="62"/>
        <v>0.49684873949579833</v>
      </c>
      <c r="AN58" s="3">
        <f t="shared" si="63"/>
        <v>-3370.2623906705535</v>
      </c>
      <c r="AO58" s="3">
        <f t="shared" si="64"/>
        <v>6.372344856309788</v>
      </c>
      <c r="AQ58" s="1">
        <v>11</v>
      </c>
      <c r="AR58" s="7">
        <f t="shared" si="65"/>
        <v>0.7857142857142857</v>
      </c>
      <c r="AS58" s="7">
        <f t="shared" si="66"/>
        <v>0.9912536443148688</v>
      </c>
      <c r="AT58" s="7">
        <f t="shared" si="67"/>
        <v>0.49684873949579833</v>
      </c>
      <c r="AU58" s="3">
        <f t="shared" si="68"/>
        <v>-3931.9727891156463</v>
      </c>
      <c r="AV58" s="3">
        <f t="shared" si="69"/>
        <v>8.673469387755036</v>
      </c>
    </row>
    <row r="59" spans="1:48" ht="15">
      <c r="A59" s="1">
        <v>12</v>
      </c>
      <c r="B59" s="7">
        <f t="shared" si="35"/>
        <v>0.8571428571428571</v>
      </c>
      <c r="C59" s="7">
        <f t="shared" si="36"/>
        <v>0.9961127308066083</v>
      </c>
      <c r="D59" s="7">
        <f t="shared" si="37"/>
        <v>0.4986062717770035</v>
      </c>
      <c r="E59" s="3">
        <f t="shared" si="38"/>
        <v>-1693.391642371234</v>
      </c>
      <c r="F59" s="3">
        <f t="shared" si="39"/>
        <v>0.9440510898236768</v>
      </c>
      <c r="H59" s="1">
        <v>12</v>
      </c>
      <c r="I59" s="7">
        <f t="shared" si="40"/>
        <v>0.8571428571428571</v>
      </c>
      <c r="J59" s="7">
        <f t="shared" si="41"/>
        <v>0.9961127308066083</v>
      </c>
      <c r="K59" s="7">
        <f t="shared" si="42"/>
        <v>0.4986062717770035</v>
      </c>
      <c r="L59" s="3">
        <f t="shared" si="43"/>
        <v>-2116.7395529640426</v>
      </c>
      <c r="M59" s="3">
        <f t="shared" si="44"/>
        <v>1.4750798278494763</v>
      </c>
      <c r="O59" s="1">
        <v>12</v>
      </c>
      <c r="P59" s="7">
        <f t="shared" si="45"/>
        <v>0.8571428571428571</v>
      </c>
      <c r="Q59" s="7">
        <f t="shared" si="46"/>
        <v>0.9961127308066083</v>
      </c>
      <c r="R59" s="7">
        <f t="shared" si="47"/>
        <v>0.4986062717770035</v>
      </c>
      <c r="S59" s="3">
        <f t="shared" si="48"/>
        <v>-2540.087463556851</v>
      </c>
      <c r="T59" s="3">
        <f t="shared" si="49"/>
        <v>2.1241149521032274</v>
      </c>
      <c r="V59" s="1">
        <v>12</v>
      </c>
      <c r="W59" s="7">
        <f t="shared" si="50"/>
        <v>0.8571428571428571</v>
      </c>
      <c r="X59" s="7">
        <f t="shared" si="51"/>
        <v>0.9961127308066083</v>
      </c>
      <c r="Y59" s="7">
        <f t="shared" si="52"/>
        <v>0.4986062717770035</v>
      </c>
      <c r="Z59" s="3">
        <f t="shared" si="53"/>
        <v>-2963.4353741496598</v>
      </c>
      <c r="AA59" s="3">
        <f t="shared" si="54"/>
        <v>2.891156462584931</v>
      </c>
      <c r="AC59" s="1">
        <v>12</v>
      </c>
      <c r="AD59" s="7">
        <f t="shared" si="55"/>
        <v>0.8571428571428571</v>
      </c>
      <c r="AE59" s="7">
        <f t="shared" si="56"/>
        <v>0.9961127308066083</v>
      </c>
      <c r="AF59" s="7">
        <f t="shared" si="57"/>
        <v>0.4986062717770035</v>
      </c>
      <c r="AG59" s="3">
        <f t="shared" si="58"/>
        <v>-2822.319403952057</v>
      </c>
      <c r="AH59" s="3">
        <f t="shared" si="59"/>
        <v>1.9667731037993017</v>
      </c>
      <c r="AJ59" s="1">
        <v>12</v>
      </c>
      <c r="AK59" s="7">
        <f t="shared" si="60"/>
        <v>0.8571428571428571</v>
      </c>
      <c r="AL59" s="7">
        <f t="shared" si="61"/>
        <v>0.9961127308066083</v>
      </c>
      <c r="AM59" s="7">
        <f t="shared" si="62"/>
        <v>0.4986062717770035</v>
      </c>
      <c r="AN59" s="3">
        <f t="shared" si="63"/>
        <v>-3386.783284742468</v>
      </c>
      <c r="AO59" s="3">
        <f t="shared" si="64"/>
        <v>2.83215326947097</v>
      </c>
      <c r="AQ59" s="1">
        <v>12</v>
      </c>
      <c r="AR59" s="7">
        <f t="shared" si="65"/>
        <v>0.8571428571428571</v>
      </c>
      <c r="AS59" s="7">
        <f t="shared" si="66"/>
        <v>0.9961127308066083</v>
      </c>
      <c r="AT59" s="7">
        <f t="shared" si="67"/>
        <v>0.4986062717770035</v>
      </c>
      <c r="AU59" s="3">
        <f t="shared" si="68"/>
        <v>-3951.24716553288</v>
      </c>
      <c r="AV59" s="3">
        <f t="shared" si="69"/>
        <v>3.8548752834465754</v>
      </c>
    </row>
    <row r="60" spans="1:48" ht="15">
      <c r="A60" s="1">
        <v>13</v>
      </c>
      <c r="B60" s="7">
        <f t="shared" si="35"/>
        <v>0.9285714285714286</v>
      </c>
      <c r="C60" s="7">
        <f t="shared" si="36"/>
        <v>0.9990281827016521</v>
      </c>
      <c r="D60" s="7">
        <f t="shared" si="37"/>
        <v>0.49965258476931634</v>
      </c>
      <c r="E60" s="3">
        <f t="shared" si="38"/>
        <v>-1698.3479105928084</v>
      </c>
      <c r="F60" s="3">
        <f t="shared" si="39"/>
        <v>0.23601277245585994</v>
      </c>
      <c r="H60" s="1">
        <v>13</v>
      </c>
      <c r="I60" s="7">
        <f t="shared" si="40"/>
        <v>0.9285714285714286</v>
      </c>
      <c r="J60" s="7">
        <f t="shared" si="41"/>
        <v>0.9990281827016521</v>
      </c>
      <c r="K60" s="7">
        <f t="shared" si="42"/>
        <v>0.49965258476931634</v>
      </c>
      <c r="L60" s="3">
        <f t="shared" si="43"/>
        <v>-2122.9348882410104</v>
      </c>
      <c r="M60" s="3">
        <f t="shared" si="44"/>
        <v>0.36876995696228115</v>
      </c>
      <c r="O60" s="1">
        <v>13</v>
      </c>
      <c r="P60" s="7">
        <f t="shared" si="45"/>
        <v>0.9285714285714286</v>
      </c>
      <c r="Q60" s="7">
        <f t="shared" si="46"/>
        <v>0.9990281827016521</v>
      </c>
      <c r="R60" s="7">
        <f t="shared" si="47"/>
        <v>0.49965258476931634</v>
      </c>
      <c r="S60" s="3">
        <f t="shared" si="48"/>
        <v>-2547.5218658892127</v>
      </c>
      <c r="T60" s="3">
        <f t="shared" si="49"/>
        <v>0.5310287380257754</v>
      </c>
      <c r="V60" s="1">
        <v>13</v>
      </c>
      <c r="W60" s="7">
        <f t="shared" si="50"/>
        <v>0.9285714285714286</v>
      </c>
      <c r="X60" s="7">
        <f t="shared" si="51"/>
        <v>0.9990281827016521</v>
      </c>
      <c r="Y60" s="7">
        <f t="shared" si="52"/>
        <v>0.49965258476931634</v>
      </c>
      <c r="Z60" s="3">
        <f t="shared" si="53"/>
        <v>-2972.108843537415</v>
      </c>
      <c r="AA60" s="3">
        <f t="shared" si="54"/>
        <v>0.7227891156460712</v>
      </c>
      <c r="AC60" s="1">
        <v>13</v>
      </c>
      <c r="AD60" s="7">
        <f t="shared" si="55"/>
        <v>0.9285714285714286</v>
      </c>
      <c r="AE60" s="7">
        <f t="shared" si="56"/>
        <v>0.9990281827016521</v>
      </c>
      <c r="AF60" s="7">
        <f t="shared" si="57"/>
        <v>0.49965258476931634</v>
      </c>
      <c r="AG60" s="3">
        <f t="shared" si="58"/>
        <v>-2830.579850988014</v>
      </c>
      <c r="AH60" s="3">
        <f t="shared" si="59"/>
        <v>0.4916932759497082</v>
      </c>
      <c r="AJ60" s="1">
        <v>13</v>
      </c>
      <c r="AK60" s="7">
        <f t="shared" si="60"/>
        <v>0.9285714285714286</v>
      </c>
      <c r="AL60" s="7">
        <f t="shared" si="61"/>
        <v>0.9990281827016521</v>
      </c>
      <c r="AM60" s="7">
        <f t="shared" si="62"/>
        <v>0.49965258476931634</v>
      </c>
      <c r="AN60" s="3">
        <f t="shared" si="63"/>
        <v>-3396.6958211856168</v>
      </c>
      <c r="AO60" s="3">
        <f t="shared" si="64"/>
        <v>0.7080383173677005</v>
      </c>
      <c r="AQ60" s="1">
        <v>13</v>
      </c>
      <c r="AR60" s="7">
        <f t="shared" si="65"/>
        <v>0.9285714285714286</v>
      </c>
      <c r="AS60" s="7">
        <f t="shared" si="66"/>
        <v>0.9990281827016521</v>
      </c>
      <c r="AT60" s="7">
        <f t="shared" si="67"/>
        <v>0.49965258476931634</v>
      </c>
      <c r="AU60" s="3">
        <f t="shared" si="68"/>
        <v>-3962.8117913832198</v>
      </c>
      <c r="AV60" s="3">
        <f t="shared" si="69"/>
        <v>0.9637188208614282</v>
      </c>
    </row>
    <row r="61" spans="1:48" ht="15">
      <c r="A61" s="1">
        <v>14</v>
      </c>
      <c r="B61" s="7">
        <f t="shared" si="35"/>
        <v>1</v>
      </c>
      <c r="C61" s="7">
        <f t="shared" si="36"/>
        <v>1</v>
      </c>
      <c r="D61" s="7">
        <f t="shared" si="37"/>
        <v>0.5</v>
      </c>
      <c r="E61" s="3">
        <f t="shared" si="38"/>
        <v>-1700</v>
      </c>
      <c r="F61" s="3">
        <f t="shared" si="39"/>
        <v>0</v>
      </c>
      <c r="H61" s="1">
        <v>14</v>
      </c>
      <c r="I61" s="7">
        <f t="shared" si="40"/>
        <v>1</v>
      </c>
      <c r="J61" s="7">
        <f t="shared" si="41"/>
        <v>1</v>
      </c>
      <c r="K61" s="7">
        <f t="shared" si="42"/>
        <v>0.5</v>
      </c>
      <c r="L61" s="3">
        <f t="shared" si="43"/>
        <v>-2125</v>
      </c>
      <c r="M61" s="3">
        <f t="shared" si="44"/>
        <v>0</v>
      </c>
      <c r="O61" s="1">
        <v>14</v>
      </c>
      <c r="P61" s="7">
        <f t="shared" si="45"/>
        <v>1</v>
      </c>
      <c r="Q61" s="7">
        <f t="shared" si="46"/>
        <v>1</v>
      </c>
      <c r="R61" s="7">
        <f t="shared" si="47"/>
        <v>0.5</v>
      </c>
      <c r="S61" s="3">
        <f t="shared" si="48"/>
        <v>-2550</v>
      </c>
      <c r="T61" s="3">
        <f t="shared" si="49"/>
        <v>0</v>
      </c>
      <c r="V61" s="1">
        <v>14</v>
      </c>
      <c r="W61" s="7">
        <f t="shared" si="50"/>
        <v>1</v>
      </c>
      <c r="X61" s="7">
        <f t="shared" si="51"/>
        <v>1</v>
      </c>
      <c r="Y61" s="7">
        <f t="shared" si="52"/>
        <v>0.5</v>
      </c>
      <c r="Z61" s="3">
        <f t="shared" si="53"/>
        <v>-2975</v>
      </c>
      <c r="AA61" s="3">
        <f t="shared" si="54"/>
        <v>0</v>
      </c>
      <c r="AC61" s="1">
        <v>14</v>
      </c>
      <c r="AD61" s="7">
        <f t="shared" si="55"/>
        <v>1</v>
      </c>
      <c r="AE61" s="7">
        <f t="shared" si="56"/>
        <v>1</v>
      </c>
      <c r="AF61" s="7">
        <f t="shared" si="57"/>
        <v>0.5</v>
      </c>
      <c r="AG61" s="3">
        <f t="shared" si="58"/>
        <v>-2833.333333333333</v>
      </c>
      <c r="AH61" s="3">
        <f t="shared" si="59"/>
        <v>0</v>
      </c>
      <c r="AJ61" s="1">
        <v>14</v>
      </c>
      <c r="AK61" s="7">
        <f t="shared" si="60"/>
        <v>1</v>
      </c>
      <c r="AL61" s="7">
        <f t="shared" si="61"/>
        <v>1</v>
      </c>
      <c r="AM61" s="7">
        <f t="shared" si="62"/>
        <v>0.5</v>
      </c>
      <c r="AN61" s="3">
        <f t="shared" si="63"/>
        <v>-3400</v>
      </c>
      <c r="AO61" s="3">
        <f t="shared" si="64"/>
        <v>0</v>
      </c>
      <c r="AQ61" s="1">
        <v>14</v>
      </c>
      <c r="AR61" s="7">
        <f t="shared" si="65"/>
        <v>1</v>
      </c>
      <c r="AS61" s="7">
        <f t="shared" si="66"/>
        <v>1</v>
      </c>
      <c r="AT61" s="7">
        <f t="shared" si="67"/>
        <v>0.5</v>
      </c>
      <c r="AU61" s="3">
        <f t="shared" si="68"/>
        <v>-3966.6666666666665</v>
      </c>
      <c r="AV61" s="3">
        <f t="shared" si="6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Aurelio</dc:creator>
  <cp:keywords/>
  <dc:description/>
  <cp:lastModifiedBy>Aurelio</cp:lastModifiedBy>
  <dcterms:created xsi:type="dcterms:W3CDTF">2016-10-08T16:22:11Z</dcterms:created>
  <dcterms:modified xsi:type="dcterms:W3CDTF">2016-10-14T12:12:08Z</dcterms:modified>
  <cp:category/>
  <cp:version/>
  <cp:contentType/>
  <cp:contentStatus/>
</cp:coreProperties>
</file>