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piegazioni" sheetId="1" r:id="rId1"/>
    <sheet name="Es 1" sheetId="2" r:id="rId2"/>
    <sheet name="Es 2" sheetId="3" r:id="rId3"/>
    <sheet name="Es 3" sheetId="4" r:id="rId4"/>
    <sheet name="Es 4" sheetId="5" r:id="rId5"/>
    <sheet name="Es 5" sheetId="6" r:id="rId6"/>
  </sheets>
  <definedNames/>
  <calcPr fullCalcOnLoad="1"/>
</workbook>
</file>

<file path=xl/sharedStrings.xml><?xml version="1.0" encoding="utf-8"?>
<sst xmlns="http://schemas.openxmlformats.org/spreadsheetml/2006/main" count="201" uniqueCount="59">
  <si>
    <t>Questo foglio di lavoro è stato utilizzato per risolvere tutti gli esempi proposti</t>
  </si>
  <si>
    <t>Esempio 1</t>
  </si>
  <si>
    <t>m</t>
  </si>
  <si>
    <t>Esempio 2</t>
  </si>
  <si>
    <t>Esempio 3</t>
  </si>
  <si>
    <t>kN</t>
  </si>
  <si>
    <t>F</t>
  </si>
  <si>
    <t>Solaio a piastra, modello lineare</t>
  </si>
  <si>
    <t>a</t>
  </si>
  <si>
    <t>b</t>
  </si>
  <si>
    <t>cm</t>
  </si>
  <si>
    <t>s</t>
  </si>
  <si>
    <t>MPa</t>
  </si>
  <si>
    <t>u</t>
  </si>
  <si>
    <t>z</t>
  </si>
  <si>
    <t>c</t>
  </si>
  <si>
    <t>d</t>
  </si>
  <si>
    <r>
      <t>t</t>
    </r>
    <r>
      <rPr>
        <sz val="8"/>
        <rFont val="Arial"/>
        <family val="2"/>
      </rPr>
      <t>max</t>
    </r>
  </si>
  <si>
    <t>Platea di fondazione, modello lineare</t>
  </si>
  <si>
    <r>
      <t>s</t>
    </r>
    <r>
      <rPr>
        <sz val="10"/>
        <rFont val="Arial"/>
        <family val="0"/>
      </rPr>
      <t>t</t>
    </r>
  </si>
  <si>
    <t>L1</t>
  </si>
  <si>
    <t>L2</t>
  </si>
  <si>
    <t>dF</t>
  </si>
  <si>
    <t>F'</t>
  </si>
  <si>
    <t>Rck</t>
  </si>
  <si>
    <r>
      <t>t</t>
    </r>
    <r>
      <rPr>
        <sz val="10"/>
        <rFont val="Arial"/>
        <family val="0"/>
      </rPr>
      <t>c0</t>
    </r>
  </si>
  <si>
    <r>
      <t>t</t>
    </r>
    <r>
      <rPr>
        <sz val="10"/>
        <rFont val="Arial"/>
        <family val="0"/>
      </rPr>
      <t>c1</t>
    </r>
  </si>
  <si>
    <t>As,pun</t>
  </si>
  <si>
    <r>
      <t>s</t>
    </r>
    <r>
      <rPr>
        <sz val="10"/>
        <rFont val="Arial"/>
        <family val="0"/>
      </rPr>
      <t>s,am</t>
    </r>
  </si>
  <si>
    <t>cm2</t>
  </si>
  <si>
    <t>n fi 20</t>
  </si>
  <si>
    <t>Platea di fondazione, modello non lineare secondo D.M. 9/1/96</t>
  </si>
  <si>
    <t>FRd</t>
  </si>
  <si>
    <t>fctd</t>
  </si>
  <si>
    <t>Esempio 4</t>
  </si>
  <si>
    <t>Solaio a piastra, modello non lineare secondo Eurocodice 2</t>
  </si>
  <si>
    <t>1.5 d</t>
  </si>
  <si>
    <t>vSd</t>
  </si>
  <si>
    <t>kN/m</t>
  </si>
  <si>
    <t>Asl = 1 fi</t>
  </si>
  <si>
    <t>ogni</t>
  </si>
  <si>
    <r>
      <t>r</t>
    </r>
    <r>
      <rPr>
        <sz val="10"/>
        <rFont val="Arial"/>
        <family val="0"/>
      </rPr>
      <t>lx</t>
    </r>
  </si>
  <si>
    <r>
      <t>r</t>
    </r>
    <r>
      <rPr>
        <sz val="10"/>
        <rFont val="Arial"/>
        <family val="0"/>
      </rPr>
      <t>l</t>
    </r>
  </si>
  <si>
    <t>k</t>
  </si>
  <si>
    <t>vRd1</t>
  </si>
  <si>
    <r>
      <t>t</t>
    </r>
    <r>
      <rPr>
        <sz val="10"/>
        <rFont val="Arial"/>
        <family val="0"/>
      </rPr>
      <t>Rd</t>
    </r>
  </si>
  <si>
    <t>nel capitolo relativo a punzonamento (versione 2005)</t>
  </si>
  <si>
    <t>Esempio 5</t>
  </si>
  <si>
    <t>Platea di fondazione, modello non lineare secondo Eurocodice 2</t>
  </si>
  <si>
    <t>a1</t>
  </si>
  <si>
    <t>b1</t>
  </si>
  <si>
    <t>A</t>
  </si>
  <si>
    <t>dir. x</t>
  </si>
  <si>
    <t>dir. Y</t>
  </si>
  <si>
    <r>
      <t>r</t>
    </r>
    <r>
      <rPr>
        <sz val="10"/>
        <rFont val="Arial"/>
        <family val="0"/>
      </rPr>
      <t>ly</t>
    </r>
  </si>
  <si>
    <t>vRd2</t>
  </si>
  <si>
    <t>fy</t>
  </si>
  <si>
    <t>fyd</t>
  </si>
  <si>
    <t>n fi 14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</si>
</sst>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</numFmts>
  <fonts count="5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sz val="8"/>
      <name val="Arial"/>
      <family val="2"/>
    </font>
    <font>
      <sz val="10"/>
      <color indexed="5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3"/>
  <sheetViews>
    <sheetView tabSelected="1" workbookViewId="0" topLeftCell="A1">
      <selection activeCell="A1" sqref="A1"/>
    </sheetView>
  </sheetViews>
  <sheetFormatPr defaultColWidth="9.140625" defaultRowHeight="12.75"/>
  <sheetData>
    <row r="2" ht="12.75">
      <c r="A2" t="s">
        <v>0</v>
      </c>
    </row>
    <row r="3" ht="12.75">
      <c r="A3" t="s">
        <v>46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1</v>
      </c>
    </row>
    <row r="2" ht="12.75">
      <c r="A2" s="1" t="s">
        <v>7</v>
      </c>
    </row>
    <row r="4" spans="1:3" ht="12.75">
      <c r="A4" s="2" t="s">
        <v>6</v>
      </c>
      <c r="B4" s="4">
        <v>40</v>
      </c>
      <c r="C4" t="s">
        <v>5</v>
      </c>
    </row>
    <row r="5" spans="1:3" ht="12.75">
      <c r="A5" s="2" t="s">
        <v>8</v>
      </c>
      <c r="B5" s="2">
        <v>20</v>
      </c>
      <c r="C5" t="s">
        <v>10</v>
      </c>
    </row>
    <row r="6" spans="1:7" ht="12.75">
      <c r="A6" s="2" t="s">
        <v>9</v>
      </c>
      <c r="B6" s="2">
        <v>20</v>
      </c>
      <c r="C6" t="s">
        <v>10</v>
      </c>
      <c r="E6" s="2" t="s">
        <v>15</v>
      </c>
      <c r="F6" s="2">
        <v>2</v>
      </c>
      <c r="G6" t="s">
        <v>10</v>
      </c>
    </row>
    <row r="7" spans="1:7" ht="12.75">
      <c r="A7" s="2" t="s">
        <v>11</v>
      </c>
      <c r="B7" s="2">
        <v>18</v>
      </c>
      <c r="C7" t="s">
        <v>10</v>
      </c>
      <c r="E7" s="2" t="s">
        <v>16</v>
      </c>
      <c r="F7" s="2">
        <f>B7-F6</f>
        <v>16</v>
      </c>
      <c r="G7" t="s">
        <v>10</v>
      </c>
    </row>
    <row r="9" spans="1:3" ht="12.75">
      <c r="A9" s="2" t="s">
        <v>13</v>
      </c>
      <c r="B9" s="2">
        <f>2*(B5+B6)</f>
        <v>80</v>
      </c>
      <c r="C9" t="s">
        <v>10</v>
      </c>
    </row>
    <row r="10" spans="1:7" ht="12.75">
      <c r="A10" s="2" t="s">
        <v>14</v>
      </c>
      <c r="B10" s="4">
        <f>B7</f>
        <v>18</v>
      </c>
      <c r="C10" t="s">
        <v>10</v>
      </c>
      <c r="D10" s="8">
        <f>2/3*B7</f>
        <v>12</v>
      </c>
      <c r="E10" s="9" t="s">
        <v>10</v>
      </c>
      <c r="F10" s="10">
        <f>0.9*F7</f>
        <v>14.4</v>
      </c>
      <c r="G10" s="9" t="s">
        <v>10</v>
      </c>
    </row>
    <row r="11" spans="1:7" ht="12.75">
      <c r="A11" s="5" t="s">
        <v>17</v>
      </c>
      <c r="B11" s="7">
        <f>$B$4/($B$9*B10)*10</f>
        <v>0.2777777777777778</v>
      </c>
      <c r="C11" t="s">
        <v>12</v>
      </c>
      <c r="D11" s="11">
        <f>$B$4/($B$9*D10)*10</f>
        <v>0.41666666666666663</v>
      </c>
      <c r="E11" s="9" t="s">
        <v>12</v>
      </c>
      <c r="F11" s="11">
        <f>$B$4/($B$9*F10)*10</f>
        <v>0.3472222222222222</v>
      </c>
      <c r="G11" s="9" t="s">
        <v>12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3</v>
      </c>
    </row>
    <row r="2" ht="12.75">
      <c r="A2" s="1" t="s">
        <v>18</v>
      </c>
    </row>
    <row r="4" spans="1:11" ht="12.75">
      <c r="A4" s="2" t="s">
        <v>6</v>
      </c>
      <c r="B4" s="6">
        <v>1100</v>
      </c>
      <c r="C4" t="s">
        <v>5</v>
      </c>
      <c r="E4" s="2" t="s">
        <v>20</v>
      </c>
      <c r="F4" s="3">
        <v>4</v>
      </c>
      <c r="G4" t="s">
        <v>2</v>
      </c>
      <c r="I4" s="2" t="s">
        <v>24</v>
      </c>
      <c r="J4" s="2">
        <v>25</v>
      </c>
      <c r="K4" t="s">
        <v>12</v>
      </c>
    </row>
    <row r="5" spans="1:11" ht="12.75">
      <c r="A5" s="2" t="s">
        <v>8</v>
      </c>
      <c r="B5" s="2">
        <v>70</v>
      </c>
      <c r="C5" t="s">
        <v>10</v>
      </c>
      <c r="E5" s="2" t="s">
        <v>21</v>
      </c>
      <c r="F5" s="3">
        <v>5</v>
      </c>
      <c r="G5" t="s">
        <v>2</v>
      </c>
      <c r="I5" s="5" t="s">
        <v>25</v>
      </c>
      <c r="J5" s="3">
        <f>0.4+(J4-15)/75</f>
        <v>0.5333333333333333</v>
      </c>
      <c r="K5" t="s">
        <v>12</v>
      </c>
    </row>
    <row r="6" spans="1:11" ht="12.75">
      <c r="A6" s="2" t="s">
        <v>9</v>
      </c>
      <c r="B6" s="2">
        <v>30</v>
      </c>
      <c r="C6" t="s">
        <v>10</v>
      </c>
      <c r="E6" s="2" t="s">
        <v>15</v>
      </c>
      <c r="F6" s="2">
        <v>4</v>
      </c>
      <c r="G6" t="s">
        <v>10</v>
      </c>
      <c r="I6" s="5" t="s">
        <v>26</v>
      </c>
      <c r="J6" s="3">
        <f>1.4+(J4-15)/35</f>
        <v>1.6857142857142855</v>
      </c>
      <c r="K6" t="s">
        <v>12</v>
      </c>
    </row>
    <row r="7" spans="1:11" ht="12.75">
      <c r="A7" s="2" t="s">
        <v>11</v>
      </c>
      <c r="B7" s="2">
        <v>50</v>
      </c>
      <c r="C7" t="s">
        <v>10</v>
      </c>
      <c r="E7" s="2" t="s">
        <v>16</v>
      </c>
      <c r="F7" s="2">
        <f>B7-F6</f>
        <v>46</v>
      </c>
      <c r="G7" t="s">
        <v>10</v>
      </c>
      <c r="I7" s="5" t="s">
        <v>28</v>
      </c>
      <c r="J7" s="2">
        <v>255</v>
      </c>
      <c r="K7" t="s">
        <v>12</v>
      </c>
    </row>
    <row r="9" spans="1:3" ht="12.75">
      <c r="A9" s="2" t="s">
        <v>13</v>
      </c>
      <c r="B9" s="2">
        <f>2*(B5+B6)</f>
        <v>200</v>
      </c>
      <c r="C9" t="s">
        <v>10</v>
      </c>
    </row>
    <row r="10" spans="1:7" ht="12.75">
      <c r="A10" s="5" t="s">
        <v>19</v>
      </c>
      <c r="B10" s="2">
        <f>B4/F4/F5/1000</f>
        <v>0.055</v>
      </c>
      <c r="C10" t="s">
        <v>12</v>
      </c>
      <c r="E10" s="2" t="s">
        <v>22</v>
      </c>
      <c r="F10" s="2">
        <f>B5*B6*B10/10</f>
        <v>11.55</v>
      </c>
      <c r="G10" t="s">
        <v>5</v>
      </c>
    </row>
    <row r="12" spans="1:3" ht="12.75">
      <c r="A12" s="2" t="s">
        <v>23</v>
      </c>
      <c r="B12" s="4">
        <f>B4-F10</f>
        <v>1088.45</v>
      </c>
      <c r="C12" t="s">
        <v>5</v>
      </c>
    </row>
    <row r="13" spans="1:7" ht="12.75">
      <c r="A13" s="2" t="s">
        <v>14</v>
      </c>
      <c r="B13" s="4">
        <f>B7</f>
        <v>50</v>
      </c>
      <c r="C13" t="s">
        <v>10</v>
      </c>
      <c r="D13" s="8">
        <f>2/3*B7</f>
        <v>33.33333333333333</v>
      </c>
      <c r="E13" s="9" t="s">
        <v>10</v>
      </c>
      <c r="F13" s="10">
        <f>0.9*F7</f>
        <v>41.4</v>
      </c>
      <c r="G13" s="9" t="s">
        <v>10</v>
      </c>
    </row>
    <row r="14" spans="1:7" ht="12.75">
      <c r="A14" s="5" t="s">
        <v>17</v>
      </c>
      <c r="B14" s="7">
        <f>$B$12/($B$9*B13)*10</f>
        <v>1.0884500000000001</v>
      </c>
      <c r="C14" t="s">
        <v>12</v>
      </c>
      <c r="D14" s="11">
        <f>$B$12/($B$9*D13)*10</f>
        <v>1.632675</v>
      </c>
      <c r="E14" s="9" t="s">
        <v>12</v>
      </c>
      <c r="F14" s="11">
        <f>$B$12/($B$9*F13)*10</f>
        <v>1.3145531400966184</v>
      </c>
      <c r="G14" s="9" t="s">
        <v>12</v>
      </c>
    </row>
    <row r="16" spans="1:3" ht="12.75">
      <c r="A16" s="2" t="s">
        <v>27</v>
      </c>
      <c r="B16" s="4">
        <f>SQRT(2)*B12/J7*10</f>
        <v>60.364735371176295</v>
      </c>
      <c r="C16" t="s">
        <v>29</v>
      </c>
    </row>
    <row r="17" spans="1:2" ht="12.75">
      <c r="A17" s="2" t="s">
        <v>30</v>
      </c>
      <c r="B17" s="4">
        <f>B16/3.14159</f>
        <v>19.214708275483527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4</v>
      </c>
    </row>
    <row r="2" ht="12.75">
      <c r="A2" s="1" t="s">
        <v>31</v>
      </c>
    </row>
    <row r="4" spans="1:11" ht="12.75">
      <c r="A4" s="2" t="s">
        <v>6</v>
      </c>
      <c r="B4" s="6">
        <v>1600</v>
      </c>
      <c r="C4" t="s">
        <v>5</v>
      </c>
      <c r="E4" s="2" t="s">
        <v>20</v>
      </c>
      <c r="F4" s="3">
        <v>4</v>
      </c>
      <c r="G4" t="s">
        <v>2</v>
      </c>
      <c r="I4" s="2" t="s">
        <v>24</v>
      </c>
      <c r="J4" s="2">
        <v>25</v>
      </c>
      <c r="K4" t="s">
        <v>12</v>
      </c>
    </row>
    <row r="5" spans="1:11" ht="12.75">
      <c r="A5" s="2" t="s">
        <v>8</v>
      </c>
      <c r="B5" s="2">
        <v>70</v>
      </c>
      <c r="C5" t="s">
        <v>10</v>
      </c>
      <c r="E5" s="2" t="s">
        <v>21</v>
      </c>
      <c r="F5" s="3">
        <v>5</v>
      </c>
      <c r="G5" t="s">
        <v>2</v>
      </c>
      <c r="I5" s="2" t="s">
        <v>33</v>
      </c>
      <c r="J5" s="3">
        <v>1.01</v>
      </c>
      <c r="K5" t="s">
        <v>12</v>
      </c>
    </row>
    <row r="6" spans="1:10" ht="12.75">
      <c r="A6" s="2" t="s">
        <v>9</v>
      </c>
      <c r="B6" s="2">
        <v>30</v>
      </c>
      <c r="C6" t="s">
        <v>10</v>
      </c>
      <c r="E6" s="2" t="s">
        <v>15</v>
      </c>
      <c r="F6" s="2">
        <v>4</v>
      </c>
      <c r="G6" t="s">
        <v>10</v>
      </c>
      <c r="I6" s="5"/>
      <c r="J6" s="3"/>
    </row>
    <row r="7" spans="1:11" ht="12.75">
      <c r="A7" s="2" t="s">
        <v>11</v>
      </c>
      <c r="B7" s="2">
        <v>50</v>
      </c>
      <c r="C7" t="s">
        <v>10</v>
      </c>
      <c r="E7" s="2" t="s">
        <v>16</v>
      </c>
      <c r="F7" s="2">
        <f>B7-F6</f>
        <v>46</v>
      </c>
      <c r="G7" t="s">
        <v>10</v>
      </c>
      <c r="I7" s="5" t="s">
        <v>28</v>
      </c>
      <c r="J7" s="2">
        <v>255</v>
      </c>
      <c r="K7" t="s">
        <v>12</v>
      </c>
    </row>
    <row r="9" spans="1:2" ht="12.75">
      <c r="A9" s="2" t="s">
        <v>8</v>
      </c>
      <c r="B9" s="2">
        <f>B5+B7</f>
        <v>120</v>
      </c>
    </row>
    <row r="10" spans="1:2" ht="12.75">
      <c r="A10" s="2" t="s">
        <v>9</v>
      </c>
      <c r="B10" s="2">
        <f>B6+B7</f>
        <v>80</v>
      </c>
    </row>
    <row r="11" spans="1:3" ht="12.75">
      <c r="A11" s="2" t="s">
        <v>13</v>
      </c>
      <c r="B11" s="2">
        <f>2*(B9+B10)</f>
        <v>400</v>
      </c>
      <c r="C11" t="s">
        <v>10</v>
      </c>
    </row>
    <row r="12" spans="1:7" ht="12.75">
      <c r="A12" s="5" t="s">
        <v>19</v>
      </c>
      <c r="B12" s="7">
        <f>B4/F4/F5/1000</f>
        <v>0.08</v>
      </c>
      <c r="C12" t="s">
        <v>12</v>
      </c>
      <c r="E12" s="2" t="s">
        <v>22</v>
      </c>
      <c r="F12" s="2">
        <f>B9*B10*B12/10</f>
        <v>76.8</v>
      </c>
      <c r="G12" t="s">
        <v>5</v>
      </c>
    </row>
    <row r="14" spans="1:3" ht="12.75">
      <c r="A14" s="2" t="s">
        <v>23</v>
      </c>
      <c r="B14" s="4">
        <f>B4-F12</f>
        <v>1523.2</v>
      </c>
      <c r="C14" t="s">
        <v>5</v>
      </c>
    </row>
    <row r="15" spans="1:3" ht="12.75">
      <c r="A15" s="2" t="s">
        <v>32</v>
      </c>
      <c r="B15" s="4">
        <f>0.5*B11*B7*J5/10</f>
        <v>1010</v>
      </c>
      <c r="C15" t="s">
        <v>5</v>
      </c>
    </row>
    <row r="16" spans="1:2" ht="12.75">
      <c r="A16" s="5"/>
      <c r="B16" s="7"/>
    </row>
    <row r="18" spans="1:2" ht="12.75">
      <c r="A18" s="2"/>
      <c r="B18" s="4"/>
    </row>
    <row r="19" spans="1:2" ht="12.75">
      <c r="A19" s="2"/>
      <c r="B19" s="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34</v>
      </c>
    </row>
    <row r="2" ht="12.75">
      <c r="A2" s="1" t="s">
        <v>35</v>
      </c>
    </row>
    <row r="4" spans="1:11" ht="12.75">
      <c r="A4" s="2" t="s">
        <v>6</v>
      </c>
      <c r="B4" s="13">
        <v>60</v>
      </c>
      <c r="C4" t="s">
        <v>5</v>
      </c>
      <c r="I4" s="2" t="s">
        <v>24</v>
      </c>
      <c r="J4" s="2">
        <v>25</v>
      </c>
      <c r="K4" t="s">
        <v>12</v>
      </c>
    </row>
    <row r="5" spans="1:11" ht="12.75">
      <c r="A5" s="2" t="s">
        <v>8</v>
      </c>
      <c r="B5" s="2">
        <v>20</v>
      </c>
      <c r="C5" t="s">
        <v>10</v>
      </c>
      <c r="I5" s="2" t="s">
        <v>33</v>
      </c>
      <c r="J5" s="3">
        <v>1.01</v>
      </c>
      <c r="K5" t="s">
        <v>12</v>
      </c>
    </row>
    <row r="6" spans="1:7" ht="12.75">
      <c r="A6" s="2" t="s">
        <v>9</v>
      </c>
      <c r="B6" s="2">
        <v>20</v>
      </c>
      <c r="C6" t="s">
        <v>10</v>
      </c>
      <c r="E6" s="2" t="s">
        <v>15</v>
      </c>
      <c r="F6" s="2">
        <v>2</v>
      </c>
      <c r="G6" t="s">
        <v>10</v>
      </c>
    </row>
    <row r="7" spans="1:11" ht="12.75">
      <c r="A7" s="2" t="s">
        <v>11</v>
      </c>
      <c r="B7" s="2">
        <v>18</v>
      </c>
      <c r="C7" t="s">
        <v>10</v>
      </c>
      <c r="E7" s="2" t="s">
        <v>16</v>
      </c>
      <c r="F7" s="2">
        <f>B7-F6</f>
        <v>16</v>
      </c>
      <c r="G7" t="s">
        <v>10</v>
      </c>
      <c r="I7" s="5" t="s">
        <v>45</v>
      </c>
      <c r="J7" s="3">
        <f>ROUND(J5/4,2)</f>
        <v>0.25</v>
      </c>
      <c r="K7" t="s">
        <v>12</v>
      </c>
    </row>
    <row r="8" spans="1:7" ht="12.75">
      <c r="A8" s="2" t="s">
        <v>39</v>
      </c>
      <c r="B8" s="2">
        <v>14</v>
      </c>
      <c r="E8" s="2" t="s">
        <v>36</v>
      </c>
      <c r="F8" s="2">
        <f>1.5*F7</f>
        <v>24</v>
      </c>
      <c r="G8" t="s">
        <v>10</v>
      </c>
    </row>
    <row r="9" spans="1:3" ht="12.75">
      <c r="A9" s="2" t="s">
        <v>40</v>
      </c>
      <c r="B9" s="2">
        <v>20</v>
      </c>
      <c r="C9" t="s">
        <v>10</v>
      </c>
    </row>
    <row r="11" spans="1:3" ht="12.75">
      <c r="A11" s="2" t="s">
        <v>13</v>
      </c>
      <c r="B11" s="4">
        <f>2*(B5+B6)+3*PI()*F7</f>
        <v>230.79644737231007</v>
      </c>
      <c r="C11" t="s">
        <v>10</v>
      </c>
    </row>
    <row r="12" spans="1:3" ht="12.75">
      <c r="A12" s="2" t="s">
        <v>37</v>
      </c>
      <c r="B12" s="4">
        <f>B4/B11*100</f>
        <v>25.99693395765785</v>
      </c>
      <c r="C12" t="s">
        <v>38</v>
      </c>
    </row>
    <row r="13" spans="1:6" ht="12.75">
      <c r="A13" s="5" t="s">
        <v>41</v>
      </c>
      <c r="B13" s="12">
        <f>PI()*(B8/10)^2/4/B9/F7</f>
        <v>0.00481056375080937</v>
      </c>
      <c r="E13" s="2" t="s">
        <v>43</v>
      </c>
      <c r="F13" s="2">
        <f>1.6-F7/100</f>
        <v>1.4400000000000002</v>
      </c>
    </row>
    <row r="14" spans="1:2" ht="12.75">
      <c r="A14" s="5" t="s">
        <v>42</v>
      </c>
      <c r="B14" s="12">
        <f>B13*SQRT(2)</f>
        <v>0.006803164499054997</v>
      </c>
    </row>
    <row r="15" spans="1:3" ht="12.75">
      <c r="A15" s="2" t="s">
        <v>44</v>
      </c>
      <c r="B15" s="4">
        <f>J7*F13*(1.2+40*B14)*F7*10</f>
        <v>84.79449100582272</v>
      </c>
      <c r="C15" t="s">
        <v>38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47</v>
      </c>
    </row>
    <row r="2" ht="12.75">
      <c r="A2" s="1" t="s">
        <v>48</v>
      </c>
    </row>
    <row r="4" spans="1:11" ht="12.75">
      <c r="A4" s="2" t="s">
        <v>6</v>
      </c>
      <c r="B4" s="6">
        <v>1600</v>
      </c>
      <c r="C4" t="s">
        <v>5</v>
      </c>
      <c r="E4" s="2" t="s">
        <v>20</v>
      </c>
      <c r="F4" s="3">
        <v>4</v>
      </c>
      <c r="G4" t="s">
        <v>2</v>
      </c>
      <c r="I4" s="2" t="s">
        <v>24</v>
      </c>
      <c r="J4" s="2">
        <v>25</v>
      </c>
      <c r="K4" t="s">
        <v>12</v>
      </c>
    </row>
    <row r="5" spans="1:11" ht="12.75">
      <c r="A5" s="2" t="s">
        <v>8</v>
      </c>
      <c r="B5" s="2">
        <v>70</v>
      </c>
      <c r="C5" t="s">
        <v>10</v>
      </c>
      <c r="E5" s="2" t="s">
        <v>21</v>
      </c>
      <c r="F5" s="3">
        <v>5</v>
      </c>
      <c r="G5" t="s">
        <v>2</v>
      </c>
      <c r="I5" s="2" t="s">
        <v>33</v>
      </c>
      <c r="J5" s="3">
        <v>1.01</v>
      </c>
      <c r="K5" t="s">
        <v>12</v>
      </c>
    </row>
    <row r="6" spans="1:10" ht="12.75">
      <c r="A6" s="2" t="s">
        <v>9</v>
      </c>
      <c r="B6" s="2">
        <v>30</v>
      </c>
      <c r="C6" t="s">
        <v>10</v>
      </c>
      <c r="E6" s="2" t="s">
        <v>15</v>
      </c>
      <c r="F6" s="2">
        <v>4</v>
      </c>
      <c r="G6" t="s">
        <v>10</v>
      </c>
      <c r="I6" s="5"/>
      <c r="J6" s="3"/>
    </row>
    <row r="7" spans="1:11" ht="12.75">
      <c r="A7" s="2" t="s">
        <v>11</v>
      </c>
      <c r="B7" s="2">
        <v>50</v>
      </c>
      <c r="C7" t="s">
        <v>10</v>
      </c>
      <c r="E7" s="2" t="s">
        <v>16</v>
      </c>
      <c r="F7" s="2">
        <f>B7-F6</f>
        <v>46</v>
      </c>
      <c r="G7" t="s">
        <v>10</v>
      </c>
      <c r="I7" s="5" t="s">
        <v>45</v>
      </c>
      <c r="J7" s="3">
        <f>ROUND(J5/4,2)</f>
        <v>0.25</v>
      </c>
      <c r="K7" t="s">
        <v>12</v>
      </c>
    </row>
    <row r="8" spans="2:4" ht="12.75">
      <c r="B8" s="2" t="s">
        <v>52</v>
      </c>
      <c r="C8" s="2"/>
      <c r="D8" s="2" t="s">
        <v>53</v>
      </c>
    </row>
    <row r="9" spans="1:11" ht="12.75">
      <c r="A9" s="2" t="s">
        <v>39</v>
      </c>
      <c r="B9" s="2">
        <v>20</v>
      </c>
      <c r="D9" s="2">
        <v>14</v>
      </c>
      <c r="I9" s="2" t="s">
        <v>56</v>
      </c>
      <c r="J9" s="2">
        <v>430</v>
      </c>
      <c r="K9" t="s">
        <v>12</v>
      </c>
    </row>
    <row r="10" spans="1:11" ht="12.75">
      <c r="A10" s="2" t="s">
        <v>40</v>
      </c>
      <c r="B10" s="2">
        <v>25</v>
      </c>
      <c r="C10" t="s">
        <v>10</v>
      </c>
      <c r="D10" s="2">
        <v>20</v>
      </c>
      <c r="E10" t="s">
        <v>10</v>
      </c>
      <c r="I10" s="2" t="s">
        <v>57</v>
      </c>
      <c r="J10" s="4">
        <f>J9/1.15</f>
        <v>373.9130434782609</v>
      </c>
      <c r="K10" t="s">
        <v>12</v>
      </c>
    </row>
    <row r="12" spans="1:3" ht="12.75">
      <c r="A12" s="2" t="s">
        <v>49</v>
      </c>
      <c r="B12" s="2">
        <f>MIN(B5,2*B6,5.6*F7-B13)</f>
        <v>60</v>
      </c>
      <c r="C12" t="s">
        <v>10</v>
      </c>
    </row>
    <row r="13" spans="1:3" ht="12.75">
      <c r="A13" s="2" t="s">
        <v>50</v>
      </c>
      <c r="B13" s="2">
        <f>MIN(B6,2.8*F7)</f>
        <v>30</v>
      </c>
      <c r="C13" t="s">
        <v>10</v>
      </c>
    </row>
    <row r="14" spans="1:6" ht="12.75">
      <c r="A14" s="2" t="s">
        <v>13</v>
      </c>
      <c r="B14" s="4">
        <f>2*(B12+B13)+3*PI()*F7</f>
        <v>613.5397861953915</v>
      </c>
      <c r="C14" t="s">
        <v>10</v>
      </c>
      <c r="E14" s="2" t="s">
        <v>51</v>
      </c>
      <c r="F14" s="6">
        <f>B5*B6+(B5+B6)*3*F7+PI()*F7^2</f>
        <v>22547.610054996003</v>
      </c>
    </row>
    <row r="15" spans="1:7" ht="12.75">
      <c r="A15" s="5" t="s">
        <v>19</v>
      </c>
      <c r="B15" s="7">
        <f>B4/F4/F5/1000</f>
        <v>0.08</v>
      </c>
      <c r="C15" t="s">
        <v>12</v>
      </c>
      <c r="E15" s="2" t="s">
        <v>22</v>
      </c>
      <c r="F15" s="4">
        <f>F14*B15/10</f>
        <v>180.38088043996802</v>
      </c>
      <c r="G15" t="s">
        <v>5</v>
      </c>
    </row>
    <row r="17" spans="1:3" ht="12.75">
      <c r="A17" s="2" t="s">
        <v>23</v>
      </c>
      <c r="B17" s="4">
        <f>B4-F15</f>
        <v>1419.619119560032</v>
      </c>
      <c r="C17" t="s">
        <v>5</v>
      </c>
    </row>
    <row r="18" spans="1:3" ht="12.75">
      <c r="A18" s="2" t="s">
        <v>37</v>
      </c>
      <c r="B18" s="4">
        <f>B17/B14*100</f>
        <v>231.3817541260367</v>
      </c>
      <c r="C18" t="s">
        <v>38</v>
      </c>
    </row>
    <row r="19" spans="1:6" ht="12.75">
      <c r="A19" s="5" t="s">
        <v>41</v>
      </c>
      <c r="B19" s="12">
        <f>PI()*(B9/10)^2/4/B10/$F$7</f>
        <v>0.0027318196987737332</v>
      </c>
      <c r="C19" s="5" t="s">
        <v>54</v>
      </c>
      <c r="D19" s="12">
        <f>PI()*(D9/10)^2/4/D10/$F$7</f>
        <v>0.0016732395654989113</v>
      </c>
      <c r="E19" s="5" t="s">
        <v>42</v>
      </c>
      <c r="F19" s="12">
        <f>SQRT(B19^2+D19^2)</f>
        <v>0.0032035245449596912</v>
      </c>
    </row>
    <row r="20" spans="1:2" ht="12.75">
      <c r="A20" s="2" t="s">
        <v>43</v>
      </c>
      <c r="B20" s="2">
        <f>MAX(1,1.6-F7/100)</f>
        <v>1.1400000000000001</v>
      </c>
    </row>
    <row r="21" spans="1:3" ht="12.75">
      <c r="A21" s="2" t="s">
        <v>44</v>
      </c>
      <c r="B21" s="4">
        <f>J7*B20*(1.2+40*F19)*F7*10</f>
        <v>174.11928271376863</v>
      </c>
      <c r="C21" t="s">
        <v>38</v>
      </c>
    </row>
    <row r="22" spans="1:3" ht="12.75">
      <c r="A22" s="2" t="s">
        <v>55</v>
      </c>
      <c r="B22" s="4">
        <f>1.6*B21</f>
        <v>278.5908523420298</v>
      </c>
      <c r="C22" t="s">
        <v>38</v>
      </c>
    </row>
    <row r="23" spans="1:6" ht="12.75">
      <c r="A23" s="2" t="s">
        <v>27</v>
      </c>
      <c r="B23" s="4">
        <f>(B18-B21)*(B14/100)/(J10*SQRT(2)/2)*10</f>
        <v>13.2879260107304</v>
      </c>
      <c r="C23" t="s">
        <v>29</v>
      </c>
      <c r="E23" s="2" t="s">
        <v>58</v>
      </c>
      <c r="F23" s="4">
        <f>B23/1.54</f>
        <v>8.628523383591169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Capitolo 12 - esempi</dc:title>
  <dc:subject/>
  <dc:creator>Aurelio Ghersi</dc:creator>
  <cp:keywords/>
  <dc:description/>
  <cp:lastModifiedBy>Aurelio Ghersi</cp:lastModifiedBy>
  <dcterms:created xsi:type="dcterms:W3CDTF">2004-12-19T10:30:24Z</dcterms:created>
  <dcterms:modified xsi:type="dcterms:W3CDTF">2005-02-07T11:09:42Z</dcterms:modified>
  <cp:category/>
  <cp:version/>
  <cp:contentType/>
  <cp:contentStatus/>
</cp:coreProperties>
</file>