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udentiunict-my.sharepoint.com/personal/edoardo_marino_unict_it/Documents/Didattica/2024-2025 Sismica EdArch/Lezioni/PDF/"/>
    </mc:Choice>
  </mc:AlternateContent>
  <xr:revisionPtr revIDLastSave="5" documentId="14_{F1655969-3F86-4670-BA28-CA2E2D30A901}" xr6:coauthVersionLast="47" xr6:coauthVersionMax="47" xr10:uidLastSave="{191EC65B-F169-4727-9533-1302B59C3940}"/>
  <bookViews>
    <workbookView xWindow="-120" yWindow="-120" windowWidth="38640" windowHeight="21120" xr2:uid="{A003E86F-7D75-4025-B834-46C1DC605308}"/>
  </bookViews>
  <sheets>
    <sheet name="Dati" sheetId="1" r:id="rId1"/>
    <sheet name="OutSAP_X" sheetId="4" r:id="rId2"/>
    <sheet name="OutSAP_Y" sheetId="7" r:id="rId3"/>
    <sheet name="Gr_ModaleX" sheetId="8" r:id="rId4"/>
    <sheet name="Gr_ModaleY" sheetId="9" r:id="rId5"/>
    <sheet name="Gr_X_0.3Y" sheetId="10" r:id="rId6"/>
    <sheet name="Gr_Y_0.3X" sheetId="11" r:id="rId7"/>
    <sheet name="Gr_Fx" sheetId="12" r:id="rId8"/>
    <sheet name="Gr_Fy" sheetId="13" r:id="rId9"/>
    <sheet name="Telai Par X" sheetId="2" r:id="rId10"/>
    <sheet name="Telai Par Y" sheetId="6" r:id="rId11"/>
  </sheets>
  <definedNames>
    <definedName name="nModi">Dati!$F$2</definedName>
    <definedName name="nPia">Dati!$B$2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2" i="2" l="1"/>
  <c r="R54" i="6"/>
  <c r="R43" i="6"/>
  <c r="R32" i="6"/>
  <c r="R21" i="6"/>
  <c r="R10" i="6"/>
  <c r="F10" i="6"/>
  <c r="F21" i="6" s="1"/>
  <c r="F32" i="6" s="1"/>
  <c r="F43" i="6" s="1"/>
  <c r="F54" i="6" s="1"/>
  <c r="R41" i="2"/>
  <c r="R30" i="2"/>
  <c r="R19" i="2"/>
  <c r="R8" i="2"/>
  <c r="F8" i="2"/>
  <c r="F19" i="2" s="1"/>
  <c r="F30" i="2" s="1"/>
  <c r="F41" i="2" s="1"/>
  <c r="F52" i="2" s="1"/>
  <c r="G48" i="2"/>
  <c r="I38" i="2"/>
  <c r="K7" i="2"/>
  <c r="K18" i="2"/>
  <c r="G26" i="6"/>
  <c r="I21" i="6"/>
  <c r="K26" i="2"/>
  <c r="J51" i="2"/>
  <c r="K26" i="6"/>
  <c r="I51" i="6"/>
  <c r="L8" i="2"/>
  <c r="L6" i="6"/>
  <c r="K40" i="6"/>
  <c r="K38" i="2"/>
  <c r="L42" i="6"/>
  <c r="L16" i="6"/>
  <c r="L40" i="6"/>
  <c r="H4" i="2"/>
  <c r="L43" i="6"/>
  <c r="L49" i="2"/>
  <c r="H27" i="2"/>
  <c r="G16" i="6"/>
  <c r="K50" i="6"/>
  <c r="I32" i="6"/>
  <c r="I8" i="2"/>
  <c r="L21" i="6"/>
  <c r="K37" i="6"/>
  <c r="G5" i="2"/>
  <c r="H15" i="2"/>
  <c r="G38" i="2"/>
  <c r="G17" i="2"/>
  <c r="I42" i="6"/>
  <c r="L7" i="6"/>
  <c r="L50" i="6"/>
  <c r="H39" i="2"/>
  <c r="K43" i="6"/>
  <c r="L52" i="6"/>
  <c r="J38" i="2"/>
  <c r="H7" i="2"/>
  <c r="H20" i="6"/>
  <c r="J26" i="6"/>
  <c r="L29" i="2"/>
  <c r="H5" i="6"/>
  <c r="J21" i="6"/>
  <c r="K6" i="2"/>
  <c r="G37" i="6"/>
  <c r="K18" i="6"/>
  <c r="K29" i="6"/>
  <c r="K21" i="6"/>
  <c r="L41" i="6"/>
  <c r="K27" i="2"/>
  <c r="K48" i="2"/>
  <c r="I19" i="2"/>
  <c r="J16" i="6"/>
  <c r="L17" i="6"/>
  <c r="G18" i="2"/>
  <c r="L28" i="2"/>
  <c r="J39" i="2"/>
  <c r="J10" i="6"/>
  <c r="K30" i="6"/>
  <c r="L51" i="2"/>
  <c r="H54" i="6"/>
  <c r="K16" i="6"/>
  <c r="H37" i="2"/>
  <c r="L17" i="2"/>
  <c r="G19" i="6"/>
  <c r="L5" i="6"/>
  <c r="J6" i="2"/>
  <c r="I6" i="6"/>
  <c r="G48" i="6"/>
  <c r="G28" i="6"/>
  <c r="J41" i="6"/>
  <c r="K51" i="2"/>
  <c r="J26" i="2"/>
  <c r="K39" i="6"/>
  <c r="K15" i="6"/>
  <c r="J37" i="2"/>
  <c r="H28" i="2"/>
  <c r="G30" i="2"/>
  <c r="L15" i="2"/>
  <c r="K41" i="6"/>
  <c r="L6" i="2"/>
  <c r="I30" i="2"/>
  <c r="H5" i="2"/>
  <c r="H30" i="6"/>
  <c r="J19" i="6"/>
  <c r="J48" i="2"/>
  <c r="K17" i="6"/>
  <c r="L38" i="2"/>
  <c r="K19" i="6"/>
  <c r="J29" i="6"/>
  <c r="I52" i="6"/>
  <c r="J54" i="6"/>
  <c r="H53" i="6"/>
  <c r="G27" i="2"/>
  <c r="J28" i="2"/>
  <c r="K4" i="6"/>
  <c r="L52" i="2"/>
  <c r="K15" i="2"/>
  <c r="K52" i="2"/>
  <c r="I43" i="6"/>
  <c r="L53" i="6"/>
  <c r="I27" i="6"/>
  <c r="I53" i="6"/>
  <c r="L27" i="2"/>
  <c r="K10" i="6"/>
  <c r="I40" i="2"/>
  <c r="H38" i="6"/>
  <c r="K42" i="6"/>
  <c r="I41" i="2"/>
  <c r="J40" i="2"/>
  <c r="L18" i="2"/>
  <c r="J8" i="6"/>
  <c r="K8" i="6"/>
  <c r="H40" i="6"/>
  <c r="L7" i="2"/>
  <c r="J5" i="2"/>
  <c r="H43" i="6"/>
  <c r="J32" i="6"/>
  <c r="J41" i="2"/>
  <c r="L26" i="6"/>
  <c r="K19" i="2"/>
  <c r="J30" i="6"/>
  <c r="H28" i="6"/>
  <c r="J50" i="2"/>
  <c r="G41" i="2"/>
  <c r="I31" i="6"/>
  <c r="I7" i="6"/>
  <c r="K31" i="6"/>
  <c r="G17" i="6"/>
  <c r="I39" i="6"/>
  <c r="K39" i="2"/>
  <c r="K53" i="6"/>
  <c r="L19" i="2"/>
  <c r="J19" i="2"/>
  <c r="G7" i="2"/>
  <c r="H39" i="6"/>
  <c r="G21" i="6"/>
  <c r="I37" i="2"/>
  <c r="G15" i="2"/>
  <c r="G29" i="6"/>
  <c r="I7" i="2"/>
  <c r="H10" i="6"/>
  <c r="G50" i="2"/>
  <c r="K17" i="2"/>
  <c r="J38" i="6"/>
  <c r="I28" i="2"/>
  <c r="H49" i="2"/>
  <c r="G40" i="6"/>
  <c r="G40" i="2"/>
  <c r="I26" i="6"/>
  <c r="I27" i="2"/>
  <c r="L50" i="2"/>
  <c r="I9" i="6"/>
  <c r="J52" i="2"/>
  <c r="G18" i="6"/>
  <c r="L37" i="6"/>
  <c r="G49" i="2"/>
  <c r="G41" i="6"/>
  <c r="L18" i="6"/>
  <c r="J16" i="2"/>
  <c r="L29" i="6"/>
  <c r="L9" i="6"/>
  <c r="I48" i="2"/>
  <c r="K37" i="2"/>
  <c r="G51" i="2"/>
  <c r="L20" i="6"/>
  <c r="L28" i="6"/>
  <c r="G52" i="6"/>
  <c r="I19" i="6"/>
  <c r="H40" i="2"/>
  <c r="G4" i="6"/>
  <c r="H17" i="2"/>
  <c r="I51" i="2"/>
  <c r="K20" i="6"/>
  <c r="I28" i="6"/>
  <c r="K7" i="6"/>
  <c r="I30" i="6"/>
  <c r="L32" i="6"/>
  <c r="J30" i="2"/>
  <c r="I41" i="6"/>
  <c r="I40" i="6"/>
  <c r="L54" i="6"/>
  <c r="H38" i="2"/>
  <c r="H52" i="6"/>
  <c r="J49" i="2"/>
  <c r="J5" i="6"/>
  <c r="I29" i="2"/>
  <c r="L15" i="6"/>
  <c r="J18" i="2"/>
  <c r="G50" i="6"/>
  <c r="K41" i="2"/>
  <c r="H29" i="6"/>
  <c r="L4" i="2"/>
  <c r="J42" i="6"/>
  <c r="I18" i="2"/>
  <c r="H18" i="6"/>
  <c r="H42" i="6"/>
  <c r="G10" i="6"/>
  <c r="H17" i="6"/>
  <c r="L4" i="6"/>
  <c r="L5" i="2"/>
  <c r="L48" i="6"/>
  <c r="I5" i="2"/>
  <c r="J31" i="6"/>
  <c r="L16" i="2"/>
  <c r="J17" i="2"/>
  <c r="I52" i="2"/>
  <c r="I49" i="2"/>
  <c r="H30" i="2"/>
  <c r="I6" i="2"/>
  <c r="K8" i="2"/>
  <c r="H31" i="6"/>
  <c r="L41" i="2"/>
  <c r="J27" i="6"/>
  <c r="K28" i="2"/>
  <c r="H19" i="2"/>
  <c r="K32" i="6"/>
  <c r="H6" i="2"/>
  <c r="K49" i="6"/>
  <c r="I39" i="2"/>
  <c r="J40" i="6"/>
  <c r="K54" i="6"/>
  <c r="J17" i="6"/>
  <c r="J15" i="6"/>
  <c r="K6" i="6"/>
  <c r="I16" i="6"/>
  <c r="H26" i="2"/>
  <c r="J51" i="6"/>
  <c r="G51" i="6"/>
  <c r="G19" i="2"/>
  <c r="K48" i="6"/>
  <c r="H49" i="6"/>
  <c r="J8" i="2"/>
  <c r="H50" i="2"/>
  <c r="G43" i="6"/>
  <c r="I17" i="2"/>
  <c r="L49" i="6"/>
  <c r="J49" i="6"/>
  <c r="G52" i="2"/>
  <c r="H16" i="6"/>
  <c r="K52" i="6"/>
  <c r="G54" i="6"/>
  <c r="I16" i="2"/>
  <c r="J6" i="6"/>
  <c r="G8" i="2"/>
  <c r="J29" i="2"/>
  <c r="H51" i="2"/>
  <c r="H18" i="2"/>
  <c r="H8" i="6"/>
  <c r="K30" i="2"/>
  <c r="K40" i="2"/>
  <c r="I10" i="6"/>
  <c r="G27" i="6"/>
  <c r="J15" i="2"/>
  <c r="L8" i="6"/>
  <c r="G16" i="2"/>
  <c r="L37" i="2"/>
  <c r="I17" i="6"/>
  <c r="G31" i="6"/>
  <c r="I38" i="6"/>
  <c r="H4" i="6"/>
  <c r="G28" i="2"/>
  <c r="K5" i="6"/>
  <c r="J37" i="6"/>
  <c r="J7" i="2"/>
  <c r="G53" i="6"/>
  <c r="H15" i="6"/>
  <c r="J27" i="2"/>
  <c r="I15" i="2"/>
  <c r="G15" i="6"/>
  <c r="H51" i="6"/>
  <c r="J52" i="6"/>
  <c r="H9" i="6"/>
  <c r="H16" i="2"/>
  <c r="J39" i="6"/>
  <c r="H26" i="6"/>
  <c r="G5" i="6"/>
  <c r="G32" i="6"/>
  <c r="G6" i="2"/>
  <c r="J28" i="6"/>
  <c r="H37" i="6"/>
  <c r="I48" i="6"/>
  <c r="G9" i="6"/>
  <c r="J4" i="2"/>
  <c r="L26" i="2"/>
  <c r="I18" i="6"/>
  <c r="G42" i="6"/>
  <c r="G38" i="6"/>
  <c r="I54" i="6"/>
  <c r="L27" i="6"/>
  <c r="G37" i="2"/>
  <c r="L51" i="6"/>
  <c r="H6" i="6"/>
  <c r="K38" i="6"/>
  <c r="K50" i="2"/>
  <c r="I50" i="2"/>
  <c r="H52" i="2"/>
  <c r="L38" i="6"/>
  <c r="J7" i="6"/>
  <c r="G6" i="6"/>
  <c r="I4" i="6"/>
  <c r="L39" i="2"/>
  <c r="H32" i="6"/>
  <c r="H48" i="6"/>
  <c r="L39" i="6"/>
  <c r="H48" i="2"/>
  <c r="K27" i="6"/>
  <c r="I29" i="6"/>
  <c r="J50" i="6"/>
  <c r="I15" i="6"/>
  <c r="L31" i="6"/>
  <c r="J20" i="6"/>
  <c r="K49" i="2"/>
  <c r="K4" i="2"/>
  <c r="J18" i="6"/>
  <c r="I49" i="6"/>
  <c r="L10" i="6"/>
  <c r="J9" i="6"/>
  <c r="H21" i="6"/>
  <c r="G4" i="2"/>
  <c r="H27" i="6"/>
  <c r="G7" i="6"/>
  <c r="H19" i="6"/>
  <c r="L30" i="2"/>
  <c r="L40" i="2"/>
  <c r="H29" i="2"/>
  <c r="G8" i="6"/>
  <c r="K29" i="2"/>
  <c r="I50" i="6"/>
  <c r="J43" i="6"/>
  <c r="I26" i="2"/>
  <c r="G30" i="6"/>
  <c r="L48" i="2"/>
  <c r="L30" i="6"/>
  <c r="G39" i="6"/>
  <c r="H7" i="6"/>
  <c r="K16" i="2"/>
  <c r="G26" i="2"/>
  <c r="J53" i="6"/>
  <c r="K28" i="6"/>
  <c r="H50" i="6"/>
  <c r="H41" i="2"/>
  <c r="I4" i="2"/>
  <c r="H41" i="6"/>
  <c r="G20" i="6"/>
  <c r="I37" i="6"/>
  <c r="K9" i="6"/>
  <c r="G49" i="6"/>
  <c r="I5" i="6"/>
  <c r="I8" i="6"/>
  <c r="K5" i="2"/>
  <c r="J48" i="6"/>
  <c r="K51" i="6"/>
  <c r="I20" i="6"/>
  <c r="H8" i="2"/>
  <c r="L19" i="6"/>
  <c r="G29" i="2"/>
  <c r="G39" i="2"/>
  <c r="J4" i="6"/>
  <c r="H57" i="6" l="1"/>
  <c r="H58" i="6"/>
  <c r="Z54" i="6"/>
  <c r="Y54" i="6"/>
  <c r="Y43" i="6"/>
  <c r="Z43" i="6"/>
  <c r="Z32" i="6"/>
  <c r="Y32" i="6"/>
  <c r="Y21" i="6"/>
  <c r="Z21" i="6"/>
  <c r="Z10" i="6"/>
  <c r="Y10" i="6"/>
  <c r="Z52" i="2"/>
  <c r="Y52" i="2"/>
  <c r="Z41" i="2"/>
  <c r="Y41" i="2"/>
  <c r="Z30" i="2"/>
  <c r="Y30" i="2"/>
  <c r="Z19" i="2"/>
  <c r="Y19" i="2"/>
  <c r="Z8" i="2"/>
  <c r="Y8" i="2"/>
  <c r="N52" i="2"/>
  <c r="V52" i="2"/>
  <c r="S52" i="2"/>
  <c r="M52" i="2"/>
  <c r="S41" i="2"/>
  <c r="V41" i="2"/>
  <c r="S30" i="2"/>
  <c r="V30" i="2"/>
  <c r="V19" i="2"/>
  <c r="S19" i="2"/>
  <c r="S8" i="2"/>
  <c r="V8" i="2"/>
  <c r="S54" i="6"/>
  <c r="V54" i="6"/>
  <c r="S43" i="6"/>
  <c r="V43" i="6"/>
  <c r="V32" i="6"/>
  <c r="S32" i="6"/>
  <c r="V21" i="6"/>
  <c r="S21" i="6"/>
  <c r="V10" i="6"/>
  <c r="S10" i="6"/>
  <c r="N54" i="6"/>
  <c r="M54" i="6"/>
  <c r="N43" i="6"/>
  <c r="M43" i="6"/>
  <c r="N32" i="6"/>
  <c r="M32" i="6"/>
  <c r="N21" i="6"/>
  <c r="M21" i="6"/>
  <c r="N10" i="6"/>
  <c r="M10" i="6"/>
  <c r="N41" i="2"/>
  <c r="M41" i="2"/>
  <c r="N30" i="2"/>
  <c r="M30" i="2"/>
  <c r="N19" i="2"/>
  <c r="M19" i="2"/>
  <c r="N8" i="2"/>
  <c r="M8" i="2"/>
  <c r="P52" i="2" l="1"/>
  <c r="W52" i="2" s="1"/>
  <c r="O52" i="2"/>
  <c r="T52" i="2" s="1"/>
  <c r="O21" i="6"/>
  <c r="T21" i="6" s="1"/>
  <c r="P43" i="6"/>
  <c r="W43" i="6" s="1"/>
  <c r="P32" i="6"/>
  <c r="W32" i="6" s="1"/>
  <c r="O54" i="6"/>
  <c r="T54" i="6" s="1"/>
  <c r="P54" i="6"/>
  <c r="W54" i="6" s="1"/>
  <c r="O43" i="6"/>
  <c r="T43" i="6" s="1"/>
  <c r="O32" i="6"/>
  <c r="T32" i="6" s="1"/>
  <c r="P21" i="6"/>
  <c r="W21" i="6" s="1"/>
  <c r="O10" i="6"/>
  <c r="T10" i="6" s="1"/>
  <c r="P10" i="6"/>
  <c r="W10" i="6" s="1"/>
  <c r="P41" i="2"/>
  <c r="W41" i="2" s="1"/>
  <c r="P30" i="2"/>
  <c r="W30" i="2" s="1"/>
  <c r="O41" i="2"/>
  <c r="T41" i="2" s="1"/>
  <c r="O19" i="2"/>
  <c r="T19" i="2" s="1"/>
  <c r="O30" i="2"/>
  <c r="T30" i="2" s="1"/>
  <c r="P19" i="2"/>
  <c r="W19" i="2" s="1"/>
  <c r="O8" i="2"/>
  <c r="T8" i="2" s="1"/>
  <c r="P8" i="2"/>
  <c r="W8" i="2" s="1"/>
  <c r="R53" i="6" l="1"/>
  <c r="R52" i="6"/>
  <c r="R51" i="6"/>
  <c r="R50" i="6"/>
  <c r="R49" i="6"/>
  <c r="R48" i="6"/>
  <c r="R42" i="6"/>
  <c r="R41" i="6"/>
  <c r="R40" i="6"/>
  <c r="R39" i="6"/>
  <c r="R38" i="6"/>
  <c r="R37" i="6"/>
  <c r="R31" i="6"/>
  <c r="R30" i="6"/>
  <c r="R29" i="6"/>
  <c r="R28" i="6"/>
  <c r="R27" i="6"/>
  <c r="R26" i="6"/>
  <c r="R20" i="6"/>
  <c r="R19" i="6"/>
  <c r="R18" i="6"/>
  <c r="R17" i="6"/>
  <c r="R16" i="6"/>
  <c r="R15" i="6"/>
  <c r="R5" i="6"/>
  <c r="R6" i="6"/>
  <c r="R7" i="6"/>
  <c r="R8" i="6"/>
  <c r="R9" i="6"/>
  <c r="R4" i="6"/>
  <c r="F18" i="6"/>
  <c r="F29" i="6" s="1"/>
  <c r="F40" i="6" s="1"/>
  <c r="F51" i="6" s="1"/>
  <c r="F19" i="6"/>
  <c r="F30" i="6" s="1"/>
  <c r="F41" i="6" s="1"/>
  <c r="F52" i="6" s="1"/>
  <c r="F5" i="6"/>
  <c r="F16" i="6" s="1"/>
  <c r="F27" i="6" s="1"/>
  <c r="F38" i="6" s="1"/>
  <c r="F49" i="6" s="1"/>
  <c r="F6" i="6"/>
  <c r="F17" i="6" s="1"/>
  <c r="F28" i="6" s="1"/>
  <c r="F39" i="6" s="1"/>
  <c r="F50" i="6" s="1"/>
  <c r="F7" i="6"/>
  <c r="F8" i="6"/>
  <c r="F9" i="6"/>
  <c r="F20" i="6" s="1"/>
  <c r="F31" i="6" s="1"/>
  <c r="F42" i="6" s="1"/>
  <c r="F53" i="6" s="1"/>
  <c r="F4" i="6"/>
  <c r="F15" i="6" s="1"/>
  <c r="F26" i="6" s="1"/>
  <c r="F37" i="6" s="1"/>
  <c r="F48" i="6" s="1"/>
  <c r="C10" i="6"/>
  <c r="C21" i="6" s="1"/>
  <c r="C32" i="6" s="1"/>
  <c r="B10" i="6"/>
  <c r="B21" i="6" s="1"/>
  <c r="B32" i="6" s="1"/>
  <c r="C9" i="6"/>
  <c r="C20" i="6" s="1"/>
  <c r="C31" i="6" s="1"/>
  <c r="B9" i="6"/>
  <c r="B20" i="6" s="1"/>
  <c r="B31" i="6" s="1"/>
  <c r="C8" i="6"/>
  <c r="C19" i="6" s="1"/>
  <c r="C30" i="6" s="1"/>
  <c r="B8" i="6"/>
  <c r="B19" i="6" s="1"/>
  <c r="B30" i="6" s="1"/>
  <c r="C7" i="6"/>
  <c r="C18" i="6" s="1"/>
  <c r="C29" i="6" s="1"/>
  <c r="B7" i="6"/>
  <c r="B18" i="6" s="1"/>
  <c r="B29" i="6" s="1"/>
  <c r="C6" i="6"/>
  <c r="C17" i="6" s="1"/>
  <c r="C28" i="6" s="1"/>
  <c r="B6" i="6"/>
  <c r="B17" i="6" s="1"/>
  <c r="B28" i="6" s="1"/>
  <c r="C5" i="6"/>
  <c r="C16" i="6" s="1"/>
  <c r="C27" i="6" s="1"/>
  <c r="B5" i="6"/>
  <c r="B16" i="6" s="1"/>
  <c r="B27" i="6" s="1"/>
  <c r="C4" i="6"/>
  <c r="C15" i="6" s="1"/>
  <c r="C26" i="6" s="1"/>
  <c r="B4" i="6"/>
  <c r="B15" i="6" s="1"/>
  <c r="B26" i="6" s="1"/>
  <c r="R51" i="2"/>
  <c r="R50" i="2"/>
  <c r="R49" i="2"/>
  <c r="R48" i="2"/>
  <c r="R40" i="2"/>
  <c r="R39" i="2"/>
  <c r="R38" i="2"/>
  <c r="R37" i="2"/>
  <c r="R29" i="2"/>
  <c r="R28" i="2"/>
  <c r="R27" i="2"/>
  <c r="R26" i="2"/>
  <c r="R16" i="2"/>
  <c r="R17" i="2"/>
  <c r="R18" i="2"/>
  <c r="R15" i="2"/>
  <c r="R5" i="2"/>
  <c r="R6" i="2"/>
  <c r="R7" i="2"/>
  <c r="R4" i="2"/>
  <c r="Z28" i="6" l="1"/>
  <c r="Y28" i="6"/>
  <c r="Y16" i="6"/>
  <c r="Z16" i="6"/>
  <c r="Z29" i="6"/>
  <c r="Y29" i="6"/>
  <c r="Z42" i="6"/>
  <c r="Y42" i="6"/>
  <c r="Y4" i="2"/>
  <c r="Z4" i="2"/>
  <c r="Z26" i="2"/>
  <c r="Y26" i="2"/>
  <c r="Z15" i="6"/>
  <c r="Y15" i="6"/>
  <c r="Y27" i="2"/>
  <c r="Z27" i="2"/>
  <c r="Z4" i="6"/>
  <c r="Y4" i="6"/>
  <c r="Y17" i="6"/>
  <c r="Z17" i="6"/>
  <c r="Z30" i="6"/>
  <c r="Y30" i="6"/>
  <c r="Z48" i="6"/>
  <c r="Y48" i="6"/>
  <c r="Z48" i="2"/>
  <c r="Y48" i="2"/>
  <c r="Y41" i="6"/>
  <c r="Z41" i="6"/>
  <c r="Y7" i="2"/>
  <c r="Z7" i="2"/>
  <c r="Z49" i="2"/>
  <c r="Y49" i="2"/>
  <c r="Z6" i="2"/>
  <c r="Y6" i="2"/>
  <c r="Y50" i="2"/>
  <c r="Z50" i="2"/>
  <c r="Y29" i="2"/>
  <c r="Z29" i="2"/>
  <c r="Y9" i="6"/>
  <c r="Z9" i="6"/>
  <c r="Z18" i="6"/>
  <c r="Y18" i="6"/>
  <c r="Z31" i="6"/>
  <c r="Y31" i="6"/>
  <c r="Y49" i="6"/>
  <c r="Z49" i="6"/>
  <c r="Y15" i="2"/>
  <c r="Z15" i="2"/>
  <c r="Y37" i="2"/>
  <c r="Z37" i="2"/>
  <c r="S37" i="2"/>
  <c r="Y8" i="6"/>
  <c r="Z8" i="6"/>
  <c r="Y19" i="6"/>
  <c r="Z19" i="6"/>
  <c r="Z37" i="6"/>
  <c r="Y37" i="6"/>
  <c r="Y50" i="6"/>
  <c r="Z50" i="6"/>
  <c r="Z28" i="2"/>
  <c r="Y28" i="2"/>
  <c r="Z5" i="2"/>
  <c r="Y5" i="2"/>
  <c r="Y51" i="2"/>
  <c r="Z51" i="2"/>
  <c r="Y18" i="2"/>
  <c r="Z18" i="2"/>
  <c r="Y38" i="2"/>
  <c r="Z38" i="2"/>
  <c r="Z7" i="6"/>
  <c r="Y7" i="6"/>
  <c r="Y20" i="6"/>
  <c r="Z20" i="6"/>
  <c r="Y38" i="6"/>
  <c r="Z38" i="6"/>
  <c r="Z51" i="6"/>
  <c r="Y51" i="6"/>
  <c r="Y17" i="2"/>
  <c r="Z17" i="2"/>
  <c r="Y39" i="2"/>
  <c r="S39" i="2"/>
  <c r="Z39" i="2"/>
  <c r="Z6" i="6"/>
  <c r="Y6" i="6"/>
  <c r="Y26" i="6"/>
  <c r="Z26" i="6"/>
  <c r="Z39" i="6"/>
  <c r="Y39" i="6"/>
  <c r="Y52" i="6"/>
  <c r="Z52" i="6"/>
  <c r="Z16" i="2"/>
  <c r="Y16" i="2"/>
  <c r="Y40" i="2"/>
  <c r="Z40" i="2"/>
  <c r="Z5" i="6"/>
  <c r="Y5" i="6"/>
  <c r="Y27" i="6"/>
  <c r="Z27" i="6"/>
  <c r="Y40" i="6"/>
  <c r="Z40" i="6"/>
  <c r="Z53" i="6"/>
  <c r="Y53" i="6"/>
  <c r="V27" i="2"/>
  <c r="S27" i="2"/>
  <c r="S29" i="2"/>
  <c r="V29" i="2"/>
  <c r="S51" i="2"/>
  <c r="V51" i="2"/>
  <c r="S6" i="6"/>
  <c r="V6" i="6"/>
  <c r="S26" i="6"/>
  <c r="V26" i="6"/>
  <c r="S39" i="6"/>
  <c r="V39" i="6"/>
  <c r="V52" i="6"/>
  <c r="S52" i="6"/>
  <c r="S5" i="2"/>
  <c r="V5" i="2"/>
  <c r="V15" i="2"/>
  <c r="S15" i="2"/>
  <c r="V37" i="2"/>
  <c r="V5" i="6"/>
  <c r="S5" i="6"/>
  <c r="S27" i="6"/>
  <c r="V27" i="6"/>
  <c r="S40" i="6"/>
  <c r="V40" i="6"/>
  <c r="V53" i="6"/>
  <c r="S53" i="6"/>
  <c r="V15" i="6"/>
  <c r="S15" i="6"/>
  <c r="S28" i="6"/>
  <c r="V28" i="6"/>
  <c r="V41" i="6"/>
  <c r="S41" i="6"/>
  <c r="S17" i="2"/>
  <c r="V17" i="2"/>
  <c r="V39" i="2"/>
  <c r="V16" i="6"/>
  <c r="S16" i="6"/>
  <c r="V29" i="6"/>
  <c r="S29" i="6"/>
  <c r="S42" i="6"/>
  <c r="V42" i="6"/>
  <c r="V18" i="2"/>
  <c r="S18" i="2"/>
  <c r="V40" i="2"/>
  <c r="S40" i="2"/>
  <c r="S4" i="6"/>
  <c r="V4" i="6"/>
  <c r="S17" i="6"/>
  <c r="V17" i="6"/>
  <c r="V30" i="6"/>
  <c r="S30" i="6"/>
  <c r="V48" i="6"/>
  <c r="S48" i="6"/>
  <c r="V38" i="2"/>
  <c r="S38" i="2"/>
  <c r="V16" i="2"/>
  <c r="S16" i="2"/>
  <c r="V4" i="2"/>
  <c r="S4" i="2"/>
  <c r="S26" i="2"/>
  <c r="V26" i="2"/>
  <c r="V48" i="2"/>
  <c r="S48" i="2"/>
  <c r="S9" i="6"/>
  <c r="V9" i="6"/>
  <c r="V18" i="6"/>
  <c r="S18" i="6"/>
  <c r="V31" i="6"/>
  <c r="S31" i="6"/>
  <c r="S49" i="6"/>
  <c r="V49" i="6"/>
  <c r="S8" i="6"/>
  <c r="V8" i="6"/>
  <c r="S19" i="6"/>
  <c r="V19" i="6"/>
  <c r="S37" i="6"/>
  <c r="V37" i="6"/>
  <c r="V50" i="6"/>
  <c r="S50" i="6"/>
  <c r="S7" i="2"/>
  <c r="V7" i="2"/>
  <c r="S49" i="2"/>
  <c r="V49" i="2"/>
  <c r="S6" i="2"/>
  <c r="V6" i="2"/>
  <c r="V28" i="2"/>
  <c r="S28" i="2"/>
  <c r="S50" i="2"/>
  <c r="V50" i="2"/>
  <c r="S7" i="6"/>
  <c r="V7" i="6"/>
  <c r="S20" i="6"/>
  <c r="V20" i="6"/>
  <c r="S38" i="6"/>
  <c r="V38" i="6"/>
  <c r="V51" i="6"/>
  <c r="S51" i="6"/>
  <c r="N19" i="6"/>
  <c r="M19" i="6"/>
  <c r="N20" i="6"/>
  <c r="M20" i="6"/>
  <c r="N30" i="6"/>
  <c r="M31" i="6"/>
  <c r="M30" i="6"/>
  <c r="N31" i="6"/>
  <c r="M42" i="6"/>
  <c r="N42" i="6"/>
  <c r="M41" i="6"/>
  <c r="N41" i="6"/>
  <c r="N52" i="6"/>
  <c r="N53" i="6"/>
  <c r="M53" i="6"/>
  <c r="M52" i="6"/>
  <c r="N8" i="6"/>
  <c r="M9" i="6"/>
  <c r="M8" i="6"/>
  <c r="N9" i="6"/>
  <c r="N6" i="6"/>
  <c r="N18" i="6"/>
  <c r="N26" i="6"/>
  <c r="N7" i="6"/>
  <c r="N27" i="6"/>
  <c r="M7" i="6"/>
  <c r="N15" i="6"/>
  <c r="M4" i="6"/>
  <c r="M16" i="6"/>
  <c r="M28" i="6"/>
  <c r="M37" i="6"/>
  <c r="M38" i="6"/>
  <c r="M39" i="6"/>
  <c r="M40" i="6"/>
  <c r="M48" i="6"/>
  <c r="M49" i="6"/>
  <c r="M50" i="6"/>
  <c r="M51" i="6"/>
  <c r="N16" i="6"/>
  <c r="N38" i="6"/>
  <c r="N40" i="6"/>
  <c r="N48" i="6"/>
  <c r="N51" i="6"/>
  <c r="M15" i="6"/>
  <c r="N4" i="6"/>
  <c r="N28" i="6"/>
  <c r="N37" i="6"/>
  <c r="N39" i="6"/>
  <c r="N49" i="6"/>
  <c r="N50" i="6"/>
  <c r="M5" i="6"/>
  <c r="M17" i="6"/>
  <c r="M29" i="6"/>
  <c r="M27" i="6"/>
  <c r="N17" i="6"/>
  <c r="N5" i="6"/>
  <c r="N29" i="6"/>
  <c r="M6" i="6"/>
  <c r="M18" i="6"/>
  <c r="M26" i="6"/>
  <c r="N48" i="2"/>
  <c r="M51" i="2"/>
  <c r="N51" i="2"/>
  <c r="M50" i="2"/>
  <c r="M49" i="2"/>
  <c r="N50" i="2"/>
  <c r="N49" i="2"/>
  <c r="M48" i="2"/>
  <c r="M40" i="2"/>
  <c r="N40" i="2"/>
  <c r="N37" i="2"/>
  <c r="M38" i="2"/>
  <c r="N38" i="2"/>
  <c r="M39" i="2"/>
  <c r="N39" i="2"/>
  <c r="M37" i="2"/>
  <c r="F5" i="2"/>
  <c r="F16" i="2" s="1"/>
  <c r="F27" i="2" s="1"/>
  <c r="F38" i="2" s="1"/>
  <c r="F49" i="2" s="1"/>
  <c r="F6" i="2"/>
  <c r="F17" i="2" s="1"/>
  <c r="F28" i="2" s="1"/>
  <c r="F39" i="2" s="1"/>
  <c r="F50" i="2" s="1"/>
  <c r="F7" i="2"/>
  <c r="F18" i="2" s="1"/>
  <c r="F29" i="2" s="1"/>
  <c r="F40" i="2" s="1"/>
  <c r="F51" i="2" s="1"/>
  <c r="F4" i="2"/>
  <c r="F15" i="2" s="1"/>
  <c r="F26" i="2" s="1"/>
  <c r="F37" i="2" s="1"/>
  <c r="F48" i="2" s="1"/>
  <c r="P28" i="6" l="1"/>
  <c r="W28" i="6" s="1"/>
  <c r="P42" i="6"/>
  <c r="W42" i="6" s="1"/>
  <c r="O19" i="6"/>
  <c r="T19" i="6" s="1"/>
  <c r="P41" i="6"/>
  <c r="W41" i="6" s="1"/>
  <c r="O20" i="6"/>
  <c r="T20" i="6" s="1"/>
  <c r="O52" i="6"/>
  <c r="T52" i="6" s="1"/>
  <c r="O53" i="6"/>
  <c r="T53" i="6" s="1"/>
  <c r="O30" i="6"/>
  <c r="T30" i="6" s="1"/>
  <c r="P31" i="6"/>
  <c r="W31" i="6" s="1"/>
  <c r="P20" i="6"/>
  <c r="W20" i="6" s="1"/>
  <c r="P19" i="6"/>
  <c r="W19" i="6" s="1"/>
  <c r="O31" i="6"/>
  <c r="T31" i="6" s="1"/>
  <c r="P30" i="6"/>
  <c r="W30" i="6" s="1"/>
  <c r="O41" i="6"/>
  <c r="T41" i="6" s="1"/>
  <c r="O42" i="6"/>
  <c r="T42" i="6" s="1"/>
  <c r="P53" i="6"/>
  <c r="W53" i="6" s="1"/>
  <c r="P52" i="6"/>
  <c r="W52" i="6" s="1"/>
  <c r="P37" i="6"/>
  <c r="W37" i="6" s="1"/>
  <c r="P9" i="6"/>
  <c r="W9" i="6" s="1"/>
  <c r="P38" i="6"/>
  <c r="W38" i="6" s="1"/>
  <c r="O8" i="6"/>
  <c r="T8" i="6" s="1"/>
  <c r="O9" i="6"/>
  <c r="T9" i="6" s="1"/>
  <c r="P8" i="6"/>
  <c r="W8" i="6" s="1"/>
  <c r="P5" i="6"/>
  <c r="W5" i="6" s="1"/>
  <c r="O18" i="6"/>
  <c r="T18" i="6" s="1"/>
  <c r="P17" i="6"/>
  <c r="W17" i="6" s="1"/>
  <c r="P50" i="6"/>
  <c r="W50" i="6" s="1"/>
  <c r="P39" i="6"/>
  <c r="W39" i="6" s="1"/>
  <c r="P16" i="6"/>
  <c r="W16" i="6" s="1"/>
  <c r="O26" i="6"/>
  <c r="T26" i="6" s="1"/>
  <c r="O7" i="6"/>
  <c r="T7" i="6" s="1"/>
  <c r="P48" i="6"/>
  <c r="W48" i="6" s="1"/>
  <c r="P27" i="6"/>
  <c r="W27" i="6" s="1"/>
  <c r="O51" i="6"/>
  <c r="T51" i="6" s="1"/>
  <c r="O40" i="6"/>
  <c r="T40" i="6" s="1"/>
  <c r="P7" i="6"/>
  <c r="W7" i="6" s="1"/>
  <c r="O6" i="6"/>
  <c r="T6" i="6" s="1"/>
  <c r="P29" i="6"/>
  <c r="W29" i="6" s="1"/>
  <c r="O15" i="6"/>
  <c r="T15" i="6" s="1"/>
  <c r="O49" i="6"/>
  <c r="T49" i="6" s="1"/>
  <c r="O4" i="6"/>
  <c r="T4" i="6" s="1"/>
  <c r="O28" i="6"/>
  <c r="T28" i="6" s="1"/>
  <c r="O27" i="6"/>
  <c r="T27" i="6" s="1"/>
  <c r="P40" i="6"/>
  <c r="W40" i="6" s="1"/>
  <c r="O29" i="6"/>
  <c r="T29" i="6" s="1"/>
  <c r="P49" i="6"/>
  <c r="W49" i="6" s="1"/>
  <c r="P4" i="6"/>
  <c r="W4" i="6" s="1"/>
  <c r="O50" i="6"/>
  <c r="T50" i="6" s="1"/>
  <c r="O39" i="6"/>
  <c r="T39" i="6" s="1"/>
  <c r="O16" i="6"/>
  <c r="T16" i="6" s="1"/>
  <c r="P26" i="6"/>
  <c r="W26" i="6" s="1"/>
  <c r="O38" i="6"/>
  <c r="T38" i="6" s="1"/>
  <c r="P18" i="6"/>
  <c r="W18" i="6" s="1"/>
  <c r="O17" i="6"/>
  <c r="T17" i="6" s="1"/>
  <c r="P51" i="6"/>
  <c r="W51" i="6" s="1"/>
  <c r="P15" i="6"/>
  <c r="W15" i="6" s="1"/>
  <c r="P6" i="6"/>
  <c r="W6" i="6" s="1"/>
  <c r="O5" i="6"/>
  <c r="T5" i="6" s="1"/>
  <c r="O48" i="6"/>
  <c r="T48" i="6" s="1"/>
  <c r="O37" i="6"/>
  <c r="T37" i="6" s="1"/>
  <c r="O37" i="2"/>
  <c r="T37" i="2" s="1"/>
  <c r="P50" i="2"/>
  <c r="W50" i="2" s="1"/>
  <c r="P38" i="2"/>
  <c r="W38" i="2" s="1"/>
  <c r="P39" i="2"/>
  <c r="W39" i="2" s="1"/>
  <c r="P49" i="2"/>
  <c r="W49" i="2" s="1"/>
  <c r="O48" i="2"/>
  <c r="T48" i="2" s="1"/>
  <c r="O51" i="2"/>
  <c r="T51" i="2" s="1"/>
  <c r="O49" i="2"/>
  <c r="T49" i="2" s="1"/>
  <c r="O50" i="2"/>
  <c r="T50" i="2" s="1"/>
  <c r="P51" i="2"/>
  <c r="W51" i="2" s="1"/>
  <c r="P48" i="2"/>
  <c r="W48" i="2" s="1"/>
  <c r="O39" i="2"/>
  <c r="T39" i="2" s="1"/>
  <c r="O40" i="2"/>
  <c r="T40" i="2" s="1"/>
  <c r="O38" i="2"/>
  <c r="T38" i="2" s="1"/>
  <c r="P37" i="2"/>
  <c r="W37" i="2" s="1"/>
  <c r="P40" i="2"/>
  <c r="W40" i="2" s="1"/>
  <c r="M27" i="2"/>
  <c r="N28" i="2"/>
  <c r="N27" i="2"/>
  <c r="N26" i="2"/>
  <c r="M29" i="2"/>
  <c r="M28" i="2"/>
  <c r="N29" i="2"/>
  <c r="M26" i="2"/>
  <c r="M15" i="2"/>
  <c r="N15" i="2"/>
  <c r="M18" i="2"/>
  <c r="N18" i="2"/>
  <c r="M17" i="2"/>
  <c r="M16" i="2"/>
  <c r="N16" i="2"/>
  <c r="N17" i="2"/>
  <c r="N4" i="2"/>
  <c r="N5" i="2"/>
  <c r="N6" i="2"/>
  <c r="N7" i="2"/>
  <c r="M5" i="2"/>
  <c r="M6" i="2"/>
  <c r="M7" i="2"/>
  <c r="M4" i="2"/>
  <c r="P27" i="2" l="1"/>
  <c r="W27" i="2" s="1"/>
  <c r="P29" i="2"/>
  <c r="W29" i="2" s="1"/>
  <c r="O6" i="2"/>
  <c r="T6" i="2" s="1"/>
  <c r="O28" i="2"/>
  <c r="T28" i="2" s="1"/>
  <c r="O26" i="2"/>
  <c r="T26" i="2" s="1"/>
  <c r="P26" i="2"/>
  <c r="W26" i="2" s="1"/>
  <c r="O29" i="2"/>
  <c r="T29" i="2" s="1"/>
  <c r="P28" i="2"/>
  <c r="W28" i="2" s="1"/>
  <c r="O27" i="2"/>
  <c r="T27" i="2" s="1"/>
  <c r="P17" i="2"/>
  <c r="W17" i="2" s="1"/>
  <c r="O15" i="2"/>
  <c r="T15" i="2" s="1"/>
  <c r="P18" i="2"/>
  <c r="W18" i="2" s="1"/>
  <c r="P16" i="2"/>
  <c r="W16" i="2" s="1"/>
  <c r="O18" i="2"/>
  <c r="T18" i="2" s="1"/>
  <c r="O16" i="2"/>
  <c r="T16" i="2" s="1"/>
  <c r="O17" i="2"/>
  <c r="T17" i="2" s="1"/>
  <c r="P15" i="2"/>
  <c r="W15" i="2" s="1"/>
  <c r="P5" i="2"/>
  <c r="W5" i="2" s="1"/>
  <c r="O7" i="2"/>
  <c r="T7" i="2" s="1"/>
  <c r="P7" i="2"/>
  <c r="W7" i="2" s="1"/>
  <c r="P6" i="2"/>
  <c r="W6" i="2" s="1"/>
  <c r="P4" i="2"/>
  <c r="W4" i="2" s="1"/>
  <c r="O5" i="2"/>
  <c r="T5" i="2" s="1"/>
  <c r="O4" i="2"/>
  <c r="T4" i="2" s="1"/>
  <c r="C5" i="2" l="1"/>
  <c r="C16" i="2" s="1"/>
  <c r="C27" i="2" s="1"/>
  <c r="C6" i="2"/>
  <c r="C17" i="2" s="1"/>
  <c r="C28" i="2" s="1"/>
  <c r="C7" i="2"/>
  <c r="C18" i="2" s="1"/>
  <c r="C29" i="2" s="1"/>
  <c r="C8" i="2"/>
  <c r="C19" i="2" s="1"/>
  <c r="C30" i="2" s="1"/>
  <c r="C9" i="2"/>
  <c r="C20" i="2" s="1"/>
  <c r="C31" i="2" s="1"/>
  <c r="C10" i="2"/>
  <c r="C21" i="2" s="1"/>
  <c r="C32" i="2" s="1"/>
  <c r="C4" i="2"/>
  <c r="C15" i="2" s="1"/>
  <c r="C26" i="2" s="1"/>
  <c r="B4" i="2"/>
  <c r="B15" i="2" s="1"/>
  <c r="B26" i="2" s="1"/>
  <c r="B5" i="2"/>
  <c r="B16" i="2" s="1"/>
  <c r="B27" i="2" s="1"/>
  <c r="B6" i="2"/>
  <c r="B17" i="2" s="1"/>
  <c r="B28" i="2" s="1"/>
  <c r="B7" i="2"/>
  <c r="B18" i="2" s="1"/>
  <c r="B29" i="2" s="1"/>
  <c r="B8" i="2"/>
  <c r="B19" i="2" s="1"/>
  <c r="B30" i="2" s="1"/>
  <c r="B9" i="2"/>
  <c r="B20" i="2" s="1"/>
  <c r="B31" i="2" s="1"/>
  <c r="B10" i="2"/>
  <c r="B21" i="2" s="1"/>
  <c r="B32" i="2" s="1"/>
</calcChain>
</file>

<file path=xl/sharedStrings.xml><?xml version="1.0" encoding="utf-8"?>
<sst xmlns="http://schemas.openxmlformats.org/spreadsheetml/2006/main" count="1479" uniqueCount="107">
  <si>
    <t>n Piani</t>
  </si>
  <si>
    <t>Lx</t>
  </si>
  <si>
    <t>Ly</t>
  </si>
  <si>
    <t>m</t>
  </si>
  <si>
    <t>n vertici</t>
  </si>
  <si>
    <t>n.</t>
  </si>
  <si>
    <t>x</t>
  </si>
  <si>
    <t>y</t>
  </si>
  <si>
    <t>Geometria</t>
  </si>
  <si>
    <t>TABLE:  Joint Displacements</t>
  </si>
  <si>
    <t>Joint</t>
  </si>
  <si>
    <t>OutputCase</t>
  </si>
  <si>
    <t>CaseType</t>
  </si>
  <si>
    <t>StepType</t>
  </si>
  <si>
    <t>U1</t>
  </si>
  <si>
    <t>U2</t>
  </si>
  <si>
    <t>U3</t>
  </si>
  <si>
    <t>R1</t>
  </si>
  <si>
    <t>R2</t>
  </si>
  <si>
    <t>R3</t>
  </si>
  <si>
    <t>Text</t>
  </si>
  <si>
    <t>Radians</t>
  </si>
  <si>
    <t>indeformata</t>
  </si>
  <si>
    <t>n schemi</t>
  </si>
  <si>
    <t>nTel // X</t>
  </si>
  <si>
    <t>nTel // Y</t>
  </si>
  <si>
    <t>Telai // X</t>
  </si>
  <si>
    <t>Telai // Y</t>
  </si>
  <si>
    <t>LinStatic</t>
  </si>
  <si>
    <t>LinRespSpec</t>
  </si>
  <si>
    <t>Max</t>
  </si>
  <si>
    <t>Modale X</t>
  </si>
  <si>
    <t>Tel</t>
  </si>
  <si>
    <t>Fx</t>
  </si>
  <si>
    <t>Coppia X</t>
  </si>
  <si>
    <t>Modale Y</t>
  </si>
  <si>
    <t>Coppia Y</t>
  </si>
  <si>
    <t>Fy</t>
  </si>
  <si>
    <t>Sisma PrevX</t>
  </si>
  <si>
    <t>Sisma Prev Y</t>
  </si>
  <si>
    <t>X+ 0.3Y</t>
  </si>
  <si>
    <t>Y+0.3X</t>
  </si>
  <si>
    <t>ux Piano</t>
  </si>
  <si>
    <t>Base</t>
  </si>
  <si>
    <t>x+0.3Y</t>
  </si>
  <si>
    <t>uy Piano</t>
  </si>
  <si>
    <t>y+0.3X</t>
  </si>
  <si>
    <t>101</t>
  </si>
  <si>
    <t>SismaX</t>
  </si>
  <si>
    <t>SismaY</t>
  </si>
  <si>
    <t>M_accX</t>
  </si>
  <si>
    <t>M_accY</t>
  </si>
  <si>
    <t>108</t>
  </si>
  <si>
    <t>115</t>
  </si>
  <si>
    <t>122</t>
  </si>
  <si>
    <t>125</t>
  </si>
  <si>
    <t>201</t>
  </si>
  <si>
    <t>301</t>
  </si>
  <si>
    <t>308</t>
  </si>
  <si>
    <t>315</t>
  </si>
  <si>
    <t>322</t>
  </si>
  <si>
    <t>325</t>
  </si>
  <si>
    <t>401</t>
  </si>
  <si>
    <t>408</t>
  </si>
  <si>
    <t>425</t>
  </si>
  <si>
    <t>501</t>
  </si>
  <si>
    <t>508</t>
  </si>
  <si>
    <t>515</t>
  </si>
  <si>
    <t>522</t>
  </si>
  <si>
    <t>102</t>
  </si>
  <si>
    <t>103</t>
  </si>
  <si>
    <t>104</t>
  </si>
  <si>
    <t>105</t>
  </si>
  <si>
    <t>106</t>
  </si>
  <si>
    <t>107</t>
  </si>
  <si>
    <t>202</t>
  </si>
  <si>
    <t>203</t>
  </si>
  <si>
    <t>204</t>
  </si>
  <si>
    <t>205</t>
  </si>
  <si>
    <t>206</t>
  </si>
  <si>
    <t>207</t>
  </si>
  <si>
    <t>302</t>
  </si>
  <si>
    <t>303</t>
  </si>
  <si>
    <t>304</t>
  </si>
  <si>
    <t>305</t>
  </si>
  <si>
    <t>306</t>
  </si>
  <si>
    <t>307</t>
  </si>
  <si>
    <t>402</t>
  </si>
  <si>
    <t>403</t>
  </si>
  <si>
    <t>404</t>
  </si>
  <si>
    <t>405</t>
  </si>
  <si>
    <t>406</t>
  </si>
  <si>
    <t>407</t>
  </si>
  <si>
    <t>502</t>
  </si>
  <si>
    <t>503</t>
  </si>
  <si>
    <t>504</t>
  </si>
  <si>
    <t>505</t>
  </si>
  <si>
    <t>506</t>
  </si>
  <si>
    <t>507</t>
  </si>
  <si>
    <t>208</t>
  </si>
  <si>
    <t>215</t>
  </si>
  <si>
    <t>222</t>
  </si>
  <si>
    <t>225</t>
  </si>
  <si>
    <t>415</t>
  </si>
  <si>
    <t>422</t>
  </si>
  <si>
    <t>525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</si>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</sst>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/>
    <xf numFmtId="0" fontId="0" fillId="3" borderId="0" xfId="0" applyFill="1"/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2" borderId="0" xfId="0" applyNumberFormat="1" applyFill="1" applyAlignment="1">
      <alignment horizontal="center"/>
    </xf>
    <xf numFmtId="166" fontId="0" fillId="0" borderId="0" xfId="0" applyNumberFormat="1" applyAlignment="1">
      <alignment horizontal="center"/>
    </xf>
    <xf numFmtId="0" fontId="0" fillId="3" borderId="0" xfId="0" applyFill="1"/>
    <xf numFmtId="49" fontId="1" fillId="3" borderId="0" xfId="0" applyNumberFormat="1" applyFont="1" applyFill="1"/>
    <xf numFmtId="49" fontId="0" fillId="3" borderId="0" xfId="0" applyNumberFormat="1" applyFill="1"/>
    <xf numFmtId="49" fontId="1" fillId="4" borderId="2" xfId="0" applyNumberFormat="1" applyFon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/>
    <xf numFmtId="0" fontId="0" fillId="3" borderId="0" xfId="0" applyFill="1"/>
    <xf numFmtId="49" fontId="1" fillId="3" borderId="0" xfId="0" applyNumberFormat="1" applyFont="1" applyFill="1"/>
    <xf numFmtId="49" fontId="0" fillId="3" borderId="0" xfId="0" applyNumberFormat="1" applyFill="1"/>
    <xf numFmtId="49" fontId="1" fillId="4" borderId="2" xfId="0" applyNumberFormat="1" applyFon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5" borderId="0" xfId="0" applyFill="1"/>
    <xf numFmtId="0" fontId="0" fillId="0" borderId="0" xfId="0"/>
    <xf numFmtId="49" fontId="0" fillId="0" borderId="0" xfId="0" applyNumberFormat="1"/>
    <xf numFmtId="0" fontId="0" fillId="0" borderId="0" xfId="0"/>
    <xf numFmtId="49" fontId="0" fillId="0" borderId="0" xfId="0" applyNumberFormat="1"/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</cellXfs>
  <cellStyles count="1">
    <cellStyle name="Normale" xfId="0" builtinId="0"/>
  </cellStyles>
  <dxfs count="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5.xml"/><Relationship Id="rId5" Type="http://schemas.openxmlformats.org/officeDocument/2006/relationships/chartsheet" Target="chart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4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Sisma X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2644058398622364E-2"/>
          <c:y val="0.11608371086068331"/>
          <c:w val="0.61589287886229394"/>
          <c:h val="0.79270220103564004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X'!$S$4:$S$12</c:f>
              <c:numCache>
                <c:formatCode>0.000</c:formatCode>
                <c:ptCount val="9"/>
                <c:pt idx="0">
                  <c:v>27.607950000000002</c:v>
                </c:pt>
                <c:pt idx="1">
                  <c:v>27.570630999999999</c:v>
                </c:pt>
                <c:pt idx="2">
                  <c:v>27.535225000000001</c:v>
                </c:pt>
                <c:pt idx="3">
                  <c:v>27.502568</c:v>
                </c:pt>
                <c:pt idx="4">
                  <c:v>27.470068000000001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D-47F2-8C64-855594DB5A7B}"/>
            </c:ext>
          </c:extLst>
        </c:ser>
        <c:ser>
          <c:idx val="2"/>
          <c:order val="1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X'!$S$15:$S$23</c:f>
              <c:numCache>
                <c:formatCode>0.000</c:formatCode>
                <c:ptCount val="9"/>
                <c:pt idx="0">
                  <c:v>31.580506</c:v>
                </c:pt>
                <c:pt idx="1">
                  <c:v>31.544105999999999</c:v>
                </c:pt>
                <c:pt idx="2">
                  <c:v>31.509784</c:v>
                </c:pt>
                <c:pt idx="3">
                  <c:v>31.478314000000001</c:v>
                </c:pt>
                <c:pt idx="4">
                  <c:v>31.447174</c:v>
                </c:pt>
              </c:numCache>
            </c:numRef>
          </c:xVal>
          <c:yVal>
            <c:numRef>
              <c:f>'Telai Par X'!$F$15:$F$23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6D-47F2-8C64-855594DB5A7B}"/>
            </c:ext>
          </c:extLst>
        </c:ser>
        <c:ser>
          <c:idx val="0"/>
          <c:order val="2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X'!$S$26:$S$34</c:f>
              <c:numCache>
                <c:formatCode>0.000</c:formatCode>
                <c:ptCount val="9"/>
                <c:pt idx="0">
                  <c:v>35.460059999999999</c:v>
                </c:pt>
                <c:pt idx="1">
                  <c:v>35.439031999999997</c:v>
                </c:pt>
                <c:pt idx="2">
                  <c:v>35.419564999999999</c:v>
                </c:pt>
                <c:pt idx="3">
                  <c:v>35.402034</c:v>
                </c:pt>
                <c:pt idx="4">
                  <c:v>35.384996000000001</c:v>
                </c:pt>
              </c:numCache>
            </c:numRef>
          </c:xVal>
          <c:yVal>
            <c:numRef>
              <c:f>'Telai Par X'!$F$26:$F$34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6D-47F2-8C64-855594DB5A7B}"/>
            </c:ext>
          </c:extLst>
        </c:ser>
        <c:ser>
          <c:idx val="3"/>
          <c:order val="3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X'!$S$37:$S$45</c:f>
              <c:numCache>
                <c:formatCode>0.000</c:formatCode>
                <c:ptCount val="9"/>
                <c:pt idx="0">
                  <c:v>38.789293999999998</c:v>
                </c:pt>
                <c:pt idx="1">
                  <c:v>38.791432999999998</c:v>
                </c:pt>
                <c:pt idx="2">
                  <c:v>38.794239000000005</c:v>
                </c:pt>
                <c:pt idx="3">
                  <c:v>38.797505999999998</c:v>
                </c:pt>
                <c:pt idx="4">
                  <c:v>38.801414000000001</c:v>
                </c:pt>
              </c:numCache>
            </c:numRef>
          </c:xVal>
          <c:yVal>
            <c:numRef>
              <c:f>'Telai Par X'!$F$37:$F$45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6D-47F2-8C64-855594DB5A7B}"/>
            </c:ext>
          </c:extLst>
        </c:ser>
        <c:ser>
          <c:idx val="4"/>
          <c:order val="4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X'!$S$48:$S$55</c:f>
              <c:numCache>
                <c:formatCode>0.000</c:formatCode>
                <c:ptCount val="8"/>
                <c:pt idx="0">
                  <c:v>40.862259999999999</c:v>
                </c:pt>
                <c:pt idx="1">
                  <c:v>40.897311000000002</c:v>
                </c:pt>
                <c:pt idx="2">
                  <c:v>40.931633000000005</c:v>
                </c:pt>
                <c:pt idx="3">
                  <c:v>40.964225999999996</c:v>
                </c:pt>
                <c:pt idx="4">
                  <c:v>40.997567000000004</c:v>
                </c:pt>
              </c:numCache>
            </c:numRef>
          </c:xVal>
          <c:yVal>
            <c:numRef>
              <c:f>'Telai Par X'!$F$48:$F$55</c:f>
              <c:numCache>
                <c:formatCode>0.000</c:formatCode>
                <c:ptCount val="8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06D-47F2-8C64-855594DB5A7B}"/>
            </c:ext>
          </c:extLst>
        </c:ser>
        <c:ser>
          <c:idx val="5"/>
          <c:order val="5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X'!$B$4:$B$10</c:f>
              <c:numCache>
                <c:formatCode>General</c:formatCode>
                <c:ptCount val="7"/>
                <c:pt idx="0">
                  <c:v>0</c:v>
                </c:pt>
                <c:pt idx="1">
                  <c:v>22.05</c:v>
                </c:pt>
                <c:pt idx="2">
                  <c:v>22.05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'Telai Par X'!$C$4:$C$10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8.4</c:v>
                </c:pt>
                <c:pt idx="3">
                  <c:v>8.4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6D-47F2-8C64-855594DB5A7B}"/>
            </c:ext>
          </c:extLst>
        </c:ser>
        <c:ser>
          <c:idx val="6"/>
          <c:order val="6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X'!$R$4:$R$12</c:f>
              <c:numCache>
                <c:formatCode>General</c:formatCode>
                <c:ptCount val="9"/>
                <c:pt idx="0">
                  <c:v>24.05</c:v>
                </c:pt>
                <c:pt idx="1">
                  <c:v>24.05</c:v>
                </c:pt>
                <c:pt idx="2">
                  <c:v>24.05</c:v>
                </c:pt>
                <c:pt idx="3">
                  <c:v>24.05</c:v>
                </c:pt>
                <c:pt idx="4">
                  <c:v>24.05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6D-47F2-8C64-855594DB5A7B}"/>
            </c:ext>
          </c:extLst>
        </c:ser>
        <c:ser>
          <c:idx val="7"/>
          <c:order val="7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X'!$S$59:$S$67</c:f>
              <c:numCache>
                <c:formatCode>0.000</c:formatCode>
                <c:ptCount val="9"/>
              </c:numCache>
            </c:numRef>
          </c:xVal>
          <c:yVal>
            <c:numRef>
              <c:f>'Telai Par X'!$F$59:$F$67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06D-47F2-8C64-855594DB5A7B}"/>
            </c:ext>
          </c:extLst>
        </c:ser>
        <c:ser>
          <c:idx val="8"/>
          <c:order val="8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Y'!$R$4:$R$12</c:f>
              <c:numCache>
                <c:formatCode>General</c:formatCode>
                <c:ptCount val="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06D-47F2-8C64-855594DB5A7B}"/>
            </c:ext>
          </c:extLst>
        </c:ser>
        <c:ser>
          <c:idx val="9"/>
          <c:order val="9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Y'!$S$4:$S$12</c:f>
              <c:numCache>
                <c:formatCode>0.000</c:formatCode>
                <c:ptCount val="9"/>
                <c:pt idx="0">
                  <c:v>18.131648999999999</c:v>
                </c:pt>
                <c:pt idx="1">
                  <c:v>18.100007000000002</c:v>
                </c:pt>
                <c:pt idx="2">
                  <c:v>18.084267000000001</c:v>
                </c:pt>
                <c:pt idx="3">
                  <c:v>18.084675000000001</c:v>
                </c:pt>
                <c:pt idx="4">
                  <c:v>18.098313999999998</c:v>
                </c:pt>
                <c:pt idx="5">
                  <c:v>18.122527999999999</c:v>
                </c:pt>
                <c:pt idx="6">
                  <c:v>18.154402999999999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06D-47F2-8C64-855594DB5A7B}"/>
            </c:ext>
          </c:extLst>
        </c:ser>
        <c:ser>
          <c:idx val="10"/>
          <c:order val="1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Y'!$F$15:$F$23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Y'!$S$15:$S$23</c:f>
              <c:numCache>
                <c:formatCode>0.000</c:formatCode>
                <c:ptCount val="9"/>
                <c:pt idx="0">
                  <c:v>18.188738000000001</c:v>
                </c:pt>
                <c:pt idx="1">
                  <c:v>18.169129999999999</c:v>
                </c:pt>
                <c:pt idx="2">
                  <c:v>18.173494000000002</c:v>
                </c:pt>
                <c:pt idx="3">
                  <c:v>18.19022</c:v>
                </c:pt>
                <c:pt idx="4">
                  <c:v>18.219691000000001</c:v>
                </c:pt>
                <c:pt idx="5">
                  <c:v>18.258375999999998</c:v>
                </c:pt>
                <c:pt idx="6">
                  <c:v>18.305305000000001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06D-47F2-8C64-855594DB5A7B}"/>
            </c:ext>
          </c:extLst>
        </c:ser>
        <c:ser>
          <c:idx val="11"/>
          <c:order val="11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Y'!$F$26:$F$34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Y'!$S$26:$S$34</c:f>
              <c:numCache>
                <c:formatCode>0.000</c:formatCode>
                <c:ptCount val="9"/>
                <c:pt idx="0">
                  <c:v>18.215292000000002</c:v>
                </c:pt>
                <c:pt idx="1">
                  <c:v>18.224627000000002</c:v>
                </c:pt>
                <c:pt idx="2">
                  <c:v>18.259478000000001</c:v>
                </c:pt>
                <c:pt idx="3">
                  <c:v>18.297940000000001</c:v>
                </c:pt>
                <c:pt idx="4">
                  <c:v>18.349229999999999</c:v>
                </c:pt>
                <c:pt idx="5">
                  <c:v>18.408294000000001</c:v>
                </c:pt>
                <c:pt idx="6">
                  <c:v>18.47541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06D-47F2-8C64-855594DB5A7B}"/>
            </c:ext>
          </c:extLst>
        </c:ser>
        <c:ser>
          <c:idx val="12"/>
          <c:order val="12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Y'!$F$37:$F$45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Y'!$S$37:$S$45</c:f>
              <c:numCache>
                <c:formatCode>0.000</c:formatCode>
                <c:ptCount val="9"/>
                <c:pt idx="0">
                  <c:v>18.224499999999999</c:v>
                </c:pt>
                <c:pt idx="1">
                  <c:v>18.26728</c:v>
                </c:pt>
                <c:pt idx="2">
                  <c:v>18.333637</c:v>
                </c:pt>
                <c:pt idx="3">
                  <c:v>18.394413</c:v>
                </c:pt>
                <c:pt idx="4">
                  <c:v>18.469018999999999</c:v>
                </c:pt>
                <c:pt idx="5">
                  <c:v>18.550834000000002</c:v>
                </c:pt>
                <c:pt idx="6">
                  <c:v>18.641131000000001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06D-47F2-8C64-855594DB5A7B}"/>
            </c:ext>
          </c:extLst>
        </c:ser>
        <c:ser>
          <c:idx val="13"/>
          <c:order val="13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Y'!$F$48:$F$56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Y'!$S$48:$S$56</c:f>
              <c:numCache>
                <c:formatCode>0.000</c:formatCode>
                <c:ptCount val="9"/>
                <c:pt idx="0">
                  <c:v>18.212212999999998</c:v>
                </c:pt>
                <c:pt idx="1">
                  <c:v>18.285574</c:v>
                </c:pt>
                <c:pt idx="2">
                  <c:v>18.380399000000001</c:v>
                </c:pt>
                <c:pt idx="3">
                  <c:v>18.461482</c:v>
                </c:pt>
                <c:pt idx="4">
                  <c:v>18.557693</c:v>
                </c:pt>
                <c:pt idx="5">
                  <c:v>18.660958000000001</c:v>
                </c:pt>
                <c:pt idx="6">
                  <c:v>18.773389999999999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06D-47F2-8C64-855594DB5A7B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Y'!$F$59:$F$69</c:f>
              <c:numCache>
                <c:formatCode>0.000</c:formatCode>
                <c:ptCount val="11"/>
              </c:numCache>
            </c:numRef>
          </c:xVal>
          <c:yVal>
            <c:numRef>
              <c:f>'Telai Par Y'!$S$59:$S$69</c:f>
              <c:numCache>
                <c:formatCode>0.000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06D-47F2-8C64-855594DB5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775008"/>
        <c:axId val="1209406544"/>
      </c:scatterChart>
      <c:valAx>
        <c:axId val="1201775008"/>
        <c:scaling>
          <c:orientation val="minMax"/>
        </c:scaling>
        <c:delete val="0"/>
        <c:axPos val="b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9406544"/>
        <c:crosses val="autoZero"/>
        <c:crossBetween val="midCat"/>
      </c:valAx>
      <c:valAx>
        <c:axId val="1209406544"/>
        <c:scaling>
          <c:orientation val="minMax"/>
          <c:max val="40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177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Sisma 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2644058398622364E-2"/>
          <c:y val="0.11608371086068331"/>
          <c:w val="0.61589287886229394"/>
          <c:h val="0.79270220103564004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X'!$V$4:$V$12</c:f>
              <c:numCache>
                <c:formatCode>0.000</c:formatCode>
                <c:ptCount val="9"/>
                <c:pt idx="0">
                  <c:v>25.335754999999999</c:v>
                </c:pt>
                <c:pt idx="1">
                  <c:v>24.428355</c:v>
                </c:pt>
                <c:pt idx="2">
                  <c:v>24.559571999999999</c:v>
                </c:pt>
                <c:pt idx="3">
                  <c:v>25.363092000000002</c:v>
                </c:pt>
                <c:pt idx="4">
                  <c:v>26.169859000000002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D-47F2-8C64-855594DB5A7B}"/>
            </c:ext>
          </c:extLst>
        </c:ser>
        <c:ser>
          <c:idx val="2"/>
          <c:order val="1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X'!$V$15:$V$23</c:f>
              <c:numCache>
                <c:formatCode>0.000</c:formatCode>
                <c:ptCount val="9"/>
                <c:pt idx="0">
                  <c:v>26.883351000000001</c:v>
                </c:pt>
                <c:pt idx="1">
                  <c:v>24.844493</c:v>
                </c:pt>
                <c:pt idx="2">
                  <c:v>25.246247</c:v>
                </c:pt>
                <c:pt idx="3">
                  <c:v>27.052818000000002</c:v>
                </c:pt>
                <c:pt idx="4">
                  <c:v>28.865345000000001</c:v>
                </c:pt>
              </c:numCache>
            </c:numRef>
          </c:xVal>
          <c:yVal>
            <c:numRef>
              <c:f>'Telai Par X'!$F$15:$F$23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6D-47F2-8C64-855594DB5A7B}"/>
            </c:ext>
          </c:extLst>
        </c:ser>
        <c:ser>
          <c:idx val="0"/>
          <c:order val="2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X'!$V$26:$V$34</c:f>
              <c:numCache>
                <c:formatCode>0.000</c:formatCode>
                <c:ptCount val="9"/>
                <c:pt idx="0">
                  <c:v>28.422702999999998</c:v>
                </c:pt>
                <c:pt idx="1">
                  <c:v>25.245073000000001</c:v>
                </c:pt>
                <c:pt idx="2">
                  <c:v>25.954421</c:v>
                </c:pt>
                <c:pt idx="3">
                  <c:v>28.770746000000003</c:v>
                </c:pt>
                <c:pt idx="4">
                  <c:v>31.595446000000003</c:v>
                </c:pt>
              </c:numCache>
            </c:numRef>
          </c:xVal>
          <c:yVal>
            <c:numRef>
              <c:f>'Telai Par X'!$F$26:$F$34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6D-47F2-8C64-855594DB5A7B}"/>
            </c:ext>
          </c:extLst>
        </c:ser>
        <c:ser>
          <c:idx val="3"/>
          <c:order val="3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X'!$V$37:$V$45</c:f>
              <c:numCache>
                <c:formatCode>0.000</c:formatCode>
                <c:ptCount val="9"/>
                <c:pt idx="0">
                  <c:v>29.743318000000002</c:v>
                </c:pt>
                <c:pt idx="1">
                  <c:v>25.580947999999999</c:v>
                </c:pt>
                <c:pt idx="2">
                  <c:v>26.578534000000001</c:v>
                </c:pt>
                <c:pt idx="3">
                  <c:v>30.268407</c:v>
                </c:pt>
                <c:pt idx="4">
                  <c:v>33.968786999999999</c:v>
                </c:pt>
              </c:numCache>
            </c:numRef>
          </c:xVal>
          <c:yVal>
            <c:numRef>
              <c:f>'Telai Par X'!$F$37:$F$45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6D-47F2-8C64-855594DB5A7B}"/>
            </c:ext>
          </c:extLst>
        </c:ser>
        <c:ser>
          <c:idx val="4"/>
          <c:order val="4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X'!$V$48:$V$56</c:f>
              <c:numCache>
                <c:formatCode>0.000</c:formatCode>
                <c:ptCount val="9"/>
                <c:pt idx="0">
                  <c:v>30.565608000000001</c:v>
                </c:pt>
                <c:pt idx="1">
                  <c:v>25.775786</c:v>
                </c:pt>
                <c:pt idx="2">
                  <c:v>26.997409000000001</c:v>
                </c:pt>
                <c:pt idx="3">
                  <c:v>31.244638999999999</c:v>
                </c:pt>
                <c:pt idx="4">
                  <c:v>35.503734999999999</c:v>
                </c:pt>
              </c:numCache>
            </c:numRef>
          </c:xVal>
          <c:yVal>
            <c:numRef>
              <c:f>'Telai Par X'!$F$48:$F$56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06D-47F2-8C64-855594DB5A7B}"/>
            </c:ext>
          </c:extLst>
        </c:ser>
        <c:ser>
          <c:idx val="5"/>
          <c:order val="5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X'!$B$4:$B$10</c:f>
              <c:numCache>
                <c:formatCode>General</c:formatCode>
                <c:ptCount val="7"/>
                <c:pt idx="0">
                  <c:v>0</c:v>
                </c:pt>
                <c:pt idx="1">
                  <c:v>22.05</c:v>
                </c:pt>
                <c:pt idx="2">
                  <c:v>22.05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'Telai Par X'!$C$4:$C$10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8.4</c:v>
                </c:pt>
                <c:pt idx="3">
                  <c:v>8.4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6D-47F2-8C64-855594DB5A7B}"/>
            </c:ext>
          </c:extLst>
        </c:ser>
        <c:ser>
          <c:idx val="6"/>
          <c:order val="6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X'!$R$4:$R$12</c:f>
              <c:numCache>
                <c:formatCode>General</c:formatCode>
                <c:ptCount val="9"/>
                <c:pt idx="0">
                  <c:v>24.05</c:v>
                </c:pt>
                <c:pt idx="1">
                  <c:v>24.05</c:v>
                </c:pt>
                <c:pt idx="2">
                  <c:v>24.05</c:v>
                </c:pt>
                <c:pt idx="3">
                  <c:v>24.05</c:v>
                </c:pt>
                <c:pt idx="4">
                  <c:v>24.05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6D-47F2-8C64-855594DB5A7B}"/>
            </c:ext>
          </c:extLst>
        </c:ser>
        <c:ser>
          <c:idx val="7"/>
          <c:order val="7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X'!$V$59:$V$67</c:f>
              <c:numCache>
                <c:formatCode>0.000</c:formatCode>
                <c:ptCount val="9"/>
              </c:numCache>
            </c:numRef>
          </c:xVal>
          <c:yVal>
            <c:numRef>
              <c:f>'Telai Par X'!$F$59:$F$67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06D-47F2-8C64-855594DB5A7B}"/>
            </c:ext>
          </c:extLst>
        </c:ser>
        <c:ser>
          <c:idx val="8"/>
          <c:order val="8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Y'!$R$4:$R$12</c:f>
              <c:numCache>
                <c:formatCode>General</c:formatCode>
                <c:ptCount val="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06D-47F2-8C64-855594DB5A7B}"/>
            </c:ext>
          </c:extLst>
        </c:ser>
        <c:ser>
          <c:idx val="9"/>
          <c:order val="9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Y'!$V$4:$V$12</c:f>
              <c:numCache>
                <c:formatCode>0.000</c:formatCode>
                <c:ptCount val="9"/>
                <c:pt idx="0">
                  <c:v>20.333137000000001</c:v>
                </c:pt>
                <c:pt idx="1">
                  <c:v>20.299098999999998</c:v>
                </c:pt>
                <c:pt idx="2">
                  <c:v>20.57077</c:v>
                </c:pt>
                <c:pt idx="3">
                  <c:v>20.926081</c:v>
                </c:pt>
                <c:pt idx="4">
                  <c:v>21.429105</c:v>
                </c:pt>
                <c:pt idx="5">
                  <c:v>22.026353</c:v>
                </c:pt>
                <c:pt idx="6">
                  <c:v>22.715927000000001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06D-47F2-8C64-855594DB5A7B}"/>
            </c:ext>
          </c:extLst>
        </c:ser>
        <c:ser>
          <c:idx val="10"/>
          <c:order val="1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Y'!$F$15:$F$23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Y'!$V$15:$V$23</c:f>
              <c:numCache>
                <c:formatCode>0.000</c:formatCode>
                <c:ptCount val="9"/>
                <c:pt idx="0">
                  <c:v>22.902843000000001</c:v>
                </c:pt>
                <c:pt idx="1">
                  <c:v>22.882742999999998</c:v>
                </c:pt>
                <c:pt idx="2">
                  <c:v>23.572009000000001</c:v>
                </c:pt>
                <c:pt idx="3">
                  <c:v>24.427292999999999</c:v>
                </c:pt>
                <c:pt idx="4">
                  <c:v>25.609378</c:v>
                </c:pt>
                <c:pt idx="5">
                  <c:v>26.991807000000001</c:v>
                </c:pt>
                <c:pt idx="6">
                  <c:v>28.572929999999999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06D-47F2-8C64-855594DB5A7B}"/>
            </c:ext>
          </c:extLst>
        </c:ser>
        <c:ser>
          <c:idx val="11"/>
          <c:order val="11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Y'!$F$26:$F$34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Y'!$V$26:$V$34</c:f>
              <c:numCache>
                <c:formatCode>0.000</c:formatCode>
                <c:ptCount val="9"/>
                <c:pt idx="0">
                  <c:v>25.448564000000001</c:v>
                </c:pt>
                <c:pt idx="1">
                  <c:v>25.447939999999999</c:v>
                </c:pt>
                <c:pt idx="2">
                  <c:v>26.566537</c:v>
                </c:pt>
                <c:pt idx="3">
                  <c:v>27.931068</c:v>
                </c:pt>
                <c:pt idx="4">
                  <c:v>29.801683000000001</c:v>
                </c:pt>
                <c:pt idx="5">
                  <c:v>31.978092</c:v>
                </c:pt>
                <c:pt idx="6">
                  <c:v>34.459323999999995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06D-47F2-8C64-855594DB5A7B}"/>
            </c:ext>
          </c:extLst>
        </c:ser>
        <c:ser>
          <c:idx val="12"/>
          <c:order val="12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Y'!$F$37:$F$45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Y'!$V$37:$V$45</c:f>
              <c:numCache>
                <c:formatCode>0.000</c:formatCode>
                <c:ptCount val="9"/>
                <c:pt idx="0">
                  <c:v>27.667301000000002</c:v>
                </c:pt>
                <c:pt idx="1">
                  <c:v>27.691352999999999</c:v>
                </c:pt>
                <c:pt idx="2">
                  <c:v>29.184339999999999</c:v>
                </c:pt>
                <c:pt idx="3">
                  <c:v>30.989653000000001</c:v>
                </c:pt>
                <c:pt idx="4">
                  <c:v>33.455277000000002</c:v>
                </c:pt>
                <c:pt idx="5">
                  <c:v>36.317623999999995</c:v>
                </c:pt>
                <c:pt idx="6">
                  <c:v>39.576582999999999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06D-47F2-8C64-855594DB5A7B}"/>
            </c:ext>
          </c:extLst>
        </c:ser>
        <c:ser>
          <c:idx val="13"/>
          <c:order val="13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Y'!$F$48:$F$56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Y'!$V$48:$V$56</c:f>
              <c:numCache>
                <c:formatCode>0.000</c:formatCode>
                <c:ptCount val="9"/>
                <c:pt idx="0">
                  <c:v>29.051755</c:v>
                </c:pt>
                <c:pt idx="1">
                  <c:v>29.122312999999998</c:v>
                </c:pt>
                <c:pt idx="2">
                  <c:v>30.877690000000001</c:v>
                </c:pt>
                <c:pt idx="3">
                  <c:v>32.976506999999998</c:v>
                </c:pt>
                <c:pt idx="4">
                  <c:v>35.830857000000002</c:v>
                </c:pt>
                <c:pt idx="5">
                  <c:v>39.136896</c:v>
                </c:pt>
                <c:pt idx="6">
                  <c:v>42.896256999999999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06D-47F2-8C64-855594DB5A7B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Y'!$F$59:$F$67</c:f>
              <c:numCache>
                <c:formatCode>0.000</c:formatCode>
                <c:ptCount val="9"/>
              </c:numCache>
            </c:numRef>
          </c:xVal>
          <c:yVal>
            <c:numRef>
              <c:f>'Telai Par Y'!$V$59:$V$67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06D-47F2-8C64-855594DB5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775008"/>
        <c:axId val="1209406544"/>
      </c:scatterChart>
      <c:valAx>
        <c:axId val="1201775008"/>
        <c:scaling>
          <c:orientation val="minMax"/>
        </c:scaling>
        <c:delete val="0"/>
        <c:axPos val="b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9406544"/>
        <c:crosses val="autoZero"/>
        <c:crossBetween val="midCat"/>
      </c:valAx>
      <c:valAx>
        <c:axId val="1209406544"/>
        <c:scaling>
          <c:orientation val="minMax"/>
          <c:max val="40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177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Sisma Prev X + 0.3Y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X'!$T$4:$T$12</c:f>
              <c:numCache>
                <c:formatCode>0.000</c:formatCode>
                <c:ptCount val="9"/>
                <c:pt idx="0">
                  <c:v>28.281101700000001</c:v>
                </c:pt>
                <c:pt idx="1">
                  <c:v>27.763926099999999</c:v>
                </c:pt>
                <c:pt idx="2">
                  <c:v>27.806286700000001</c:v>
                </c:pt>
                <c:pt idx="3">
                  <c:v>28.198177700000002</c:v>
                </c:pt>
                <c:pt idx="4">
                  <c:v>28.591200499999999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D-47F2-8C64-855594DB5A7B}"/>
            </c:ext>
          </c:extLst>
        </c:ser>
        <c:ser>
          <c:idx val="2"/>
          <c:order val="1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X'!$T$15:$T$23</c:f>
              <c:numCache>
                <c:formatCode>0.000</c:formatCode>
                <c:ptCount val="9"/>
                <c:pt idx="0">
                  <c:v>33.053114899999997</c:v>
                </c:pt>
                <c:pt idx="1">
                  <c:v>31.945334900000002</c:v>
                </c:pt>
                <c:pt idx="2">
                  <c:v>32.144117399999999</c:v>
                </c:pt>
                <c:pt idx="3">
                  <c:v>33.060884700000003</c:v>
                </c:pt>
                <c:pt idx="4">
                  <c:v>33.979770099999996</c:v>
                </c:pt>
              </c:numCache>
            </c:numRef>
          </c:xVal>
          <c:yVal>
            <c:numRef>
              <c:f>'Telai Par X'!$F$15:$F$23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6D-47F2-8C64-855594DB5A7B}"/>
            </c:ext>
          </c:extLst>
        </c:ser>
        <c:ser>
          <c:idx val="0"/>
          <c:order val="2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X'!$T$26:$T$34</c:f>
              <c:numCache>
                <c:formatCode>0.000</c:formatCode>
                <c:ptCount val="9"/>
                <c:pt idx="0">
                  <c:v>37.7417114</c:v>
                </c:pt>
                <c:pt idx="1">
                  <c:v>36.044508399999998</c:v>
                </c:pt>
                <c:pt idx="2">
                  <c:v>36.433199799999997</c:v>
                </c:pt>
                <c:pt idx="3">
                  <c:v>37.899395699999999</c:v>
                </c:pt>
                <c:pt idx="4">
                  <c:v>39.368597100000002</c:v>
                </c:pt>
              </c:numCache>
            </c:numRef>
          </c:xVal>
          <c:yVal>
            <c:numRef>
              <c:f>'Telai Par X'!$F$26:$F$34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6D-47F2-8C64-855594DB5A7B}"/>
            </c:ext>
          </c:extLst>
        </c:ser>
        <c:ser>
          <c:idx val="3"/>
          <c:order val="3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X'!$T$37:$T$45</c:f>
              <c:numCache>
                <c:formatCode>0.000</c:formatCode>
                <c:ptCount val="9"/>
                <c:pt idx="0">
                  <c:v>41.773622599999996</c:v>
                </c:pt>
                <c:pt idx="1">
                  <c:v>39.5707168</c:v>
                </c:pt>
                <c:pt idx="2">
                  <c:v>40.144652300000004</c:v>
                </c:pt>
                <c:pt idx="3">
                  <c:v>42.100013000000004</c:v>
                </c:pt>
                <c:pt idx="4">
                  <c:v>44.0591668</c:v>
                </c:pt>
              </c:numCache>
            </c:numRef>
          </c:xVal>
          <c:yVal>
            <c:numRef>
              <c:f>'Telai Par X'!$F$37:$F$45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6D-47F2-8C64-855594DB5A7B}"/>
            </c:ext>
          </c:extLst>
        </c:ser>
        <c:ser>
          <c:idx val="4"/>
          <c:order val="4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X'!$T$48:$T$56</c:f>
              <c:numCache>
                <c:formatCode>0.000</c:formatCode>
                <c:ptCount val="9"/>
                <c:pt idx="0">
                  <c:v>44.286045799999997</c:v>
                </c:pt>
                <c:pt idx="1">
                  <c:v>41.777484000000001</c:v>
                </c:pt>
                <c:pt idx="2">
                  <c:v>42.508611799999997</c:v>
                </c:pt>
                <c:pt idx="3">
                  <c:v>44.7933582</c:v>
                </c:pt>
                <c:pt idx="4">
                  <c:v>47.082412399999996</c:v>
                </c:pt>
              </c:numCache>
            </c:numRef>
          </c:xVal>
          <c:yVal>
            <c:numRef>
              <c:f>'Telai Par X'!$F$48:$F$56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06D-47F2-8C64-855594DB5A7B}"/>
            </c:ext>
          </c:extLst>
        </c:ser>
        <c:ser>
          <c:idx val="5"/>
          <c:order val="5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X'!$B$4:$B$10</c:f>
              <c:numCache>
                <c:formatCode>General</c:formatCode>
                <c:ptCount val="7"/>
                <c:pt idx="0">
                  <c:v>0</c:v>
                </c:pt>
                <c:pt idx="1">
                  <c:v>22.05</c:v>
                </c:pt>
                <c:pt idx="2">
                  <c:v>22.05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'Telai Par X'!$C$4:$C$10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8.4</c:v>
                </c:pt>
                <c:pt idx="3">
                  <c:v>8.4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6D-47F2-8C64-855594DB5A7B}"/>
            </c:ext>
          </c:extLst>
        </c:ser>
        <c:ser>
          <c:idx val="6"/>
          <c:order val="6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X'!$R$4:$R$12</c:f>
              <c:numCache>
                <c:formatCode>General</c:formatCode>
                <c:ptCount val="9"/>
                <c:pt idx="0">
                  <c:v>24.05</c:v>
                </c:pt>
                <c:pt idx="1">
                  <c:v>24.05</c:v>
                </c:pt>
                <c:pt idx="2">
                  <c:v>24.05</c:v>
                </c:pt>
                <c:pt idx="3">
                  <c:v>24.05</c:v>
                </c:pt>
                <c:pt idx="4">
                  <c:v>24.05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6D-47F2-8C64-855594DB5A7B}"/>
            </c:ext>
          </c:extLst>
        </c:ser>
        <c:ser>
          <c:idx val="7"/>
          <c:order val="7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X'!$T$59:$T$67</c:f>
              <c:numCache>
                <c:formatCode>0.000</c:formatCode>
                <c:ptCount val="9"/>
              </c:numCache>
            </c:numRef>
          </c:xVal>
          <c:yVal>
            <c:numRef>
              <c:f>'Telai Par X'!$F$59:$F$67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06D-47F2-8C64-855594DB5A7B}"/>
            </c:ext>
          </c:extLst>
        </c:ser>
        <c:ser>
          <c:idx val="8"/>
          <c:order val="8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Y'!$R$4:$R$12</c:f>
              <c:numCache>
                <c:formatCode>General</c:formatCode>
                <c:ptCount val="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06D-47F2-8C64-855594DB5A7B}"/>
            </c:ext>
          </c:extLst>
        </c:ser>
        <c:ser>
          <c:idx val="9"/>
          <c:order val="9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Y'!$T$4:$T$12</c:f>
              <c:numCache>
                <c:formatCode>0.000</c:formatCode>
                <c:ptCount val="9"/>
                <c:pt idx="0">
                  <c:v>19.242363900000001</c:v>
                </c:pt>
                <c:pt idx="1">
                  <c:v>18.988045799999998</c:v>
                </c:pt>
                <c:pt idx="2">
                  <c:v>18.865486300000001</c:v>
                </c:pt>
                <c:pt idx="3">
                  <c:v>19.0973741</c:v>
                </c:pt>
                <c:pt idx="4">
                  <c:v>19.426097200000001</c:v>
                </c:pt>
                <c:pt idx="5">
                  <c:v>19.800906000000001</c:v>
                </c:pt>
                <c:pt idx="6">
                  <c:v>20.223146199999999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06D-47F2-8C64-855594DB5A7B}"/>
            </c:ext>
          </c:extLst>
        </c:ser>
        <c:ser>
          <c:idx val="10"/>
          <c:order val="1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Y'!$F$15:$F$23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Y'!$T$15:$T$23</c:f>
              <c:numCache>
                <c:formatCode>0.000</c:formatCode>
                <c:ptCount val="9"/>
                <c:pt idx="0">
                  <c:v>20.543078900000001</c:v>
                </c:pt>
                <c:pt idx="1">
                  <c:v>20.0470273</c:v>
                </c:pt>
                <c:pt idx="2">
                  <c:v>19.848980600000001</c:v>
                </c:pt>
                <c:pt idx="3">
                  <c:v>20.443028200000001</c:v>
                </c:pt>
                <c:pt idx="4">
                  <c:v>21.190626699999999</c:v>
                </c:pt>
                <c:pt idx="5">
                  <c:v>22.023578100000002</c:v>
                </c:pt>
                <c:pt idx="6">
                  <c:v>22.9511103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06D-47F2-8C64-855594DB5A7B}"/>
            </c:ext>
          </c:extLst>
        </c:ser>
        <c:ser>
          <c:idx val="11"/>
          <c:order val="11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Y'!$F$26:$F$34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Y'!$T$26:$T$34</c:f>
              <c:numCache>
                <c:formatCode>0.000</c:formatCode>
                <c:ptCount val="9"/>
                <c:pt idx="0">
                  <c:v>21.824977699999998</c:v>
                </c:pt>
                <c:pt idx="1">
                  <c:v>21.094428199999999</c:v>
                </c:pt>
                <c:pt idx="2">
                  <c:v>20.8496606</c:v>
                </c:pt>
                <c:pt idx="3">
                  <c:v>21.801821099999998</c:v>
                </c:pt>
                <c:pt idx="4">
                  <c:v>22.985880399999999</c:v>
                </c:pt>
                <c:pt idx="5">
                  <c:v>24.2946682</c:v>
                </c:pt>
                <c:pt idx="6">
                  <c:v>25.7449832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06D-47F2-8C64-855594DB5A7B}"/>
            </c:ext>
          </c:extLst>
        </c:ser>
        <c:ser>
          <c:idx val="12"/>
          <c:order val="12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Y'!$F$37:$F$45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Y'!$T$37:$T$45</c:f>
              <c:numCache>
                <c:formatCode>0.000</c:formatCode>
                <c:ptCount val="9"/>
                <c:pt idx="0">
                  <c:v>22.935897400000002</c:v>
                </c:pt>
                <c:pt idx="1">
                  <c:v>22.007319500000001</c:v>
                </c:pt>
                <c:pt idx="2">
                  <c:v>21.723677200000001</c:v>
                </c:pt>
                <c:pt idx="3">
                  <c:v>22.993256200000001</c:v>
                </c:pt>
                <c:pt idx="4">
                  <c:v>24.563720199999999</c:v>
                </c:pt>
                <c:pt idx="5">
                  <c:v>26.2937701</c:v>
                </c:pt>
                <c:pt idx="6">
                  <c:v>28.206886600000001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06D-47F2-8C64-855594DB5A7B}"/>
            </c:ext>
          </c:extLst>
        </c:ser>
        <c:ser>
          <c:idx val="13"/>
          <c:order val="13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Y'!$F$48:$F$56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Y'!$T$48:$T$56</c:f>
              <c:numCache>
                <c:formatCode>0.000</c:formatCode>
                <c:ptCount val="9"/>
                <c:pt idx="0">
                  <c:v>23.613250900000001</c:v>
                </c:pt>
                <c:pt idx="1">
                  <c:v>22.5753755</c:v>
                </c:pt>
                <c:pt idx="2">
                  <c:v>22.294318099999998</c:v>
                </c:pt>
                <c:pt idx="3">
                  <c:v>23.777139300000002</c:v>
                </c:pt>
                <c:pt idx="4">
                  <c:v>25.6046932</c:v>
                </c:pt>
                <c:pt idx="5">
                  <c:v>27.613413899999998</c:v>
                </c:pt>
                <c:pt idx="6">
                  <c:v>29.831637299999997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06D-47F2-8C64-855594DB5A7B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Y'!$F$59:$F$67</c:f>
              <c:numCache>
                <c:formatCode>0.000</c:formatCode>
                <c:ptCount val="9"/>
              </c:numCache>
            </c:numRef>
          </c:xVal>
          <c:yVal>
            <c:numRef>
              <c:f>'Telai Par Y'!$T$59:$T$67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06D-47F2-8C64-855594DB5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775008"/>
        <c:axId val="1209406544"/>
      </c:scatterChart>
      <c:valAx>
        <c:axId val="1201775008"/>
        <c:scaling>
          <c:orientation val="minMax"/>
        </c:scaling>
        <c:delete val="0"/>
        <c:axPos val="b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9406544"/>
        <c:crosses val="autoZero"/>
        <c:crossBetween val="midCat"/>
      </c:valAx>
      <c:valAx>
        <c:axId val="1209406544"/>
        <c:scaling>
          <c:orientation val="minMax"/>
          <c:max val="40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177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Sisma Prev Y + 0.3X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X'!$W$4:$W$12</c:f>
              <c:numCache>
                <c:formatCode>0.000</c:formatCode>
                <c:ptCount val="9"/>
                <c:pt idx="0">
                  <c:v>26.7763761</c:v>
                </c:pt>
                <c:pt idx="1">
                  <c:v>25.588235100000002</c:v>
                </c:pt>
                <c:pt idx="2">
                  <c:v>25.758457</c:v>
                </c:pt>
                <c:pt idx="3">
                  <c:v>26.790383200000001</c:v>
                </c:pt>
                <c:pt idx="4">
                  <c:v>27.825602799999999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D-47F2-8C64-855594DB5A7B}"/>
            </c:ext>
          </c:extLst>
        </c:ser>
        <c:ser>
          <c:idx val="2"/>
          <c:order val="1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X'!$W$15:$W$23</c:f>
              <c:numCache>
                <c:formatCode>0.000</c:formatCode>
                <c:ptCount val="9"/>
                <c:pt idx="0">
                  <c:v>29.948722700000001</c:v>
                </c:pt>
                <c:pt idx="1">
                  <c:v>27.303978600000001</c:v>
                </c:pt>
                <c:pt idx="2">
                  <c:v>27.8402213</c:v>
                </c:pt>
                <c:pt idx="3">
                  <c:v>30.163134599999999</c:v>
                </c:pt>
                <c:pt idx="4">
                  <c:v>32.4921042</c:v>
                </c:pt>
              </c:numCache>
            </c:numRef>
          </c:xVal>
          <c:yVal>
            <c:numRef>
              <c:f>'Telai Par X'!$F$15:$F$23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6D-47F2-8C64-855594DB5A7B}"/>
            </c:ext>
          </c:extLst>
        </c:ser>
        <c:ser>
          <c:idx val="0"/>
          <c:order val="2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X'!$W$26:$W$34</c:f>
              <c:numCache>
                <c:formatCode>0.000</c:formatCode>
                <c:ptCount val="9"/>
                <c:pt idx="0">
                  <c:v>33.089420400000002</c:v>
                </c:pt>
                <c:pt idx="1">
                  <c:v>28.978779800000002</c:v>
                </c:pt>
                <c:pt idx="2">
                  <c:v>29.931893800000001</c:v>
                </c:pt>
                <c:pt idx="3">
                  <c:v>33.561905899999999</c:v>
                </c:pt>
                <c:pt idx="4">
                  <c:v>37.200440900000004</c:v>
                </c:pt>
              </c:numCache>
            </c:numRef>
          </c:xVal>
          <c:yVal>
            <c:numRef>
              <c:f>'Telai Par X'!$F$26:$F$34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6D-47F2-8C64-855594DB5A7B}"/>
            </c:ext>
          </c:extLst>
        </c:ser>
        <c:ser>
          <c:idx val="3"/>
          <c:order val="3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X'!$W$37:$W$45</c:f>
              <c:numCache>
                <c:formatCode>0.000</c:formatCode>
                <c:ptCount val="9"/>
                <c:pt idx="0">
                  <c:v>35.792361999999997</c:v>
                </c:pt>
                <c:pt idx="1">
                  <c:v>30.411660600000001</c:v>
                </c:pt>
                <c:pt idx="2">
                  <c:v>31.7557984</c:v>
                </c:pt>
                <c:pt idx="3">
                  <c:v>36.523882999999998</c:v>
                </c:pt>
                <c:pt idx="4">
                  <c:v>41.302666900000006</c:v>
                </c:pt>
              </c:numCache>
            </c:numRef>
          </c:xVal>
          <c:yVal>
            <c:numRef>
              <c:f>'Telai Par X'!$F$37:$F$45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6D-47F2-8C64-855594DB5A7B}"/>
            </c:ext>
          </c:extLst>
        </c:ser>
        <c:ser>
          <c:idx val="4"/>
          <c:order val="4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X'!$W$48:$W$56</c:f>
              <c:numCache>
                <c:formatCode>0.000</c:formatCode>
                <c:ptCount val="9"/>
                <c:pt idx="0">
                  <c:v>37.4774958</c:v>
                </c:pt>
                <c:pt idx="1">
                  <c:v>31.291239000000001</c:v>
                </c:pt>
                <c:pt idx="2">
                  <c:v>32.942149299999997</c:v>
                </c:pt>
                <c:pt idx="3">
                  <c:v>38.442508799999999</c:v>
                </c:pt>
                <c:pt idx="4">
                  <c:v>43.954958700000006</c:v>
                </c:pt>
              </c:numCache>
            </c:numRef>
          </c:xVal>
          <c:yVal>
            <c:numRef>
              <c:f>'Telai Par X'!$F$48:$F$56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06D-47F2-8C64-855594DB5A7B}"/>
            </c:ext>
          </c:extLst>
        </c:ser>
        <c:ser>
          <c:idx val="5"/>
          <c:order val="5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X'!$B$4:$B$10</c:f>
              <c:numCache>
                <c:formatCode>General</c:formatCode>
                <c:ptCount val="7"/>
                <c:pt idx="0">
                  <c:v>0</c:v>
                </c:pt>
                <c:pt idx="1">
                  <c:v>22.05</c:v>
                </c:pt>
                <c:pt idx="2">
                  <c:v>22.05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'Telai Par X'!$C$4:$C$10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8.4</c:v>
                </c:pt>
                <c:pt idx="3">
                  <c:v>8.4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6D-47F2-8C64-855594DB5A7B}"/>
            </c:ext>
          </c:extLst>
        </c:ser>
        <c:ser>
          <c:idx val="6"/>
          <c:order val="6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X'!$R$4:$R$12</c:f>
              <c:numCache>
                <c:formatCode>General</c:formatCode>
                <c:ptCount val="9"/>
                <c:pt idx="0">
                  <c:v>24.05</c:v>
                </c:pt>
                <c:pt idx="1">
                  <c:v>24.05</c:v>
                </c:pt>
                <c:pt idx="2">
                  <c:v>24.05</c:v>
                </c:pt>
                <c:pt idx="3">
                  <c:v>24.05</c:v>
                </c:pt>
                <c:pt idx="4">
                  <c:v>24.05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6D-47F2-8C64-855594DB5A7B}"/>
            </c:ext>
          </c:extLst>
        </c:ser>
        <c:ser>
          <c:idx val="7"/>
          <c:order val="7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X'!$W$59:$W$67</c:f>
              <c:numCache>
                <c:formatCode>0.000</c:formatCode>
                <c:ptCount val="9"/>
              </c:numCache>
            </c:numRef>
          </c:xVal>
          <c:yVal>
            <c:numRef>
              <c:f>'Telai Par X'!$F$59:$F$67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06D-47F2-8C64-855594DB5A7B}"/>
            </c:ext>
          </c:extLst>
        </c:ser>
        <c:ser>
          <c:idx val="8"/>
          <c:order val="8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Y'!$R$4:$R$12</c:f>
              <c:numCache>
                <c:formatCode>General</c:formatCode>
                <c:ptCount val="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06D-47F2-8C64-855594DB5A7B}"/>
            </c:ext>
          </c:extLst>
        </c:ser>
        <c:ser>
          <c:idx val="9"/>
          <c:order val="9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Y'!$W$4:$W$12</c:f>
              <c:numCache>
                <c:formatCode>0.000</c:formatCode>
                <c:ptCount val="9"/>
                <c:pt idx="0">
                  <c:v>20.90607</c:v>
                </c:pt>
                <c:pt idx="1">
                  <c:v>20.586725399999999</c:v>
                </c:pt>
                <c:pt idx="2">
                  <c:v>20.609203099999998</c:v>
                </c:pt>
                <c:pt idx="3">
                  <c:v>21.1263857</c:v>
                </c:pt>
                <c:pt idx="4">
                  <c:v>21.846630000000001</c:v>
                </c:pt>
                <c:pt idx="5">
                  <c:v>22.6736738</c:v>
                </c:pt>
                <c:pt idx="6">
                  <c:v>23.6110139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06D-47F2-8C64-855594DB5A7B}"/>
            </c:ext>
          </c:extLst>
        </c:ser>
        <c:ser>
          <c:idx val="10"/>
          <c:order val="1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Y'!$F$15:$F$23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Y'!$W$15:$W$23</c:f>
              <c:numCache>
                <c:formatCode>0.000</c:formatCode>
                <c:ptCount val="9"/>
                <c:pt idx="0">
                  <c:v>24.103652700000001</c:v>
                </c:pt>
                <c:pt idx="1">
                  <c:v>23.468868099999998</c:v>
                </c:pt>
                <c:pt idx="2">
                  <c:v>23.6282918</c:v>
                </c:pt>
                <c:pt idx="3">
                  <c:v>24.903685799999998</c:v>
                </c:pt>
                <c:pt idx="4">
                  <c:v>26.565051</c:v>
                </c:pt>
                <c:pt idx="5">
                  <c:v>28.450277399999997</c:v>
                </c:pt>
                <c:pt idx="6">
                  <c:v>30.571263399999999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06D-47F2-8C64-855594DB5A7B}"/>
            </c:ext>
          </c:extLst>
        </c:ser>
        <c:ser>
          <c:idx val="11"/>
          <c:order val="11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Y'!$F$26:$F$34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Y'!$W$26:$W$34</c:f>
              <c:numCache>
                <c:formatCode>0.000</c:formatCode>
                <c:ptCount val="9"/>
                <c:pt idx="0">
                  <c:v>27.276595199999999</c:v>
                </c:pt>
                <c:pt idx="1">
                  <c:v>26.330517799999999</c:v>
                </c:pt>
                <c:pt idx="2">
                  <c:v>26.669688800000003</c:v>
                </c:pt>
                <c:pt idx="3">
                  <c:v>28.6922949</c:v>
                </c:pt>
                <c:pt idx="4">
                  <c:v>31.311038500000002</c:v>
                </c:pt>
                <c:pt idx="5">
                  <c:v>34.270235200000002</c:v>
                </c:pt>
                <c:pt idx="6">
                  <c:v>37.590548400000003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06D-47F2-8C64-855594DB5A7B}"/>
            </c:ext>
          </c:extLst>
        </c:ser>
        <c:ser>
          <c:idx val="12"/>
          <c:order val="12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Y'!$F$37:$F$45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Y'!$W$37:$W$45</c:f>
              <c:numCache>
                <c:formatCode>0.000</c:formatCode>
                <c:ptCount val="9"/>
                <c:pt idx="0">
                  <c:v>30.0437926</c:v>
                </c:pt>
                <c:pt idx="1">
                  <c:v>28.8333583</c:v>
                </c:pt>
                <c:pt idx="2">
                  <c:v>29.328189500000001</c:v>
                </c:pt>
                <c:pt idx="3">
                  <c:v>32.002181300000004</c:v>
                </c:pt>
                <c:pt idx="4">
                  <c:v>35.4540255</c:v>
                </c:pt>
                <c:pt idx="5">
                  <c:v>39.347277699999999</c:v>
                </c:pt>
                <c:pt idx="6">
                  <c:v>43.710557300000005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06D-47F2-8C64-855594DB5A7B}"/>
            </c:ext>
          </c:extLst>
        </c:ser>
        <c:ser>
          <c:idx val="13"/>
          <c:order val="13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Y'!$F$48:$F$56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Y'!$W$48:$W$56</c:f>
              <c:numCache>
                <c:formatCode>0.000</c:formatCode>
                <c:ptCount val="9"/>
                <c:pt idx="0">
                  <c:v>31.767431199999997</c:v>
                </c:pt>
                <c:pt idx="1">
                  <c:v>30.420326599999999</c:v>
                </c:pt>
                <c:pt idx="2">
                  <c:v>31.055539100000001</c:v>
                </c:pt>
                <c:pt idx="3">
                  <c:v>34.160273599999996</c:v>
                </c:pt>
                <c:pt idx="4">
                  <c:v>38.155959199999998</c:v>
                </c:pt>
                <c:pt idx="5">
                  <c:v>42.654530199999996</c:v>
                </c:pt>
                <c:pt idx="6">
                  <c:v>47.690971099999999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06D-47F2-8C64-855594DB5A7B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Y'!$F$59:$F$67</c:f>
              <c:numCache>
                <c:formatCode>0.000</c:formatCode>
                <c:ptCount val="9"/>
              </c:numCache>
            </c:numRef>
          </c:xVal>
          <c:yVal>
            <c:numRef>
              <c:f>'Telai Par Y'!$W$59:$W$67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06D-47F2-8C64-855594DB5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775008"/>
        <c:axId val="1209406544"/>
      </c:scatterChart>
      <c:valAx>
        <c:axId val="1201775008"/>
        <c:scaling>
          <c:orientation val="minMax"/>
        </c:scaling>
        <c:delete val="0"/>
        <c:axPos val="b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9406544"/>
        <c:crosses val="autoZero"/>
        <c:crossBetween val="midCat"/>
      </c:valAx>
      <c:valAx>
        <c:axId val="1209406544"/>
        <c:scaling>
          <c:orientation val="minMax"/>
          <c:max val="40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177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it-IT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2575183443637526E-2"/>
          <c:y val="0.11589607265220195"/>
          <c:w val="0.65988122112446335"/>
          <c:h val="0.79303727808763469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X'!$Y$4:$Y$12</c:f>
              <c:numCache>
                <c:formatCode>0.000</c:formatCode>
                <c:ptCount val="9"/>
                <c:pt idx="0">
                  <c:v>27.550794</c:v>
                </c:pt>
                <c:pt idx="1">
                  <c:v>27.517177</c:v>
                </c:pt>
                <c:pt idx="2">
                  <c:v>27.485123000000002</c:v>
                </c:pt>
                <c:pt idx="3">
                  <c:v>27.455415000000002</c:v>
                </c:pt>
                <c:pt idx="4">
                  <c:v>27.425706999999999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31-4ED8-A494-2DF8D9C3C853}"/>
            </c:ext>
          </c:extLst>
        </c:ser>
        <c:ser>
          <c:idx val="2"/>
          <c:order val="1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X'!$Y$15:$Y$23</c:f>
              <c:numCache>
                <c:formatCode>0.000</c:formatCode>
                <c:ptCount val="9"/>
                <c:pt idx="0">
                  <c:v>31.475248000000001</c:v>
                </c:pt>
                <c:pt idx="1">
                  <c:v>31.444850000000002</c:v>
                </c:pt>
                <c:pt idx="2">
                  <c:v>31.415866000000001</c:v>
                </c:pt>
                <c:pt idx="3">
                  <c:v>31.389003000000002</c:v>
                </c:pt>
                <c:pt idx="4">
                  <c:v>31.362138999999999</c:v>
                </c:pt>
              </c:numCache>
            </c:numRef>
          </c:xVal>
          <c:yVal>
            <c:numRef>
              <c:f>'Telai Par X'!$F$15:$F$23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31-4ED8-A494-2DF8D9C3C853}"/>
            </c:ext>
          </c:extLst>
        </c:ser>
        <c:ser>
          <c:idx val="0"/>
          <c:order val="2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X'!$Y$26:$Y$34</c:f>
              <c:numCache>
                <c:formatCode>0.000</c:formatCode>
                <c:ptCount val="9"/>
                <c:pt idx="0">
                  <c:v>35.341467999999999</c:v>
                </c:pt>
                <c:pt idx="1">
                  <c:v>35.327812999999999</c:v>
                </c:pt>
                <c:pt idx="2">
                  <c:v>35.314793000000002</c:v>
                </c:pt>
                <c:pt idx="3">
                  <c:v>35.302726</c:v>
                </c:pt>
                <c:pt idx="4">
                  <c:v>35.290658000000001</c:v>
                </c:pt>
              </c:numCache>
            </c:numRef>
          </c:xVal>
          <c:yVal>
            <c:numRef>
              <c:f>'Telai Par X'!$F$26:$F$34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31-4ED8-A494-2DF8D9C3C853}"/>
            </c:ext>
          </c:extLst>
        </c:ser>
        <c:ser>
          <c:idx val="3"/>
          <c:order val="3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X'!$Y$37:$Y$45</c:f>
              <c:numCache>
                <c:formatCode>0.000</c:formatCode>
                <c:ptCount val="9"/>
                <c:pt idx="0">
                  <c:v>38.681899999999999</c:v>
                </c:pt>
                <c:pt idx="1">
                  <c:v>38.693702999999999</c:v>
                </c:pt>
                <c:pt idx="2">
                  <c:v>38.704957</c:v>
                </c:pt>
                <c:pt idx="3">
                  <c:v>38.715388000000004</c:v>
                </c:pt>
                <c:pt idx="4">
                  <c:v>38.725818000000004</c:v>
                </c:pt>
              </c:numCache>
            </c:numRef>
          </c:xVal>
          <c:yVal>
            <c:numRef>
              <c:f>'Telai Par X'!$F$37:$F$45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31-4ED8-A494-2DF8D9C3C853}"/>
            </c:ext>
          </c:extLst>
        </c:ser>
        <c:ser>
          <c:idx val="4"/>
          <c:order val="4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X'!$Y$48:$Y$56</c:f>
              <c:numCache>
                <c:formatCode>0.000</c:formatCode>
                <c:ptCount val="9"/>
                <c:pt idx="0">
                  <c:v>40.748584000000001</c:v>
                </c:pt>
                <c:pt idx="1">
                  <c:v>40.798095000000004</c:v>
                </c:pt>
                <c:pt idx="2">
                  <c:v>40.845303999999999</c:v>
                </c:pt>
                <c:pt idx="3">
                  <c:v>40.889058000000006</c:v>
                </c:pt>
                <c:pt idx="4">
                  <c:v>40.932811999999998</c:v>
                </c:pt>
              </c:numCache>
            </c:numRef>
          </c:xVal>
          <c:yVal>
            <c:numRef>
              <c:f>'Telai Par X'!$F$48:$F$56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31-4ED8-A494-2DF8D9C3C853}"/>
            </c:ext>
          </c:extLst>
        </c:ser>
        <c:ser>
          <c:idx val="5"/>
          <c:order val="5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X'!$B$4:$B$10</c:f>
              <c:numCache>
                <c:formatCode>General</c:formatCode>
                <c:ptCount val="7"/>
                <c:pt idx="0">
                  <c:v>0</c:v>
                </c:pt>
                <c:pt idx="1">
                  <c:v>22.05</c:v>
                </c:pt>
                <c:pt idx="2">
                  <c:v>22.05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'Telai Par X'!$C$4:$C$10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8.4</c:v>
                </c:pt>
                <c:pt idx="3">
                  <c:v>8.4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31-4ED8-A494-2DF8D9C3C853}"/>
            </c:ext>
          </c:extLst>
        </c:ser>
        <c:ser>
          <c:idx val="6"/>
          <c:order val="6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X'!$R$4:$R$12</c:f>
              <c:numCache>
                <c:formatCode>General</c:formatCode>
                <c:ptCount val="9"/>
                <c:pt idx="0">
                  <c:v>24.05</c:v>
                </c:pt>
                <c:pt idx="1">
                  <c:v>24.05</c:v>
                </c:pt>
                <c:pt idx="2">
                  <c:v>24.05</c:v>
                </c:pt>
                <c:pt idx="3">
                  <c:v>24.05</c:v>
                </c:pt>
                <c:pt idx="4">
                  <c:v>24.05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931-4ED8-A494-2DF8D9C3C853}"/>
            </c:ext>
          </c:extLst>
        </c:ser>
        <c:ser>
          <c:idx val="7"/>
          <c:order val="7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X'!$T$59:$T$67</c:f>
              <c:numCache>
                <c:formatCode>0.000</c:formatCode>
                <c:ptCount val="9"/>
              </c:numCache>
            </c:numRef>
          </c:xVal>
          <c:yVal>
            <c:numRef>
              <c:f>'Telai Par X'!$F$59:$F$67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931-4ED8-A494-2DF8D9C3C853}"/>
            </c:ext>
          </c:extLst>
        </c:ser>
        <c:ser>
          <c:idx val="8"/>
          <c:order val="8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Y'!$R$4:$R$12</c:f>
              <c:numCache>
                <c:formatCode>General</c:formatCode>
                <c:ptCount val="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931-4ED8-A494-2DF8D9C3C853}"/>
            </c:ext>
          </c:extLst>
        </c:ser>
        <c:ser>
          <c:idx val="9"/>
          <c:order val="9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Y'!$Y$4:$Y$12</c:f>
              <c:numCache>
                <c:formatCode>0.000</c:formatCode>
                <c:ptCount val="9"/>
                <c:pt idx="0">
                  <c:v>17.932572</c:v>
                </c:pt>
                <c:pt idx="1">
                  <c:v>17.966971000000001</c:v>
                </c:pt>
                <c:pt idx="2">
                  <c:v>17.997461000000001</c:v>
                </c:pt>
                <c:pt idx="3">
                  <c:v>18.020914999999999</c:v>
                </c:pt>
                <c:pt idx="4">
                  <c:v>18.047495999999999</c:v>
                </c:pt>
                <c:pt idx="5">
                  <c:v>18.075248999999999</c:v>
                </c:pt>
                <c:pt idx="6">
                  <c:v>18.104956999999999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931-4ED8-A494-2DF8D9C3C853}"/>
            </c:ext>
          </c:extLst>
        </c:ser>
        <c:ser>
          <c:idx val="10"/>
          <c:order val="1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Y'!$F$15:$F$23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Y'!$Y$15:$Y$23</c:f>
              <c:numCache>
                <c:formatCode>0.000</c:formatCode>
                <c:ptCount val="9"/>
                <c:pt idx="0">
                  <c:v>17.946950999999999</c:v>
                </c:pt>
                <c:pt idx="1">
                  <c:v>17.978055999999999</c:v>
                </c:pt>
                <c:pt idx="2">
                  <c:v>18.005627</c:v>
                </c:pt>
                <c:pt idx="3">
                  <c:v>18.026834000000001</c:v>
                </c:pt>
                <c:pt idx="4">
                  <c:v>18.05087</c:v>
                </c:pt>
                <c:pt idx="5">
                  <c:v>18.075966000000001</c:v>
                </c:pt>
                <c:pt idx="6">
                  <c:v>18.102830000000001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931-4ED8-A494-2DF8D9C3C853}"/>
            </c:ext>
          </c:extLst>
        </c:ser>
        <c:ser>
          <c:idx val="11"/>
          <c:order val="11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Y'!$F$26:$F$34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Y'!$Y$26:$Y$34</c:f>
              <c:numCache>
                <c:formatCode>0.000</c:formatCode>
                <c:ptCount val="9"/>
                <c:pt idx="0">
                  <c:v>17.989571000000002</c:v>
                </c:pt>
                <c:pt idx="1">
                  <c:v>18.003544000000002</c:v>
                </c:pt>
                <c:pt idx="2">
                  <c:v>18.015929</c:v>
                </c:pt>
                <c:pt idx="3">
                  <c:v>18.025455999999998</c:v>
                </c:pt>
                <c:pt idx="4">
                  <c:v>18.036252999999999</c:v>
                </c:pt>
                <c:pt idx="5">
                  <c:v>18.047526000000001</c:v>
                </c:pt>
                <c:pt idx="6">
                  <c:v>18.059593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931-4ED8-A494-2DF8D9C3C853}"/>
            </c:ext>
          </c:extLst>
        </c:ser>
        <c:ser>
          <c:idx val="12"/>
          <c:order val="12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Y'!$F$37:$F$45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Y'!$Y$37:$Y$45</c:f>
              <c:numCache>
                <c:formatCode>0.000</c:formatCode>
                <c:ptCount val="9"/>
                <c:pt idx="0">
                  <c:v>18.050685999999999</c:v>
                </c:pt>
                <c:pt idx="1">
                  <c:v>18.038609000000001</c:v>
                </c:pt>
                <c:pt idx="2">
                  <c:v>18.027903999999999</c:v>
                </c:pt>
                <c:pt idx="3">
                  <c:v>18.019669</c:v>
                </c:pt>
                <c:pt idx="4">
                  <c:v>18.010337</c:v>
                </c:pt>
                <c:pt idx="5">
                  <c:v>18.000592000000001</c:v>
                </c:pt>
                <c:pt idx="6">
                  <c:v>17.990162000000002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931-4ED8-A494-2DF8D9C3C853}"/>
            </c:ext>
          </c:extLst>
        </c:ser>
        <c:ser>
          <c:idx val="13"/>
          <c:order val="13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Y'!$F$48:$F$56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Y'!$Y$48:$Y$56</c:f>
              <c:numCache>
                <c:formatCode>0.000</c:formatCode>
                <c:ptCount val="9"/>
                <c:pt idx="0">
                  <c:v>18.136604999999999</c:v>
                </c:pt>
                <c:pt idx="1">
                  <c:v>18.085943</c:v>
                </c:pt>
                <c:pt idx="2">
                  <c:v>18.041036999999999</c:v>
                </c:pt>
                <c:pt idx="3">
                  <c:v>18.006494</c:v>
                </c:pt>
                <c:pt idx="4">
                  <c:v>17.967345000000002</c:v>
                </c:pt>
                <c:pt idx="5">
                  <c:v>17.926469000000001</c:v>
                </c:pt>
                <c:pt idx="6">
                  <c:v>17.882715000000001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931-4ED8-A494-2DF8D9C3C853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Y'!$F$59:$F$67</c:f>
              <c:numCache>
                <c:formatCode>0.000</c:formatCode>
                <c:ptCount val="9"/>
              </c:numCache>
            </c:numRef>
          </c:xVal>
          <c:yVal>
            <c:numRef>
              <c:f>'Telai Par Y'!$T$59:$T$67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931-4ED8-A494-2DF8D9C3C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775008"/>
        <c:axId val="1209406544"/>
      </c:scatterChart>
      <c:valAx>
        <c:axId val="1201775008"/>
        <c:scaling>
          <c:orientation val="minMax"/>
        </c:scaling>
        <c:delete val="0"/>
        <c:axPos val="b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9406544"/>
        <c:crosses val="autoZero"/>
        <c:crossBetween val="midCat"/>
      </c:valAx>
      <c:valAx>
        <c:axId val="1209406544"/>
        <c:scaling>
          <c:orientation val="minMax"/>
          <c:max val="40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177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it-IT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2575183443637526E-2"/>
          <c:y val="0.11589607265220195"/>
          <c:w val="0.55343991003313042"/>
          <c:h val="0.79303727808763469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X'!$Z$4:$Z$12</c:f>
              <c:numCache>
                <c:formatCode>0.000</c:formatCode>
                <c:ptCount val="9"/>
                <c:pt idx="0">
                  <c:v>24.477797000000002</c:v>
                </c:pt>
                <c:pt idx="1">
                  <c:v>24.167853000000001</c:v>
                </c:pt>
                <c:pt idx="2">
                  <c:v>23.872326000000001</c:v>
                </c:pt>
                <c:pt idx="3">
                  <c:v>23.598421999999999</c:v>
                </c:pt>
                <c:pt idx="4">
                  <c:v>23.324519000000002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7F-4CE5-83DA-FC4EC9BFD6C4}"/>
            </c:ext>
          </c:extLst>
        </c:ser>
        <c:ser>
          <c:idx val="2"/>
          <c:order val="1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X'!$Z$15:$Z$23</c:f>
              <c:numCache>
                <c:formatCode>0.000</c:formatCode>
                <c:ptCount val="9"/>
                <c:pt idx="0">
                  <c:v>25.112456999999999</c:v>
                </c:pt>
                <c:pt idx="1">
                  <c:v>24.332597</c:v>
                </c:pt>
                <c:pt idx="2">
                  <c:v>23.589010000000002</c:v>
                </c:pt>
                <c:pt idx="3">
                  <c:v>22.899830999999999</c:v>
                </c:pt>
                <c:pt idx="4">
                  <c:v>22.210653000000001</c:v>
                </c:pt>
              </c:numCache>
            </c:numRef>
          </c:xVal>
          <c:yVal>
            <c:numRef>
              <c:f>'Telai Par X'!$F$15:$F$23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7F-4CE5-83DA-FC4EC9BFD6C4}"/>
            </c:ext>
          </c:extLst>
        </c:ser>
        <c:ser>
          <c:idx val="0"/>
          <c:order val="2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X'!$Z$26:$Z$34</c:f>
              <c:numCache>
                <c:formatCode>0.000</c:formatCode>
                <c:ptCount val="9"/>
                <c:pt idx="0">
                  <c:v>25.763391000000002</c:v>
                </c:pt>
                <c:pt idx="1">
                  <c:v>24.498934000000002</c:v>
                </c:pt>
                <c:pt idx="2">
                  <c:v>23.293288</c:v>
                </c:pt>
                <c:pt idx="3">
                  <c:v>22.175861000000001</c:v>
                </c:pt>
                <c:pt idx="4">
                  <c:v>21.058434000000002</c:v>
                </c:pt>
              </c:numCache>
            </c:numRef>
          </c:xVal>
          <c:yVal>
            <c:numRef>
              <c:f>'Telai Par X'!$F$26:$F$34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7F-4CE5-83DA-FC4EC9BFD6C4}"/>
            </c:ext>
          </c:extLst>
        </c:ser>
        <c:ser>
          <c:idx val="3"/>
          <c:order val="3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X'!$Z$37:$Z$45</c:f>
              <c:numCache>
                <c:formatCode>0.000</c:formatCode>
                <c:ptCount val="9"/>
                <c:pt idx="0">
                  <c:v>26.330888999999999</c:v>
                </c:pt>
                <c:pt idx="1">
                  <c:v>24.644341000000001</c:v>
                </c:pt>
                <c:pt idx="2">
                  <c:v>23.036238000000001</c:v>
                </c:pt>
                <c:pt idx="3">
                  <c:v>21.5458</c:v>
                </c:pt>
                <c:pt idx="4">
                  <c:v>20.055363</c:v>
                </c:pt>
              </c:numCache>
            </c:numRef>
          </c:xVal>
          <c:yVal>
            <c:numRef>
              <c:f>'Telai Par X'!$F$37:$F$45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F7F-4CE5-83DA-FC4EC9BFD6C4}"/>
            </c:ext>
          </c:extLst>
        </c:ser>
        <c:ser>
          <c:idx val="4"/>
          <c:order val="4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X'!$Z$48:$Z$56</c:f>
              <c:numCache>
                <c:formatCode>0.000</c:formatCode>
                <c:ptCount val="9"/>
                <c:pt idx="0">
                  <c:v>26.720161000000001</c:v>
                </c:pt>
                <c:pt idx="1">
                  <c:v>24.743271</c:v>
                </c:pt>
                <c:pt idx="2">
                  <c:v>22.858329000000001</c:v>
                </c:pt>
                <c:pt idx="3">
                  <c:v>21.11131</c:v>
                </c:pt>
                <c:pt idx="4">
                  <c:v>19.364291000000001</c:v>
                </c:pt>
              </c:numCache>
            </c:numRef>
          </c:xVal>
          <c:yVal>
            <c:numRef>
              <c:f>'Telai Par X'!$F$48:$F$56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F7F-4CE5-83DA-FC4EC9BFD6C4}"/>
            </c:ext>
          </c:extLst>
        </c:ser>
        <c:ser>
          <c:idx val="5"/>
          <c:order val="5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X'!$B$4:$B$10</c:f>
              <c:numCache>
                <c:formatCode>General</c:formatCode>
                <c:ptCount val="7"/>
                <c:pt idx="0">
                  <c:v>0</c:v>
                </c:pt>
                <c:pt idx="1">
                  <c:v>22.05</c:v>
                </c:pt>
                <c:pt idx="2">
                  <c:v>22.05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'Telai Par X'!$C$4:$C$10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8.4</c:v>
                </c:pt>
                <c:pt idx="3">
                  <c:v>8.4</c:v>
                </c:pt>
                <c:pt idx="4">
                  <c:v>16</c:v>
                </c:pt>
                <c:pt idx="5">
                  <c:v>16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F7F-4CE5-83DA-FC4EC9BFD6C4}"/>
            </c:ext>
          </c:extLst>
        </c:ser>
        <c:ser>
          <c:idx val="6"/>
          <c:order val="6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X'!$R$4:$R$12</c:f>
              <c:numCache>
                <c:formatCode>General</c:formatCode>
                <c:ptCount val="9"/>
                <c:pt idx="0">
                  <c:v>24.05</c:v>
                </c:pt>
                <c:pt idx="1">
                  <c:v>24.05</c:v>
                </c:pt>
                <c:pt idx="2">
                  <c:v>24.05</c:v>
                </c:pt>
                <c:pt idx="3">
                  <c:v>24.05</c:v>
                </c:pt>
                <c:pt idx="4">
                  <c:v>24.05</c:v>
                </c:pt>
              </c:numCache>
            </c:numRef>
          </c:xVal>
          <c:yVal>
            <c:numRef>
              <c:f>'Telai Par X'!$F$4:$F$12</c:f>
              <c:numCache>
                <c:formatCode>0.000</c:formatCode>
                <c:ptCount val="9"/>
                <c:pt idx="0">
                  <c:v>0</c:v>
                </c:pt>
                <c:pt idx="1">
                  <c:v>4.3</c:v>
                </c:pt>
                <c:pt idx="2">
                  <c:v>8.4</c:v>
                </c:pt>
                <c:pt idx="3">
                  <c:v>12.2</c:v>
                </c:pt>
                <c:pt idx="4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F7F-4CE5-83DA-FC4EC9BFD6C4}"/>
            </c:ext>
          </c:extLst>
        </c:ser>
        <c:ser>
          <c:idx val="7"/>
          <c:order val="7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X'!$W$59:$W$67</c:f>
              <c:numCache>
                <c:formatCode>0.000</c:formatCode>
                <c:ptCount val="9"/>
              </c:numCache>
            </c:numRef>
          </c:xVal>
          <c:yVal>
            <c:numRef>
              <c:f>'Telai Par X'!$F$59:$F$67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F7F-4CE5-83DA-FC4EC9BFD6C4}"/>
            </c:ext>
          </c:extLst>
        </c:ser>
        <c:ser>
          <c:idx val="8"/>
          <c:order val="8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Y'!$R$4:$R$12</c:f>
              <c:numCache>
                <c:formatCode>General</c:formatCode>
                <c:ptCount val="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F7F-4CE5-83DA-FC4EC9BFD6C4}"/>
            </c:ext>
          </c:extLst>
        </c:ser>
        <c:ser>
          <c:idx val="9"/>
          <c:order val="9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Y'!$F$4:$F$12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Y'!$Z$4:$Z$12</c:f>
              <c:numCache>
                <c:formatCode>0.000</c:formatCode>
                <c:ptCount val="9"/>
                <c:pt idx="0">
                  <c:v>20.843215000000001</c:v>
                </c:pt>
                <c:pt idx="1">
                  <c:v>21.160366</c:v>
                </c:pt>
                <c:pt idx="2">
                  <c:v>21.441478</c:v>
                </c:pt>
                <c:pt idx="3">
                  <c:v>21.657717999999999</c:v>
                </c:pt>
                <c:pt idx="4">
                  <c:v>21.902788999999999</c:v>
                </c:pt>
                <c:pt idx="5">
                  <c:v>22.158673</c:v>
                </c:pt>
                <c:pt idx="6">
                  <c:v>22.432576000000001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F7F-4CE5-83DA-FC4EC9BFD6C4}"/>
            </c:ext>
          </c:extLst>
        </c:ser>
        <c:ser>
          <c:idx val="10"/>
          <c:order val="1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Y'!$F$15:$F$23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Y'!$Z$15:$Z$23</c:f>
              <c:numCache>
                <c:formatCode>0.000</c:formatCode>
                <c:ptCount val="9"/>
                <c:pt idx="0">
                  <c:v>23.938991000000001</c:v>
                </c:pt>
                <c:pt idx="1">
                  <c:v>24.736988</c:v>
                </c:pt>
                <c:pt idx="2">
                  <c:v>25.444302</c:v>
                </c:pt>
                <c:pt idx="3">
                  <c:v>25.988389999999999</c:v>
                </c:pt>
                <c:pt idx="4">
                  <c:v>26.605024</c:v>
                </c:pt>
                <c:pt idx="5">
                  <c:v>27.248862000000003</c:v>
                </c:pt>
                <c:pt idx="6">
                  <c:v>27.938040000000001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F7F-4CE5-83DA-FC4EC9BFD6C4}"/>
            </c:ext>
          </c:extLst>
        </c:ser>
        <c:ser>
          <c:idx val="11"/>
          <c:order val="11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Y'!$F$26:$F$34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Y'!$Z$26:$Z$34</c:f>
              <c:numCache>
                <c:formatCode>0.000</c:formatCode>
                <c:ptCount val="9"/>
                <c:pt idx="0">
                  <c:v>27.026253000000001</c:v>
                </c:pt>
                <c:pt idx="1">
                  <c:v>28.320115999999999</c:v>
                </c:pt>
                <c:pt idx="2">
                  <c:v>29.466949</c:v>
                </c:pt>
                <c:pt idx="3">
                  <c:v>30.349128</c:v>
                </c:pt>
                <c:pt idx="4">
                  <c:v>31.348931999999998</c:v>
                </c:pt>
                <c:pt idx="5">
                  <c:v>32.392843999999997</c:v>
                </c:pt>
                <c:pt idx="6">
                  <c:v>33.510271000000003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F7F-4CE5-83DA-FC4EC9BFD6C4}"/>
            </c:ext>
          </c:extLst>
        </c:ser>
        <c:ser>
          <c:idx val="12"/>
          <c:order val="12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Y'!$F$37:$F$45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Y'!$Z$37:$Z$45</c:f>
              <c:numCache>
                <c:formatCode>0.000</c:formatCode>
                <c:ptCount val="9"/>
                <c:pt idx="0">
                  <c:v>29.742263999999999</c:v>
                </c:pt>
                <c:pt idx="1">
                  <c:v>31.468033999999999</c:v>
                </c:pt>
                <c:pt idx="2">
                  <c:v>32.997692999999998</c:v>
                </c:pt>
                <c:pt idx="3">
                  <c:v>34.174354000000001</c:v>
                </c:pt>
                <c:pt idx="4">
                  <c:v>35.507903999999996</c:v>
                </c:pt>
                <c:pt idx="5">
                  <c:v>36.900286000000001</c:v>
                </c:pt>
                <c:pt idx="6">
                  <c:v>38.390723999999999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F7F-4CE5-83DA-FC4EC9BFD6C4}"/>
            </c:ext>
          </c:extLst>
        </c:ser>
        <c:ser>
          <c:idx val="13"/>
          <c:order val="13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Y'!$F$48:$F$56</c:f>
              <c:numCache>
                <c:formatCode>0.000</c:formatCode>
                <c:ptCount val="9"/>
                <c:pt idx="0">
                  <c:v>0</c:v>
                </c:pt>
                <c:pt idx="1">
                  <c:v>4.4000000000000004</c:v>
                </c:pt>
                <c:pt idx="2">
                  <c:v>8.3000000000000007</c:v>
                </c:pt>
                <c:pt idx="3">
                  <c:v>11.3</c:v>
                </c:pt>
                <c:pt idx="4">
                  <c:v>14.7</c:v>
                </c:pt>
                <c:pt idx="5">
                  <c:v>18.25</c:v>
                </c:pt>
                <c:pt idx="6">
                  <c:v>22.05</c:v>
                </c:pt>
              </c:numCache>
            </c:numRef>
          </c:xVal>
          <c:yVal>
            <c:numRef>
              <c:f>'Telai Par Y'!$Z$48:$Z$56</c:f>
              <c:numCache>
                <c:formatCode>0.000</c:formatCode>
                <c:ptCount val="9"/>
                <c:pt idx="0">
                  <c:v>31.424212000000001</c:v>
                </c:pt>
                <c:pt idx="1">
                  <c:v>33.447075999999996</c:v>
                </c:pt>
                <c:pt idx="2">
                  <c:v>35.240068999999998</c:v>
                </c:pt>
                <c:pt idx="3">
                  <c:v>36.619295000000001</c:v>
                </c:pt>
                <c:pt idx="4">
                  <c:v>38.182417000000001</c:v>
                </c:pt>
                <c:pt idx="5">
                  <c:v>39.814499999999995</c:v>
                </c:pt>
                <c:pt idx="6">
                  <c:v>41.561519000000004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F7F-4CE5-83DA-FC4EC9BFD6C4}"/>
            </c:ext>
          </c:extLst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'Telai Par Y'!$F$59:$F$67</c:f>
              <c:numCache>
                <c:formatCode>0.000</c:formatCode>
                <c:ptCount val="9"/>
              </c:numCache>
            </c:numRef>
          </c:xVal>
          <c:yVal>
            <c:numRef>
              <c:f>'Telai Par Y'!$W$59:$W$67</c:f>
              <c:numCache>
                <c:formatCode>0.000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F7F-4CE5-83DA-FC4EC9BFD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775008"/>
        <c:axId val="1209406544"/>
      </c:scatterChart>
      <c:valAx>
        <c:axId val="1201775008"/>
        <c:scaling>
          <c:orientation val="minMax"/>
        </c:scaling>
        <c:delete val="0"/>
        <c:axPos val="b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9406544"/>
        <c:crosses val="autoZero"/>
        <c:crossBetween val="midCat"/>
      </c:valAx>
      <c:valAx>
        <c:axId val="1209406544"/>
        <c:scaling>
          <c:orientation val="minMax"/>
          <c:max val="50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177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9B7D7F8-B87F-4AAE-B57E-8916A3C91269}">
  <sheetPr/>
  <sheetViews>
    <sheetView zoomScale="8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1F599A0-66BC-44E6-889C-FBFD68EEFF2A}">
  <sheetPr/>
  <sheetViews>
    <sheetView zoomScale="7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8576DF2-95E9-40D8-B670-6782CF65FECC}">
  <sheetPr/>
  <sheetViews>
    <sheetView zoomScale="16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E80DB69-971F-4D23-ABED-C63A780BCE67}">
  <sheetPr/>
  <sheetViews>
    <sheetView zoomScale="108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3A2611C-B8F1-4CF6-B6B9-A4CC9DE140CC}">
  <sheetPr/>
  <sheetViews>
    <sheetView zoomScale="108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0790F7D-BE03-4D31-8E49-6DB917F8D158}">
  <sheetPr/>
  <sheetViews>
    <sheetView zoomScale="10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BA584F4-F633-4553-BC08-0B181D0BB6D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8541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F83089A-ECD1-4C51-B581-F5C9764A193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C87E07F-DACA-4D37-A239-31F3ED33AD5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8541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0C41121-AFAE-4C7D-B67F-8FA09848BDC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8541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ADFB585-CBBA-4108-B0BC-34492FFBDB6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8541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B6B4B10-9F40-4D3E-8716-5BA83E3323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82A49-2B62-4201-B602-11AB0ED66DB6}">
  <dimension ref="A1:I20"/>
  <sheetViews>
    <sheetView tabSelected="1" zoomScale="132" workbookViewId="0"/>
  </sheetViews>
  <sheetFormatPr defaultRowHeight="15" x14ac:dyDescent="0.25"/>
  <sheetData>
    <row r="1" spans="1:9" x14ac:dyDescent="0.25">
      <c r="A1" s="3" t="s">
        <v>8</v>
      </c>
    </row>
    <row r="2" spans="1:9" x14ac:dyDescent="0.25">
      <c r="A2" t="s">
        <v>0</v>
      </c>
      <c r="B2" s="1">
        <v>5</v>
      </c>
      <c r="E2" s="4" t="s">
        <v>23</v>
      </c>
      <c r="F2" s="34">
        <v>6</v>
      </c>
    </row>
    <row r="4" spans="1:9" x14ac:dyDescent="0.25">
      <c r="A4" t="s">
        <v>1</v>
      </c>
      <c r="B4" s="1">
        <v>22.05</v>
      </c>
      <c r="C4" t="s">
        <v>3</v>
      </c>
      <c r="E4" t="s">
        <v>24</v>
      </c>
      <c r="F4" s="1">
        <v>5</v>
      </c>
    </row>
    <row r="5" spans="1:9" x14ac:dyDescent="0.25">
      <c r="A5" t="s">
        <v>2</v>
      </c>
      <c r="B5" s="1">
        <v>16</v>
      </c>
      <c r="C5" t="s">
        <v>3</v>
      </c>
      <c r="E5" s="4" t="s">
        <v>25</v>
      </c>
      <c r="F5" s="1">
        <v>7</v>
      </c>
    </row>
    <row r="8" spans="1:9" x14ac:dyDescent="0.25">
      <c r="A8" t="s">
        <v>4</v>
      </c>
      <c r="B8" s="1">
        <v>6</v>
      </c>
    </row>
    <row r="9" spans="1:9" x14ac:dyDescent="0.25">
      <c r="E9" s="10" t="s">
        <v>26</v>
      </c>
      <c r="H9" s="10" t="s">
        <v>27</v>
      </c>
      <c r="I9" s="4"/>
    </row>
    <row r="10" spans="1:9" x14ac:dyDescent="0.25">
      <c r="A10" s="2" t="s">
        <v>5</v>
      </c>
      <c r="B10" s="2" t="s">
        <v>6</v>
      </c>
      <c r="C10" s="2" t="s">
        <v>7</v>
      </c>
      <c r="E10" s="10" t="s">
        <v>5</v>
      </c>
      <c r="F10" s="10" t="s">
        <v>7</v>
      </c>
      <c r="H10" s="10" t="s">
        <v>5</v>
      </c>
      <c r="I10" s="10" t="s">
        <v>6</v>
      </c>
    </row>
    <row r="11" spans="1:9" x14ac:dyDescent="0.25">
      <c r="A11" s="2">
        <v>1</v>
      </c>
      <c r="B11" s="16">
        <v>0</v>
      </c>
      <c r="C11" s="16">
        <v>0</v>
      </c>
      <c r="E11" s="10">
        <v>1</v>
      </c>
      <c r="F11" s="1">
        <v>0</v>
      </c>
      <c r="H11" s="15">
        <v>1</v>
      </c>
      <c r="I11" s="1">
        <v>0</v>
      </c>
    </row>
    <row r="12" spans="1:9" x14ac:dyDescent="0.25">
      <c r="A12" s="2">
        <v>2</v>
      </c>
      <c r="B12" s="16">
        <v>22.05</v>
      </c>
      <c r="C12" s="16">
        <v>0</v>
      </c>
      <c r="E12" s="10">
        <v>2</v>
      </c>
      <c r="F12" s="1">
        <v>4.3</v>
      </c>
      <c r="H12" s="15">
        <v>2</v>
      </c>
      <c r="I12" s="1">
        <v>4.4000000000000004</v>
      </c>
    </row>
    <row r="13" spans="1:9" x14ac:dyDescent="0.25">
      <c r="A13" s="2">
        <v>3</v>
      </c>
      <c r="B13" s="16">
        <v>22.05</v>
      </c>
      <c r="C13" s="16">
        <v>8.4</v>
      </c>
      <c r="E13" s="10">
        <v>3</v>
      </c>
      <c r="F13" s="1">
        <v>8.4</v>
      </c>
      <c r="H13" s="15">
        <v>3</v>
      </c>
      <c r="I13" s="1">
        <v>8.3000000000000007</v>
      </c>
    </row>
    <row r="14" spans="1:9" x14ac:dyDescent="0.25">
      <c r="A14" s="2">
        <v>4</v>
      </c>
      <c r="B14" s="16">
        <v>8.3000000000000007</v>
      </c>
      <c r="C14" s="16">
        <v>8.4</v>
      </c>
      <c r="E14" s="10">
        <v>4</v>
      </c>
      <c r="F14" s="1">
        <v>12.2</v>
      </c>
      <c r="H14" s="15">
        <v>4</v>
      </c>
      <c r="I14" s="1">
        <v>11.3</v>
      </c>
    </row>
    <row r="15" spans="1:9" x14ac:dyDescent="0.25">
      <c r="A15" s="2">
        <v>5</v>
      </c>
      <c r="B15" s="16">
        <v>8.3000000000000007</v>
      </c>
      <c r="C15" s="16">
        <v>16</v>
      </c>
      <c r="E15" s="15">
        <v>5</v>
      </c>
      <c r="F15" s="1">
        <v>16</v>
      </c>
      <c r="H15" s="15">
        <v>5</v>
      </c>
      <c r="I15" s="1">
        <v>14.7</v>
      </c>
    </row>
    <row r="16" spans="1:9" x14ac:dyDescent="0.25">
      <c r="A16" s="2">
        <v>6</v>
      </c>
      <c r="B16" s="16">
        <v>0</v>
      </c>
      <c r="C16" s="16">
        <v>16</v>
      </c>
      <c r="E16" s="15">
        <v>6</v>
      </c>
      <c r="F16" s="1"/>
      <c r="H16" s="15">
        <v>6</v>
      </c>
      <c r="I16" s="1">
        <v>18.25</v>
      </c>
    </row>
    <row r="17" spans="1:9" x14ac:dyDescent="0.25">
      <c r="A17" s="2">
        <v>7</v>
      </c>
      <c r="B17" s="16"/>
      <c r="C17" s="16"/>
      <c r="E17" s="15">
        <v>7</v>
      </c>
      <c r="F17" s="1"/>
      <c r="H17" s="15">
        <v>7</v>
      </c>
      <c r="I17" s="1">
        <v>22.05</v>
      </c>
    </row>
    <row r="18" spans="1:9" x14ac:dyDescent="0.25">
      <c r="A18" s="2">
        <v>8</v>
      </c>
      <c r="B18" s="16"/>
      <c r="C18" s="16"/>
      <c r="E18" s="15">
        <v>8</v>
      </c>
      <c r="H18" s="15">
        <v>8</v>
      </c>
    </row>
    <row r="19" spans="1:9" x14ac:dyDescent="0.25">
      <c r="A19" s="2">
        <v>9</v>
      </c>
      <c r="B19" s="16"/>
      <c r="C19" s="16"/>
      <c r="E19" s="15">
        <v>9</v>
      </c>
      <c r="H19" s="15">
        <v>9</v>
      </c>
    </row>
    <row r="20" spans="1:9" x14ac:dyDescent="0.25">
      <c r="A20" s="2">
        <v>10</v>
      </c>
      <c r="B20" s="16"/>
      <c r="C20" s="16"/>
    </row>
  </sheetData>
  <conditionalFormatting sqref="A11:A20">
    <cfRule type="cellIs" dxfId="2" priority="3" operator="greaterThan">
      <formula>$B$8</formula>
    </cfRule>
  </conditionalFormatting>
  <conditionalFormatting sqref="E11:E19">
    <cfRule type="cellIs" dxfId="1" priority="2" operator="greaterThan">
      <formula>$F$4</formula>
    </cfRule>
  </conditionalFormatting>
  <conditionalFormatting sqref="H11:H19">
    <cfRule type="cellIs" dxfId="0" priority="1" operator="greaterThan">
      <formula>$F$5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65B81-F033-4B5A-BA04-D047F7863DE2}">
  <dimension ref="A1:S183"/>
  <sheetViews>
    <sheetView zoomScale="81" workbookViewId="0">
      <selection activeCell="A4" sqref="A4:J153"/>
    </sheetView>
  </sheetViews>
  <sheetFormatPr defaultRowHeight="15" x14ac:dyDescent="0.25"/>
  <cols>
    <col min="2" max="2" width="10.42578125" bestFit="1" customWidth="1"/>
  </cols>
  <sheetData>
    <row r="1" spans="1:19" x14ac:dyDescent="0.25">
      <c r="A1" s="19" t="s">
        <v>9</v>
      </c>
      <c r="B1" s="20"/>
      <c r="C1" s="20"/>
      <c r="D1" s="20"/>
      <c r="E1" s="18"/>
      <c r="F1" s="18"/>
      <c r="G1" s="18"/>
      <c r="H1" s="18"/>
      <c r="I1" s="18"/>
      <c r="J1" s="18"/>
      <c r="K1" s="5"/>
    </row>
    <row r="2" spans="1:19" x14ac:dyDescent="0.25">
      <c r="A2" s="21" t="s">
        <v>10</v>
      </c>
      <c r="B2" s="21" t="s">
        <v>11</v>
      </c>
      <c r="C2" s="21" t="s">
        <v>12</v>
      </c>
      <c r="D2" s="21" t="s">
        <v>13</v>
      </c>
      <c r="E2" s="23" t="s">
        <v>14</v>
      </c>
      <c r="F2" s="23" t="s">
        <v>15</v>
      </c>
      <c r="G2" s="23" t="s">
        <v>16</v>
      </c>
      <c r="H2" s="23" t="s">
        <v>17</v>
      </c>
      <c r="I2" s="23" t="s">
        <v>18</v>
      </c>
      <c r="J2" s="23" t="s">
        <v>19</v>
      </c>
      <c r="K2" s="6"/>
    </row>
    <row r="3" spans="1:19" x14ac:dyDescent="0.25">
      <c r="A3" s="22" t="s">
        <v>20</v>
      </c>
      <c r="B3" s="22" t="s">
        <v>20</v>
      </c>
      <c r="C3" s="22" t="s">
        <v>20</v>
      </c>
      <c r="D3" s="22" t="s">
        <v>20</v>
      </c>
      <c r="E3" s="24" t="s">
        <v>106</v>
      </c>
      <c r="F3" s="24" t="s">
        <v>106</v>
      </c>
      <c r="G3" s="24" t="s">
        <v>106</v>
      </c>
      <c r="H3" s="24" t="s">
        <v>21</v>
      </c>
      <c r="I3" s="24" t="s">
        <v>21</v>
      </c>
      <c r="J3" s="24" t="s">
        <v>21</v>
      </c>
      <c r="K3" s="7"/>
    </row>
    <row r="4" spans="1:19" x14ac:dyDescent="0.25">
      <c r="A4" s="38" t="s">
        <v>47</v>
      </c>
      <c r="B4" s="38" t="s">
        <v>33</v>
      </c>
      <c r="C4" s="38" t="s">
        <v>28</v>
      </c>
      <c r="D4" s="37"/>
      <c r="E4" s="37">
        <v>3.500794</v>
      </c>
      <c r="F4" s="37">
        <v>-6.7428000000000002E-2</v>
      </c>
      <c r="G4" s="37">
        <v>0.15971299999999999</v>
      </c>
      <c r="H4" s="37">
        <v>-1.7E-5</v>
      </c>
      <c r="I4" s="37">
        <v>1.0549999999999999E-3</v>
      </c>
      <c r="J4" s="37">
        <v>7.8180000000000004E-6</v>
      </c>
      <c r="K4" s="8"/>
      <c r="N4" s="25"/>
      <c r="O4" s="25"/>
      <c r="P4" s="25"/>
      <c r="Q4" s="25"/>
      <c r="R4" s="25"/>
      <c r="S4" s="25"/>
    </row>
    <row r="5" spans="1:19" x14ac:dyDescent="0.25">
      <c r="A5" s="38" t="s">
        <v>47</v>
      </c>
      <c r="B5" s="38" t="s">
        <v>37</v>
      </c>
      <c r="C5" s="38" t="s">
        <v>28</v>
      </c>
      <c r="D5" s="37"/>
      <c r="E5" s="37">
        <v>0.42779699999999998</v>
      </c>
      <c r="F5" s="37">
        <v>2.8432149999999998</v>
      </c>
      <c r="G5" s="37">
        <v>0.13006799999999999</v>
      </c>
      <c r="H5" s="37">
        <v>-3.4099999999999999E-4</v>
      </c>
      <c r="I5" s="37">
        <v>1.4799999999999999E-4</v>
      </c>
      <c r="J5" s="37">
        <v>7.2000000000000002E-5</v>
      </c>
      <c r="K5" s="8"/>
      <c r="N5" s="25"/>
      <c r="O5" s="25"/>
      <c r="P5" s="25"/>
      <c r="Q5" s="25"/>
      <c r="R5" s="25"/>
      <c r="S5" s="25"/>
    </row>
    <row r="6" spans="1:19" x14ac:dyDescent="0.25">
      <c r="A6" s="38" t="s">
        <v>47</v>
      </c>
      <c r="B6" s="38" t="s">
        <v>48</v>
      </c>
      <c r="C6" s="38" t="s">
        <v>29</v>
      </c>
      <c r="D6" s="38" t="s">
        <v>30</v>
      </c>
      <c r="E6" s="37">
        <v>3.5579499999999999</v>
      </c>
      <c r="F6" s="37">
        <v>0.13164899999999999</v>
      </c>
      <c r="G6" s="37">
        <v>0.15891</v>
      </c>
      <c r="H6" s="37">
        <v>1.2E-5</v>
      </c>
      <c r="I6" s="37">
        <v>1.0709999999999999E-3</v>
      </c>
      <c r="J6" s="37">
        <v>1.1E-5</v>
      </c>
      <c r="K6" s="8"/>
      <c r="N6" s="25"/>
      <c r="O6" s="25"/>
      <c r="P6" s="25"/>
      <c r="Q6" s="25"/>
      <c r="R6" s="25"/>
      <c r="S6" s="25"/>
    </row>
    <row r="7" spans="1:19" x14ac:dyDescent="0.25">
      <c r="A7" s="38" t="s">
        <v>47</v>
      </c>
      <c r="B7" s="38" t="s">
        <v>49</v>
      </c>
      <c r="C7" s="38" t="s">
        <v>29</v>
      </c>
      <c r="D7" s="38" t="s">
        <v>30</v>
      </c>
      <c r="E7" s="37">
        <v>1.285755</v>
      </c>
      <c r="F7" s="37">
        <v>2.3331369999999998</v>
      </c>
      <c r="G7" s="37">
        <v>9.6217999999999998E-2</v>
      </c>
      <c r="H7" s="37">
        <v>2.7700000000000001E-4</v>
      </c>
      <c r="I7" s="37">
        <v>3.9899999999999999E-4</v>
      </c>
      <c r="J7" s="37">
        <v>2.13E-4</v>
      </c>
      <c r="K7" s="8"/>
      <c r="N7" s="25"/>
      <c r="O7" s="25"/>
      <c r="P7" s="25"/>
      <c r="Q7" s="25"/>
      <c r="R7" s="25"/>
      <c r="S7" s="25"/>
    </row>
    <row r="8" spans="1:19" x14ac:dyDescent="0.25">
      <c r="A8" s="38" t="s">
        <v>47</v>
      </c>
      <c r="B8" s="38" t="s">
        <v>50</v>
      </c>
      <c r="C8" s="38" t="s">
        <v>28</v>
      </c>
      <c r="D8" s="37"/>
      <c r="E8" s="37">
        <v>0.19280700000000001</v>
      </c>
      <c r="F8" s="37">
        <v>-0.27554099999999998</v>
      </c>
      <c r="G8" s="37">
        <v>-1.2329999999999999E-3</v>
      </c>
      <c r="H8" s="37">
        <v>3.1999999999999999E-5</v>
      </c>
      <c r="I8" s="37">
        <v>5.8999999999999998E-5</v>
      </c>
      <c r="J8" s="37">
        <v>3.1999999999999999E-5</v>
      </c>
      <c r="K8" s="8"/>
      <c r="N8" s="25"/>
      <c r="O8" s="25"/>
      <c r="P8" s="25"/>
      <c r="Q8" s="25"/>
      <c r="R8" s="25"/>
      <c r="S8" s="25"/>
    </row>
    <row r="9" spans="1:19" x14ac:dyDescent="0.25">
      <c r="A9" s="38" t="s">
        <v>47</v>
      </c>
      <c r="B9" s="38" t="s">
        <v>51</v>
      </c>
      <c r="C9" s="38" t="s">
        <v>28</v>
      </c>
      <c r="D9" s="37"/>
      <c r="E9" s="37">
        <v>0.31539400000000001</v>
      </c>
      <c r="F9" s="37">
        <v>-0.45077600000000001</v>
      </c>
      <c r="G9" s="37">
        <v>-1.9070000000000001E-3</v>
      </c>
      <c r="H9" s="37">
        <v>5.3000000000000001E-5</v>
      </c>
      <c r="I9" s="37">
        <v>9.6000000000000002E-5</v>
      </c>
      <c r="J9" s="37">
        <v>5.3000000000000001E-5</v>
      </c>
      <c r="K9" s="8"/>
      <c r="N9" s="25"/>
      <c r="O9" s="25"/>
      <c r="P9" s="25"/>
      <c r="Q9" s="25"/>
      <c r="R9" s="25"/>
      <c r="S9" s="25"/>
    </row>
    <row r="10" spans="1:19" x14ac:dyDescent="0.25">
      <c r="A10" s="38" t="s">
        <v>52</v>
      </c>
      <c r="B10" s="38" t="s">
        <v>33</v>
      </c>
      <c r="C10" s="38" t="s">
        <v>28</v>
      </c>
      <c r="D10" s="37"/>
      <c r="E10" s="37">
        <v>3.467177</v>
      </c>
      <c r="F10" s="37">
        <v>-6.7428000000000002E-2</v>
      </c>
      <c r="G10" s="37">
        <v>3.6034999999999998E-2</v>
      </c>
      <c r="H10" s="37">
        <v>2.3580000000000001E-6</v>
      </c>
      <c r="I10" s="37">
        <v>1.111E-3</v>
      </c>
      <c r="J10" s="37">
        <v>7.8180000000000004E-6</v>
      </c>
      <c r="K10" s="8"/>
      <c r="N10" s="25"/>
      <c r="O10" s="25"/>
      <c r="P10" s="25"/>
      <c r="Q10" s="25"/>
      <c r="R10" s="25"/>
      <c r="S10" s="25"/>
    </row>
    <row r="11" spans="1:19" x14ac:dyDescent="0.25">
      <c r="A11" s="38" t="s">
        <v>52</v>
      </c>
      <c r="B11" s="38" t="s">
        <v>37</v>
      </c>
      <c r="C11" s="38" t="s">
        <v>28</v>
      </c>
      <c r="D11" s="37"/>
      <c r="E11" s="37">
        <v>0.117853</v>
      </c>
      <c r="F11" s="37">
        <v>2.8432149999999998</v>
      </c>
      <c r="G11" s="37">
        <v>4.3777999999999997E-2</v>
      </c>
      <c r="H11" s="37">
        <v>-6.8599999999999998E-4</v>
      </c>
      <c r="I11" s="37">
        <v>4.1999999999999998E-5</v>
      </c>
      <c r="J11" s="37">
        <v>7.2000000000000002E-5</v>
      </c>
      <c r="K11" s="8"/>
      <c r="N11" s="25"/>
      <c r="O11" s="25"/>
      <c r="P11" s="25"/>
      <c r="Q11" s="25"/>
      <c r="R11" s="25"/>
      <c r="S11" s="25"/>
    </row>
    <row r="12" spans="1:19" x14ac:dyDescent="0.25">
      <c r="A12" s="38" t="s">
        <v>52</v>
      </c>
      <c r="B12" s="38" t="s">
        <v>48</v>
      </c>
      <c r="C12" s="38" t="s">
        <v>29</v>
      </c>
      <c r="D12" s="38" t="s">
        <v>30</v>
      </c>
      <c r="E12" s="37">
        <v>3.5206309999999998</v>
      </c>
      <c r="F12" s="37">
        <v>0.13164899999999999</v>
      </c>
      <c r="G12" s="37">
        <v>3.5442000000000001E-2</v>
      </c>
      <c r="H12" s="37">
        <v>1.9000000000000001E-5</v>
      </c>
      <c r="I12" s="37">
        <v>1.1280000000000001E-3</v>
      </c>
      <c r="J12" s="37">
        <v>1.1E-5</v>
      </c>
      <c r="K12" s="8"/>
      <c r="N12" s="25"/>
      <c r="O12" s="25"/>
      <c r="P12" s="25"/>
      <c r="Q12" s="25"/>
      <c r="R12" s="25"/>
      <c r="S12" s="25"/>
    </row>
    <row r="13" spans="1:19" x14ac:dyDescent="0.25">
      <c r="A13" s="38" t="s">
        <v>52</v>
      </c>
      <c r="B13" s="38" t="s">
        <v>49</v>
      </c>
      <c r="C13" s="38" t="s">
        <v>29</v>
      </c>
      <c r="D13" s="38" t="s">
        <v>30</v>
      </c>
      <c r="E13" s="37">
        <v>0.378355</v>
      </c>
      <c r="F13" s="37">
        <v>2.3331369999999998</v>
      </c>
      <c r="G13" s="37">
        <v>3.3681999999999997E-2</v>
      </c>
      <c r="H13" s="37">
        <v>5.6499999999999996E-4</v>
      </c>
      <c r="I13" s="37">
        <v>1.1900000000000001E-4</v>
      </c>
      <c r="J13" s="37">
        <v>2.13E-4</v>
      </c>
      <c r="K13" s="8"/>
      <c r="N13" s="25"/>
      <c r="O13" s="25"/>
      <c r="P13" s="25"/>
      <c r="Q13" s="25"/>
      <c r="R13" s="25"/>
      <c r="S13" s="25"/>
    </row>
    <row r="14" spans="1:19" x14ac:dyDescent="0.25">
      <c r="A14" s="38" t="s">
        <v>52</v>
      </c>
      <c r="B14" s="38" t="s">
        <v>50</v>
      </c>
      <c r="C14" s="38" t="s">
        <v>28</v>
      </c>
      <c r="D14" s="37"/>
      <c r="E14" s="37">
        <v>5.3496000000000002E-2</v>
      </c>
      <c r="F14" s="37">
        <v>-0.27554099999999998</v>
      </c>
      <c r="G14" s="37">
        <v>-3.539E-3</v>
      </c>
      <c r="H14" s="37">
        <v>6.7999999999999999E-5</v>
      </c>
      <c r="I14" s="37">
        <v>1.5999999999999999E-5</v>
      </c>
      <c r="J14" s="37">
        <v>3.1999999999999999E-5</v>
      </c>
      <c r="K14" s="8"/>
      <c r="N14" s="25"/>
      <c r="O14" s="25"/>
      <c r="P14" s="25"/>
      <c r="Q14" s="25"/>
      <c r="R14" s="25"/>
      <c r="S14" s="25"/>
    </row>
    <row r="15" spans="1:19" x14ac:dyDescent="0.25">
      <c r="A15" s="38" t="s">
        <v>52</v>
      </c>
      <c r="B15" s="38" t="s">
        <v>51</v>
      </c>
      <c r="C15" s="38" t="s">
        <v>28</v>
      </c>
      <c r="D15" s="37"/>
      <c r="E15" s="37">
        <v>8.7641999999999998E-2</v>
      </c>
      <c r="F15" s="37">
        <v>-0.45077600000000001</v>
      </c>
      <c r="G15" s="37">
        <v>-5.5820000000000002E-3</v>
      </c>
      <c r="H15" s="37">
        <v>1.11E-4</v>
      </c>
      <c r="I15" s="37">
        <v>2.6999999999999999E-5</v>
      </c>
      <c r="J15" s="37">
        <v>5.3000000000000001E-5</v>
      </c>
      <c r="K15" s="8"/>
      <c r="N15" s="25"/>
      <c r="O15" s="25"/>
      <c r="P15" s="25"/>
      <c r="Q15" s="25"/>
      <c r="R15" s="25"/>
      <c r="S15" s="25"/>
    </row>
    <row r="16" spans="1:19" x14ac:dyDescent="0.25">
      <c r="A16" s="38" t="s">
        <v>53</v>
      </c>
      <c r="B16" s="38" t="s">
        <v>33</v>
      </c>
      <c r="C16" s="38" t="s">
        <v>28</v>
      </c>
      <c r="D16" s="37"/>
      <c r="E16" s="37">
        <v>3.4351229999999999</v>
      </c>
      <c r="F16" s="37">
        <v>-6.7428000000000002E-2</v>
      </c>
      <c r="G16" s="37">
        <v>2.9552999999999999E-2</v>
      </c>
      <c r="H16" s="37">
        <v>6.2589999999999997E-6</v>
      </c>
      <c r="I16" s="37">
        <v>1.1039999999999999E-3</v>
      </c>
      <c r="J16" s="37">
        <v>7.8180000000000004E-6</v>
      </c>
      <c r="K16" s="8"/>
      <c r="N16" s="25"/>
      <c r="O16" s="25"/>
      <c r="P16" s="25"/>
      <c r="Q16" s="25"/>
      <c r="R16" s="25"/>
      <c r="S16" s="25"/>
    </row>
    <row r="17" spans="1:19" x14ac:dyDescent="0.25">
      <c r="A17" s="38" t="s">
        <v>53</v>
      </c>
      <c r="B17" s="38" t="s">
        <v>37</v>
      </c>
      <c r="C17" s="38" t="s">
        <v>28</v>
      </c>
      <c r="D17" s="37"/>
      <c r="E17" s="37">
        <v>-0.177674</v>
      </c>
      <c r="F17" s="37">
        <v>2.8432149999999998</v>
      </c>
      <c r="G17" s="37">
        <v>1.5532000000000001E-2</v>
      </c>
      <c r="H17" s="37">
        <v>-6.4000000000000005E-4</v>
      </c>
      <c r="I17" s="37">
        <v>-6.7999999999999999E-5</v>
      </c>
      <c r="J17" s="37">
        <v>7.2000000000000002E-5</v>
      </c>
      <c r="K17" s="8"/>
      <c r="N17" s="25"/>
      <c r="O17" s="25"/>
      <c r="P17" s="25"/>
      <c r="Q17" s="25"/>
      <c r="R17" s="25"/>
      <c r="S17" s="25"/>
    </row>
    <row r="18" spans="1:19" x14ac:dyDescent="0.25">
      <c r="A18" s="38" t="s">
        <v>53</v>
      </c>
      <c r="B18" s="38" t="s">
        <v>48</v>
      </c>
      <c r="C18" s="38" t="s">
        <v>29</v>
      </c>
      <c r="D18" s="38" t="s">
        <v>30</v>
      </c>
      <c r="E18" s="37">
        <v>3.4852249999999998</v>
      </c>
      <c r="F18" s="37">
        <v>0.13164899999999999</v>
      </c>
      <c r="G18" s="37">
        <v>2.9329999999999998E-2</v>
      </c>
      <c r="H18" s="37">
        <v>2.0999999999999999E-5</v>
      </c>
      <c r="I18" s="37">
        <v>1.119E-3</v>
      </c>
      <c r="J18" s="37">
        <v>1.1E-5</v>
      </c>
      <c r="K18" s="8"/>
      <c r="N18" s="25"/>
      <c r="O18" s="25"/>
      <c r="P18" s="25"/>
      <c r="Q18" s="25"/>
      <c r="R18" s="25"/>
      <c r="S18" s="25"/>
    </row>
    <row r="19" spans="1:19" x14ac:dyDescent="0.25">
      <c r="A19" s="38" t="s">
        <v>53</v>
      </c>
      <c r="B19" s="38" t="s">
        <v>49</v>
      </c>
      <c r="C19" s="38" t="s">
        <v>29</v>
      </c>
      <c r="D19" s="38" t="s">
        <v>30</v>
      </c>
      <c r="E19" s="37">
        <v>0.50957200000000002</v>
      </c>
      <c r="F19" s="37">
        <v>2.3331369999999998</v>
      </c>
      <c r="G19" s="37">
        <v>1.6698000000000001E-2</v>
      </c>
      <c r="H19" s="37">
        <v>5.2800000000000004E-4</v>
      </c>
      <c r="I19" s="37">
        <v>1.7699999999999999E-4</v>
      </c>
      <c r="J19" s="37">
        <v>2.13E-4</v>
      </c>
      <c r="K19" s="8"/>
      <c r="N19" s="25"/>
      <c r="O19" s="25"/>
      <c r="P19" s="25"/>
      <c r="Q19" s="25"/>
      <c r="R19" s="25"/>
      <c r="S19" s="25"/>
    </row>
    <row r="20" spans="1:19" x14ac:dyDescent="0.25">
      <c r="A20" s="38" t="s">
        <v>53</v>
      </c>
      <c r="B20" s="38" t="s">
        <v>50</v>
      </c>
      <c r="C20" s="38" t="s">
        <v>28</v>
      </c>
      <c r="D20" s="37"/>
      <c r="E20" s="37">
        <v>-7.9335000000000003E-2</v>
      </c>
      <c r="F20" s="37">
        <v>-0.27554099999999998</v>
      </c>
      <c r="G20" s="37">
        <v>-2.7330000000000002E-3</v>
      </c>
      <c r="H20" s="37">
        <v>6.3999999999999997E-5</v>
      </c>
      <c r="I20" s="37">
        <v>-2.6999999999999999E-5</v>
      </c>
      <c r="J20" s="37">
        <v>3.1999999999999999E-5</v>
      </c>
      <c r="K20" s="8"/>
      <c r="N20" s="25"/>
      <c r="O20" s="25"/>
      <c r="P20" s="25"/>
      <c r="Q20" s="25"/>
      <c r="R20" s="25"/>
      <c r="S20" s="25"/>
    </row>
    <row r="21" spans="1:19" x14ac:dyDescent="0.25">
      <c r="A21" s="38" t="s">
        <v>53</v>
      </c>
      <c r="B21" s="38" t="s">
        <v>51</v>
      </c>
      <c r="C21" s="38" t="s">
        <v>28</v>
      </c>
      <c r="D21" s="37"/>
      <c r="E21" s="37">
        <v>-0.12951699999999999</v>
      </c>
      <c r="F21" s="37">
        <v>-0.45077600000000001</v>
      </c>
      <c r="G21" s="37">
        <v>-4.2890000000000003E-3</v>
      </c>
      <c r="H21" s="37">
        <v>1.0399999999999999E-4</v>
      </c>
      <c r="I21" s="37">
        <v>-4.5000000000000003E-5</v>
      </c>
      <c r="J21" s="37">
        <v>5.3000000000000001E-5</v>
      </c>
      <c r="K21" s="8"/>
      <c r="N21" s="25"/>
      <c r="O21" s="25"/>
      <c r="P21" s="25"/>
      <c r="Q21" s="25"/>
      <c r="R21" s="25"/>
      <c r="S21" s="25"/>
    </row>
    <row r="22" spans="1:19" x14ac:dyDescent="0.25">
      <c r="A22" s="38" t="s">
        <v>54</v>
      </c>
      <c r="B22" s="38" t="s">
        <v>33</v>
      </c>
      <c r="C22" s="38" t="s">
        <v>28</v>
      </c>
      <c r="D22" s="37"/>
      <c r="E22" s="37">
        <v>3.4054150000000001</v>
      </c>
      <c r="F22" s="37">
        <v>-6.7428000000000002E-2</v>
      </c>
      <c r="G22" s="37">
        <v>3.7525999999999997E-2</v>
      </c>
      <c r="H22" s="37">
        <v>1.2E-5</v>
      </c>
      <c r="I22" s="37">
        <v>1.1019999999999999E-3</v>
      </c>
      <c r="J22" s="37">
        <v>7.8180000000000004E-6</v>
      </c>
      <c r="K22" s="8"/>
      <c r="N22" s="25"/>
      <c r="O22" s="25"/>
      <c r="P22" s="25"/>
      <c r="Q22" s="25"/>
      <c r="R22" s="25"/>
      <c r="S22" s="25"/>
    </row>
    <row r="23" spans="1:19" x14ac:dyDescent="0.25">
      <c r="A23" s="38" t="s">
        <v>54</v>
      </c>
      <c r="B23" s="38" t="s">
        <v>37</v>
      </c>
      <c r="C23" s="38" t="s">
        <v>28</v>
      </c>
      <c r="D23" s="37"/>
      <c r="E23" s="37">
        <v>-0.45157799999999998</v>
      </c>
      <c r="F23" s="37">
        <v>2.8432149999999998</v>
      </c>
      <c r="G23" s="37">
        <v>-4.6732000000000003E-2</v>
      </c>
      <c r="H23" s="37">
        <v>-6.6600000000000003E-4</v>
      </c>
      <c r="I23" s="37">
        <v>-1.6899999999999999E-4</v>
      </c>
      <c r="J23" s="37">
        <v>7.2000000000000002E-5</v>
      </c>
      <c r="K23" s="8"/>
      <c r="N23" s="25"/>
      <c r="O23" s="25"/>
      <c r="P23" s="25"/>
      <c r="Q23" s="25"/>
      <c r="R23" s="25"/>
      <c r="S23" s="25"/>
    </row>
    <row r="24" spans="1:19" x14ac:dyDescent="0.25">
      <c r="A24" s="38" t="s">
        <v>54</v>
      </c>
      <c r="B24" s="38" t="s">
        <v>48</v>
      </c>
      <c r="C24" s="38" t="s">
        <v>29</v>
      </c>
      <c r="D24" s="38" t="s">
        <v>30</v>
      </c>
      <c r="E24" s="37">
        <v>3.4525679999999999</v>
      </c>
      <c r="F24" s="37">
        <v>0.13164899999999999</v>
      </c>
      <c r="G24" s="37">
        <v>3.8468000000000002E-2</v>
      </c>
      <c r="H24" s="37">
        <v>2.6999999999999999E-5</v>
      </c>
      <c r="I24" s="37">
        <v>1.1169999999999999E-3</v>
      </c>
      <c r="J24" s="37">
        <v>1.1E-5</v>
      </c>
      <c r="K24" s="8"/>
      <c r="N24" s="25"/>
      <c r="O24" s="25"/>
      <c r="P24" s="25"/>
      <c r="Q24" s="25"/>
      <c r="R24" s="25"/>
      <c r="S24" s="25"/>
    </row>
    <row r="25" spans="1:19" x14ac:dyDescent="0.25">
      <c r="A25" s="38" t="s">
        <v>54</v>
      </c>
      <c r="B25" s="38" t="s">
        <v>49</v>
      </c>
      <c r="C25" s="38" t="s">
        <v>29</v>
      </c>
      <c r="D25" s="38" t="s">
        <v>30</v>
      </c>
      <c r="E25" s="37">
        <v>1.3130919999999999</v>
      </c>
      <c r="F25" s="37">
        <v>2.3331369999999998</v>
      </c>
      <c r="G25" s="37">
        <v>3.3538999999999999E-2</v>
      </c>
      <c r="H25" s="37">
        <v>5.4799999999999998E-4</v>
      </c>
      <c r="I25" s="37">
        <v>4.4700000000000002E-4</v>
      </c>
      <c r="J25" s="37">
        <v>2.13E-4</v>
      </c>
      <c r="K25" s="8"/>
      <c r="N25" s="25"/>
      <c r="O25" s="25"/>
      <c r="P25" s="25"/>
      <c r="Q25" s="25"/>
      <c r="R25" s="25"/>
      <c r="S25" s="25"/>
    </row>
    <row r="26" spans="1:19" x14ac:dyDescent="0.25">
      <c r="A26" s="38" t="s">
        <v>54</v>
      </c>
      <c r="B26" s="38" t="s">
        <v>50</v>
      </c>
      <c r="C26" s="38" t="s">
        <v>28</v>
      </c>
      <c r="D26" s="37"/>
      <c r="E26" s="37">
        <v>-0.20244599999999999</v>
      </c>
      <c r="F26" s="37">
        <v>-0.27554099999999998</v>
      </c>
      <c r="G26" s="37">
        <v>1.122E-3</v>
      </c>
      <c r="H26" s="37">
        <v>6.4999999999999994E-5</v>
      </c>
      <c r="I26" s="37">
        <v>-6.7999999999999999E-5</v>
      </c>
      <c r="J26" s="37">
        <v>3.1999999999999999E-5</v>
      </c>
      <c r="K26" s="8"/>
      <c r="N26" s="25"/>
      <c r="O26" s="25"/>
      <c r="P26" s="25"/>
      <c r="Q26" s="25"/>
      <c r="R26" s="25"/>
      <c r="S26" s="25"/>
    </row>
    <row r="27" spans="1:19" x14ac:dyDescent="0.25">
      <c r="A27" s="38" t="s">
        <v>54</v>
      </c>
      <c r="B27" s="38" t="s">
        <v>51</v>
      </c>
      <c r="C27" s="38" t="s">
        <v>28</v>
      </c>
      <c r="D27" s="37"/>
      <c r="E27" s="37">
        <v>-0.330787</v>
      </c>
      <c r="F27" s="37">
        <v>-0.45077600000000001</v>
      </c>
      <c r="G27" s="37">
        <v>1.812E-3</v>
      </c>
      <c r="H27" s="37">
        <v>1.07E-4</v>
      </c>
      <c r="I27" s="37">
        <v>-1.11E-4</v>
      </c>
      <c r="J27" s="37">
        <v>5.3000000000000001E-5</v>
      </c>
      <c r="K27" s="8"/>
      <c r="N27" s="25"/>
      <c r="O27" s="25"/>
      <c r="P27" s="25"/>
      <c r="Q27" s="25"/>
      <c r="R27" s="25"/>
      <c r="S27" s="25"/>
    </row>
    <row r="28" spans="1:19" x14ac:dyDescent="0.25">
      <c r="A28" s="38" t="s">
        <v>55</v>
      </c>
      <c r="B28" s="38" t="s">
        <v>33</v>
      </c>
      <c r="C28" s="38" t="s">
        <v>28</v>
      </c>
      <c r="D28" s="37"/>
      <c r="E28" s="37">
        <v>3.3757069999999998</v>
      </c>
      <c r="F28" s="37">
        <v>-6.7428000000000002E-2</v>
      </c>
      <c r="G28" s="37">
        <v>0.15706300000000001</v>
      </c>
      <c r="H28" s="37">
        <v>2.5000000000000001E-5</v>
      </c>
      <c r="I28" s="37">
        <v>1.036E-3</v>
      </c>
      <c r="J28" s="37">
        <v>7.8180000000000004E-6</v>
      </c>
      <c r="K28" s="8"/>
      <c r="N28" s="25"/>
      <c r="O28" s="25"/>
      <c r="P28" s="25"/>
      <c r="Q28" s="25"/>
      <c r="R28" s="25"/>
      <c r="S28" s="25"/>
    </row>
    <row r="29" spans="1:19" x14ac:dyDescent="0.25">
      <c r="A29" s="38" t="s">
        <v>55</v>
      </c>
      <c r="B29" s="38" t="s">
        <v>37</v>
      </c>
      <c r="C29" s="38" t="s">
        <v>28</v>
      </c>
      <c r="D29" s="37"/>
      <c r="E29" s="37">
        <v>-0.72548100000000004</v>
      </c>
      <c r="F29" s="37">
        <v>2.8432149999999998</v>
      </c>
      <c r="G29" s="37">
        <v>-0.169486</v>
      </c>
      <c r="H29" s="37">
        <v>-3.1399999999999999E-4</v>
      </c>
      <c r="I29" s="37">
        <v>-2.5599999999999999E-4</v>
      </c>
      <c r="J29" s="37">
        <v>7.2000000000000002E-5</v>
      </c>
      <c r="K29" s="8"/>
      <c r="N29" s="25"/>
      <c r="O29" s="25"/>
      <c r="P29" s="25"/>
      <c r="Q29" s="25"/>
      <c r="R29" s="25"/>
      <c r="S29" s="25"/>
    </row>
    <row r="30" spans="1:19" x14ac:dyDescent="0.25">
      <c r="A30" s="38" t="s">
        <v>55</v>
      </c>
      <c r="B30" s="38" t="s">
        <v>48</v>
      </c>
      <c r="C30" s="38" t="s">
        <v>29</v>
      </c>
      <c r="D30" s="38" t="s">
        <v>30</v>
      </c>
      <c r="E30" s="37">
        <v>3.4200680000000001</v>
      </c>
      <c r="F30" s="37">
        <v>0.13164899999999999</v>
      </c>
      <c r="G30" s="37">
        <v>0.16019</v>
      </c>
      <c r="H30" s="37">
        <v>3.1000000000000001E-5</v>
      </c>
      <c r="I30" s="37">
        <v>1.049E-3</v>
      </c>
      <c r="J30" s="37">
        <v>1.1E-5</v>
      </c>
      <c r="K30" s="8"/>
      <c r="N30" s="25"/>
      <c r="O30" s="25"/>
      <c r="P30" s="25"/>
      <c r="Q30" s="25"/>
      <c r="R30" s="25"/>
      <c r="S30" s="25"/>
    </row>
    <row r="31" spans="1:19" x14ac:dyDescent="0.25">
      <c r="A31" s="38" t="s">
        <v>55</v>
      </c>
      <c r="B31" s="38" t="s">
        <v>49</v>
      </c>
      <c r="C31" s="38" t="s">
        <v>29</v>
      </c>
      <c r="D31" s="38" t="s">
        <v>30</v>
      </c>
      <c r="E31" s="37">
        <v>2.1198589999999999</v>
      </c>
      <c r="F31" s="37">
        <v>2.3331369999999998</v>
      </c>
      <c r="G31" s="37">
        <v>0.133326</v>
      </c>
      <c r="H31" s="37">
        <v>2.5000000000000001E-4</v>
      </c>
      <c r="I31" s="37">
        <v>6.7699999999999998E-4</v>
      </c>
      <c r="J31" s="37">
        <v>2.13E-4</v>
      </c>
      <c r="K31" s="8"/>
      <c r="N31" s="25"/>
      <c r="O31" s="25"/>
      <c r="P31" s="25"/>
      <c r="Q31" s="25"/>
      <c r="R31" s="25"/>
      <c r="S31" s="25"/>
    </row>
    <row r="32" spans="1:19" x14ac:dyDescent="0.25">
      <c r="A32" s="38" t="s">
        <v>55</v>
      </c>
      <c r="B32" s="38" t="s">
        <v>50</v>
      </c>
      <c r="C32" s="38" t="s">
        <v>28</v>
      </c>
      <c r="D32" s="37"/>
      <c r="E32" s="37">
        <v>-0.32555800000000001</v>
      </c>
      <c r="F32" s="37">
        <v>-0.27554099999999998</v>
      </c>
      <c r="G32" s="37">
        <v>-4.1380000000000002E-3</v>
      </c>
      <c r="H32" s="37">
        <v>2.8E-5</v>
      </c>
      <c r="I32" s="37">
        <v>-1.02E-4</v>
      </c>
      <c r="J32" s="37">
        <v>3.1999999999999999E-5</v>
      </c>
      <c r="K32" s="8"/>
      <c r="N32" s="25"/>
      <c r="O32" s="25"/>
      <c r="P32" s="25"/>
      <c r="Q32" s="25"/>
      <c r="R32" s="25"/>
      <c r="S32" s="25"/>
    </row>
    <row r="33" spans="1:19" x14ac:dyDescent="0.25">
      <c r="A33" s="38" t="s">
        <v>55</v>
      </c>
      <c r="B33" s="38" t="s">
        <v>51</v>
      </c>
      <c r="C33" s="38" t="s">
        <v>28</v>
      </c>
      <c r="D33" s="37"/>
      <c r="E33" s="37">
        <v>-0.53205599999999997</v>
      </c>
      <c r="F33" s="37">
        <v>-0.45077600000000001</v>
      </c>
      <c r="G33" s="37">
        <v>-6.5310000000000003E-3</v>
      </c>
      <c r="H33" s="37">
        <v>4.6E-5</v>
      </c>
      <c r="I33" s="37">
        <v>-1.6699999999999999E-4</v>
      </c>
      <c r="J33" s="37">
        <v>5.3000000000000001E-5</v>
      </c>
      <c r="K33" s="8"/>
      <c r="N33" s="25"/>
      <c r="O33" s="25"/>
      <c r="P33" s="25"/>
      <c r="Q33" s="25"/>
      <c r="R33" s="25"/>
      <c r="S33" s="25"/>
    </row>
    <row r="34" spans="1:19" x14ac:dyDescent="0.25">
      <c r="A34" s="38" t="s">
        <v>56</v>
      </c>
      <c r="B34" s="38" t="s">
        <v>33</v>
      </c>
      <c r="C34" s="38" t="s">
        <v>28</v>
      </c>
      <c r="D34" s="37"/>
      <c r="E34" s="37">
        <v>7.4252479999999998</v>
      </c>
      <c r="F34" s="37">
        <v>-5.3048999999999999E-2</v>
      </c>
      <c r="G34" s="37">
        <v>0.25686100000000001</v>
      </c>
      <c r="H34" s="37">
        <v>-3.4E-5</v>
      </c>
      <c r="I34" s="37">
        <v>9.9400000000000009E-4</v>
      </c>
      <c r="J34" s="37">
        <v>7.0690000000000004E-6</v>
      </c>
      <c r="K34" s="8"/>
      <c r="N34" s="25"/>
      <c r="O34" s="25"/>
      <c r="P34" s="25"/>
      <c r="Q34" s="25"/>
      <c r="R34" s="25"/>
      <c r="S34" s="25"/>
    </row>
    <row r="35" spans="1:19" x14ac:dyDescent="0.25">
      <c r="A35" s="38" t="s">
        <v>56</v>
      </c>
      <c r="B35" s="38" t="s">
        <v>37</v>
      </c>
      <c r="C35" s="38" t="s">
        <v>28</v>
      </c>
      <c r="D35" s="37"/>
      <c r="E35" s="37">
        <v>1.062457</v>
      </c>
      <c r="F35" s="37">
        <v>5.9389909999999997</v>
      </c>
      <c r="G35" s="37">
        <v>0.21272099999999999</v>
      </c>
      <c r="H35" s="37">
        <v>-3.8299999999999999E-4</v>
      </c>
      <c r="I35" s="37">
        <v>1.6699999999999999E-4</v>
      </c>
      <c r="J35" s="37">
        <v>1.8100000000000001E-4</v>
      </c>
      <c r="K35" s="8"/>
      <c r="N35" s="25"/>
      <c r="O35" s="25"/>
      <c r="P35" s="25"/>
      <c r="Q35" s="25"/>
      <c r="R35" s="25"/>
      <c r="S35" s="25"/>
    </row>
    <row r="36" spans="1:19" x14ac:dyDescent="0.25">
      <c r="A36" s="38" t="s">
        <v>56</v>
      </c>
      <c r="B36" s="38" t="s">
        <v>48</v>
      </c>
      <c r="C36" s="38" t="s">
        <v>29</v>
      </c>
      <c r="D36" s="38" t="s">
        <v>30</v>
      </c>
      <c r="E36" s="37">
        <v>7.5305059999999999</v>
      </c>
      <c r="F36" s="37">
        <v>0.18873799999999999</v>
      </c>
      <c r="G36" s="37">
        <v>0.25562000000000001</v>
      </c>
      <c r="H36" s="37">
        <v>2.8E-5</v>
      </c>
      <c r="I36" s="37">
        <v>1.005E-3</v>
      </c>
      <c r="J36" s="37">
        <v>1.5E-5</v>
      </c>
      <c r="K36" s="8"/>
      <c r="N36" s="25"/>
      <c r="O36" s="25"/>
      <c r="P36" s="25"/>
      <c r="Q36" s="25"/>
      <c r="R36" s="25"/>
      <c r="S36" s="25"/>
    </row>
    <row r="37" spans="1:19" x14ac:dyDescent="0.25">
      <c r="A37" s="38" t="s">
        <v>56</v>
      </c>
      <c r="B37" s="38" t="s">
        <v>49</v>
      </c>
      <c r="C37" s="38" t="s">
        <v>29</v>
      </c>
      <c r="D37" s="38" t="s">
        <v>30</v>
      </c>
      <c r="E37" s="37">
        <v>2.833351</v>
      </c>
      <c r="F37" s="37">
        <v>4.9028429999999998</v>
      </c>
      <c r="G37" s="37">
        <v>0.15731800000000001</v>
      </c>
      <c r="H37" s="37">
        <v>3.1E-4</v>
      </c>
      <c r="I37" s="37">
        <v>3.9599999999999998E-4</v>
      </c>
      <c r="J37" s="37">
        <v>4.7699999999999999E-4</v>
      </c>
      <c r="K37" s="8"/>
      <c r="N37" s="25"/>
      <c r="O37" s="25"/>
      <c r="P37" s="25"/>
      <c r="Q37" s="25"/>
      <c r="R37" s="25"/>
      <c r="S37" s="25"/>
    </row>
    <row r="38" spans="1:19" x14ac:dyDescent="0.25">
      <c r="A38" s="38" t="s">
        <v>56</v>
      </c>
      <c r="B38" s="38" t="s">
        <v>50</v>
      </c>
      <c r="C38" s="38" t="s">
        <v>28</v>
      </c>
      <c r="D38" s="37"/>
      <c r="E38" s="37">
        <v>0.41839300000000001</v>
      </c>
      <c r="F38" s="37">
        <v>-0.59366099999999999</v>
      </c>
      <c r="G38" s="37">
        <v>-2.2430000000000002E-3</v>
      </c>
      <c r="H38" s="37">
        <v>3.8000000000000002E-5</v>
      </c>
      <c r="I38" s="37">
        <v>5.8999999999999998E-5</v>
      </c>
      <c r="J38" s="37">
        <v>7.2000000000000002E-5</v>
      </c>
      <c r="K38" s="8"/>
      <c r="N38" s="25"/>
      <c r="O38" s="25"/>
      <c r="P38" s="25"/>
      <c r="Q38" s="25"/>
      <c r="R38" s="25"/>
      <c r="S38" s="25"/>
    </row>
    <row r="39" spans="1:19" x14ac:dyDescent="0.25">
      <c r="A39" s="38" t="s">
        <v>56</v>
      </c>
      <c r="B39" s="38" t="s">
        <v>51</v>
      </c>
      <c r="C39" s="38" t="s">
        <v>28</v>
      </c>
      <c r="D39" s="37"/>
      <c r="E39" s="37">
        <v>0.68070200000000003</v>
      </c>
      <c r="F39" s="37">
        <v>-0.96609</v>
      </c>
      <c r="G39" s="37">
        <v>-3.4680000000000002E-3</v>
      </c>
      <c r="H39" s="37">
        <v>5.8999999999999998E-5</v>
      </c>
      <c r="I39" s="37">
        <v>9.2999999999999997E-5</v>
      </c>
      <c r="J39" s="37">
        <v>1.17E-4</v>
      </c>
      <c r="K39" s="8"/>
      <c r="N39" s="25"/>
      <c r="O39" s="25"/>
      <c r="P39" s="25"/>
      <c r="Q39" s="25"/>
      <c r="R39" s="25"/>
      <c r="S39" s="25"/>
    </row>
    <row r="40" spans="1:19" x14ac:dyDescent="0.25">
      <c r="A40" s="38" t="s">
        <v>99</v>
      </c>
      <c r="B40" s="38" t="s">
        <v>33</v>
      </c>
      <c r="C40" s="38" t="s">
        <v>28</v>
      </c>
      <c r="D40" s="37"/>
      <c r="E40" s="37">
        <v>7.3948499999999999</v>
      </c>
      <c r="F40" s="37">
        <v>-5.3048999999999999E-2</v>
      </c>
      <c r="G40" s="37">
        <v>6.0734000000000003E-2</v>
      </c>
      <c r="H40" s="37">
        <v>-1.5E-5</v>
      </c>
      <c r="I40" s="37">
        <v>1.059E-3</v>
      </c>
      <c r="J40" s="37">
        <v>7.0690000000000004E-6</v>
      </c>
      <c r="K40" s="8"/>
      <c r="N40" s="25"/>
      <c r="O40" s="25"/>
      <c r="P40" s="25"/>
      <c r="Q40" s="25"/>
      <c r="R40" s="25"/>
      <c r="S40" s="25"/>
    </row>
    <row r="41" spans="1:19" x14ac:dyDescent="0.25">
      <c r="A41" s="38" t="s">
        <v>99</v>
      </c>
      <c r="B41" s="38" t="s">
        <v>37</v>
      </c>
      <c r="C41" s="38" t="s">
        <v>28</v>
      </c>
      <c r="D41" s="37"/>
      <c r="E41" s="37">
        <v>0.28259699999999999</v>
      </c>
      <c r="F41" s="37">
        <v>5.9389909999999997</v>
      </c>
      <c r="G41" s="37">
        <v>7.0249000000000006E-2</v>
      </c>
      <c r="H41" s="37">
        <v>-6.6200000000000005E-4</v>
      </c>
      <c r="I41" s="37">
        <v>4.6E-5</v>
      </c>
      <c r="J41" s="37">
        <v>1.8100000000000001E-4</v>
      </c>
      <c r="K41" s="8"/>
      <c r="N41" s="25"/>
      <c r="O41" s="25"/>
      <c r="P41" s="25"/>
      <c r="Q41" s="25"/>
      <c r="R41" s="25"/>
      <c r="S41" s="25"/>
    </row>
    <row r="42" spans="1:19" x14ac:dyDescent="0.25">
      <c r="A42" s="38" t="s">
        <v>99</v>
      </c>
      <c r="B42" s="38" t="s">
        <v>48</v>
      </c>
      <c r="C42" s="38" t="s">
        <v>29</v>
      </c>
      <c r="D42" s="38" t="s">
        <v>30</v>
      </c>
      <c r="E42" s="37">
        <v>7.4941060000000004</v>
      </c>
      <c r="F42" s="37">
        <v>0.18873799999999999</v>
      </c>
      <c r="G42" s="37">
        <v>5.9831000000000002E-2</v>
      </c>
      <c r="H42" s="37">
        <v>8.8400000000000001E-6</v>
      </c>
      <c r="I42" s="37">
        <v>1.0709999999999999E-3</v>
      </c>
      <c r="J42" s="37">
        <v>1.5E-5</v>
      </c>
      <c r="K42" s="8"/>
      <c r="N42" s="25"/>
      <c r="O42" s="25"/>
      <c r="P42" s="25"/>
      <c r="Q42" s="25"/>
      <c r="R42" s="25"/>
      <c r="S42" s="25"/>
    </row>
    <row r="43" spans="1:19" x14ac:dyDescent="0.25">
      <c r="A43" s="38" t="s">
        <v>99</v>
      </c>
      <c r="B43" s="38" t="s">
        <v>49</v>
      </c>
      <c r="C43" s="38" t="s">
        <v>29</v>
      </c>
      <c r="D43" s="38" t="s">
        <v>30</v>
      </c>
      <c r="E43" s="37">
        <v>0.794493</v>
      </c>
      <c r="F43" s="37">
        <v>4.9028429999999998</v>
      </c>
      <c r="G43" s="37">
        <v>5.3950999999999999E-2</v>
      </c>
      <c r="H43" s="37">
        <v>5.4900000000000001E-4</v>
      </c>
      <c r="I43" s="37">
        <v>1.1E-4</v>
      </c>
      <c r="J43" s="37">
        <v>4.7699999999999999E-4</v>
      </c>
      <c r="K43" s="8"/>
      <c r="N43" s="25"/>
      <c r="O43" s="25"/>
      <c r="P43" s="25"/>
      <c r="Q43" s="25"/>
      <c r="R43" s="25"/>
      <c r="S43" s="25"/>
    </row>
    <row r="44" spans="1:19" x14ac:dyDescent="0.25">
      <c r="A44" s="38" t="s">
        <v>99</v>
      </c>
      <c r="B44" s="38" t="s">
        <v>50</v>
      </c>
      <c r="C44" s="38" t="s">
        <v>28</v>
      </c>
      <c r="D44" s="37"/>
      <c r="E44" s="37">
        <v>0.109346</v>
      </c>
      <c r="F44" s="37">
        <v>-0.59366099999999999</v>
      </c>
      <c r="G44" s="37">
        <v>-5.6429999999999996E-3</v>
      </c>
      <c r="H44" s="37">
        <v>6.8999999999999997E-5</v>
      </c>
      <c r="I44" s="37">
        <v>1.5E-5</v>
      </c>
      <c r="J44" s="37">
        <v>7.2000000000000002E-5</v>
      </c>
      <c r="K44" s="8"/>
      <c r="N44" s="25"/>
      <c r="O44" s="25"/>
      <c r="P44" s="25"/>
      <c r="Q44" s="25"/>
      <c r="R44" s="25"/>
      <c r="S44" s="25"/>
    </row>
    <row r="45" spans="1:19" x14ac:dyDescent="0.25">
      <c r="A45" s="38" t="s">
        <v>99</v>
      </c>
      <c r="B45" s="38" t="s">
        <v>51</v>
      </c>
      <c r="C45" s="38" t="s">
        <v>28</v>
      </c>
      <c r="D45" s="37"/>
      <c r="E45" s="37">
        <v>0.17845</v>
      </c>
      <c r="F45" s="37">
        <v>-0.96609</v>
      </c>
      <c r="G45" s="37">
        <v>-8.8380000000000004E-3</v>
      </c>
      <c r="H45" s="37">
        <v>1.1E-4</v>
      </c>
      <c r="I45" s="37">
        <v>2.4000000000000001E-5</v>
      </c>
      <c r="J45" s="37">
        <v>1.17E-4</v>
      </c>
      <c r="K45" s="8"/>
      <c r="N45" s="25"/>
      <c r="O45" s="25"/>
      <c r="P45" s="25"/>
      <c r="Q45" s="25"/>
      <c r="R45" s="25"/>
      <c r="S45" s="25"/>
    </row>
    <row r="46" spans="1:19" x14ac:dyDescent="0.25">
      <c r="A46" s="38" t="s">
        <v>100</v>
      </c>
      <c r="B46" s="38" t="s">
        <v>33</v>
      </c>
      <c r="C46" s="38" t="s">
        <v>28</v>
      </c>
      <c r="D46" s="37"/>
      <c r="E46" s="37">
        <v>7.3658659999999996</v>
      </c>
      <c r="F46" s="37">
        <v>-5.3048999999999999E-2</v>
      </c>
      <c r="G46" s="37">
        <v>4.9343999999999999E-2</v>
      </c>
      <c r="H46" s="37">
        <v>-6.5390000000000004E-6</v>
      </c>
      <c r="I46" s="37">
        <v>1.062E-3</v>
      </c>
      <c r="J46" s="37">
        <v>7.0690000000000004E-6</v>
      </c>
      <c r="K46" s="8"/>
      <c r="N46" s="25"/>
      <c r="O46" s="25"/>
      <c r="P46" s="25"/>
      <c r="Q46" s="25"/>
      <c r="R46" s="25"/>
      <c r="S46" s="25"/>
    </row>
    <row r="47" spans="1:19" x14ac:dyDescent="0.25">
      <c r="A47" s="38" t="s">
        <v>100</v>
      </c>
      <c r="B47" s="38" t="s">
        <v>37</v>
      </c>
      <c r="C47" s="38" t="s">
        <v>28</v>
      </c>
      <c r="D47" s="37"/>
      <c r="E47" s="37">
        <v>-0.46099000000000001</v>
      </c>
      <c r="F47" s="37">
        <v>5.9389909999999997</v>
      </c>
      <c r="G47" s="37">
        <v>2.4750000000000001E-2</v>
      </c>
      <c r="H47" s="37">
        <v>-6.29E-4</v>
      </c>
      <c r="I47" s="37">
        <v>-8.1000000000000004E-5</v>
      </c>
      <c r="J47" s="37">
        <v>1.8100000000000001E-4</v>
      </c>
      <c r="K47" s="8"/>
      <c r="N47" s="25"/>
      <c r="O47" s="25"/>
      <c r="P47" s="25"/>
      <c r="Q47" s="25"/>
      <c r="R47" s="25"/>
      <c r="S47" s="25"/>
    </row>
    <row r="48" spans="1:19" x14ac:dyDescent="0.25">
      <c r="A48" s="38" t="s">
        <v>100</v>
      </c>
      <c r="B48" s="38" t="s">
        <v>48</v>
      </c>
      <c r="C48" s="38" t="s">
        <v>29</v>
      </c>
      <c r="D48" s="38" t="s">
        <v>30</v>
      </c>
      <c r="E48" s="37">
        <v>7.459784</v>
      </c>
      <c r="F48" s="37">
        <v>0.18873799999999999</v>
      </c>
      <c r="G48" s="37">
        <v>4.9017999999999999E-2</v>
      </c>
      <c r="H48" s="37">
        <v>9.5599999999999999E-6</v>
      </c>
      <c r="I48" s="37">
        <v>1.0740000000000001E-3</v>
      </c>
      <c r="J48" s="37">
        <v>1.5E-5</v>
      </c>
      <c r="K48" s="8"/>
      <c r="N48" s="25"/>
      <c r="O48" s="25"/>
      <c r="P48" s="25"/>
      <c r="Q48" s="25"/>
      <c r="R48" s="25"/>
      <c r="S48" s="25"/>
    </row>
    <row r="49" spans="1:19" x14ac:dyDescent="0.25">
      <c r="A49" s="38" t="s">
        <v>100</v>
      </c>
      <c r="B49" s="38" t="s">
        <v>49</v>
      </c>
      <c r="C49" s="38" t="s">
        <v>29</v>
      </c>
      <c r="D49" s="38" t="s">
        <v>30</v>
      </c>
      <c r="E49" s="37">
        <v>1.1962470000000001</v>
      </c>
      <c r="F49" s="37">
        <v>4.9028429999999998</v>
      </c>
      <c r="G49" s="37">
        <v>2.7111E-2</v>
      </c>
      <c r="H49" s="37">
        <v>5.2300000000000003E-4</v>
      </c>
      <c r="I49" s="37">
        <v>1.93E-4</v>
      </c>
      <c r="J49" s="37">
        <v>4.7699999999999999E-4</v>
      </c>
      <c r="K49" s="8"/>
      <c r="N49" s="25"/>
      <c r="O49" s="25"/>
      <c r="P49" s="25"/>
      <c r="Q49" s="25"/>
      <c r="R49" s="25"/>
      <c r="S49" s="25"/>
    </row>
    <row r="50" spans="1:19" x14ac:dyDescent="0.25">
      <c r="A50" s="38" t="s">
        <v>100</v>
      </c>
      <c r="B50" s="38" t="s">
        <v>50</v>
      </c>
      <c r="C50" s="38" t="s">
        <v>28</v>
      </c>
      <c r="D50" s="37"/>
      <c r="E50" s="37">
        <v>-0.18532699999999999</v>
      </c>
      <c r="F50" s="37">
        <v>-0.59366099999999999</v>
      </c>
      <c r="G50" s="37">
        <v>-4.5059999999999996E-3</v>
      </c>
      <c r="H50" s="37">
        <v>6.6000000000000005E-5</v>
      </c>
      <c r="I50" s="37">
        <v>-3.0000000000000001E-5</v>
      </c>
      <c r="J50" s="37">
        <v>7.2000000000000002E-5</v>
      </c>
      <c r="K50" s="8"/>
      <c r="N50" s="25"/>
      <c r="O50" s="25"/>
      <c r="P50" s="25"/>
      <c r="Q50" s="25"/>
      <c r="R50" s="25"/>
      <c r="S50" s="25"/>
    </row>
    <row r="51" spans="1:19" x14ac:dyDescent="0.25">
      <c r="A51" s="38" t="s">
        <v>100</v>
      </c>
      <c r="B51" s="38" t="s">
        <v>51</v>
      </c>
      <c r="C51" s="38" t="s">
        <v>28</v>
      </c>
      <c r="D51" s="37"/>
      <c r="E51" s="37">
        <v>-0.30044100000000001</v>
      </c>
      <c r="F51" s="37">
        <v>-0.96609</v>
      </c>
      <c r="G51" s="37">
        <v>-7.0270000000000003E-3</v>
      </c>
      <c r="H51" s="37">
        <v>1.05E-4</v>
      </c>
      <c r="I51" s="37">
        <v>-4.8000000000000001E-5</v>
      </c>
      <c r="J51" s="37">
        <v>1.17E-4</v>
      </c>
      <c r="K51" s="8"/>
      <c r="N51" s="25"/>
      <c r="O51" s="25"/>
      <c r="P51" s="25"/>
      <c r="Q51" s="25"/>
      <c r="R51" s="25"/>
      <c r="S51" s="25"/>
    </row>
    <row r="52" spans="1:19" x14ac:dyDescent="0.25">
      <c r="A52" s="38" t="s">
        <v>101</v>
      </c>
      <c r="B52" s="38" t="s">
        <v>33</v>
      </c>
      <c r="C52" s="38" t="s">
        <v>28</v>
      </c>
      <c r="D52" s="37"/>
      <c r="E52" s="37">
        <v>7.3390029999999999</v>
      </c>
      <c r="F52" s="37">
        <v>-5.3048999999999999E-2</v>
      </c>
      <c r="G52" s="37">
        <v>6.3063999999999995E-2</v>
      </c>
      <c r="H52" s="37">
        <v>1.8199999999999999E-6</v>
      </c>
      <c r="I52" s="37">
        <v>1.0660000000000001E-3</v>
      </c>
      <c r="J52" s="37">
        <v>7.0690000000000004E-6</v>
      </c>
      <c r="K52" s="8"/>
      <c r="N52" s="25"/>
      <c r="O52" s="25"/>
      <c r="P52" s="25"/>
      <c r="Q52" s="25"/>
      <c r="R52" s="25"/>
      <c r="S52" s="25"/>
    </row>
    <row r="53" spans="1:19" x14ac:dyDescent="0.25">
      <c r="A53" s="38" t="s">
        <v>101</v>
      </c>
      <c r="B53" s="38" t="s">
        <v>37</v>
      </c>
      <c r="C53" s="38" t="s">
        <v>28</v>
      </c>
      <c r="D53" s="37"/>
      <c r="E53" s="37">
        <v>-1.150169</v>
      </c>
      <c r="F53" s="37">
        <v>5.9389909999999997</v>
      </c>
      <c r="G53" s="37">
        <v>-7.5042999999999999E-2</v>
      </c>
      <c r="H53" s="37">
        <v>-6.4999999999999997E-4</v>
      </c>
      <c r="I53" s="37">
        <v>-1.9900000000000001E-4</v>
      </c>
      <c r="J53" s="37">
        <v>1.8100000000000001E-4</v>
      </c>
      <c r="K53" s="8"/>
      <c r="N53" s="25"/>
      <c r="O53" s="25"/>
      <c r="P53" s="25"/>
      <c r="Q53" s="25"/>
      <c r="R53" s="25"/>
      <c r="S53" s="25"/>
    </row>
    <row r="54" spans="1:19" x14ac:dyDescent="0.25">
      <c r="A54" s="38" t="s">
        <v>101</v>
      </c>
      <c r="B54" s="38" t="s">
        <v>48</v>
      </c>
      <c r="C54" s="38" t="s">
        <v>29</v>
      </c>
      <c r="D54" s="38" t="s">
        <v>30</v>
      </c>
      <c r="E54" s="37">
        <v>7.4283140000000003</v>
      </c>
      <c r="F54" s="37">
        <v>0.18873799999999999</v>
      </c>
      <c r="G54" s="37">
        <v>6.4628000000000005E-2</v>
      </c>
      <c r="H54" s="37">
        <v>1.5999999999999999E-5</v>
      </c>
      <c r="I54" s="37">
        <v>1.078E-3</v>
      </c>
      <c r="J54" s="37">
        <v>1.5E-5</v>
      </c>
      <c r="K54" s="8"/>
      <c r="N54" s="25"/>
      <c r="O54" s="25"/>
      <c r="P54" s="25"/>
      <c r="Q54" s="25"/>
      <c r="R54" s="25"/>
      <c r="S54" s="25"/>
    </row>
    <row r="55" spans="1:19" x14ac:dyDescent="0.25">
      <c r="A55" s="38" t="s">
        <v>101</v>
      </c>
      <c r="B55" s="38" t="s">
        <v>49</v>
      </c>
      <c r="C55" s="38" t="s">
        <v>29</v>
      </c>
      <c r="D55" s="38" t="s">
        <v>30</v>
      </c>
      <c r="E55" s="37">
        <v>3.002818</v>
      </c>
      <c r="F55" s="37">
        <v>4.9028429999999998</v>
      </c>
      <c r="G55" s="37">
        <v>5.4092000000000001E-2</v>
      </c>
      <c r="H55" s="37">
        <v>5.3700000000000004E-4</v>
      </c>
      <c r="I55" s="37">
        <v>4.6999999999999999E-4</v>
      </c>
      <c r="J55" s="37">
        <v>4.7699999999999999E-4</v>
      </c>
      <c r="K55" s="8"/>
      <c r="N55" s="25"/>
      <c r="O55" s="25"/>
      <c r="P55" s="25"/>
      <c r="Q55" s="25"/>
      <c r="R55" s="25"/>
      <c r="S55" s="25"/>
    </row>
    <row r="56" spans="1:19" x14ac:dyDescent="0.25">
      <c r="A56" s="38" t="s">
        <v>101</v>
      </c>
      <c r="B56" s="38" t="s">
        <v>50</v>
      </c>
      <c r="C56" s="38" t="s">
        <v>28</v>
      </c>
      <c r="D56" s="37"/>
      <c r="E56" s="37">
        <v>-0.45843800000000001</v>
      </c>
      <c r="F56" s="37">
        <v>-0.59366099999999999</v>
      </c>
      <c r="G56" s="37">
        <v>1.474E-3</v>
      </c>
      <c r="H56" s="37">
        <v>6.7000000000000002E-5</v>
      </c>
      <c r="I56" s="37">
        <v>-7.2000000000000002E-5</v>
      </c>
      <c r="J56" s="37">
        <v>7.2000000000000002E-5</v>
      </c>
      <c r="K56" s="8"/>
      <c r="N56" s="25"/>
      <c r="O56" s="25"/>
      <c r="P56" s="25"/>
      <c r="Q56" s="25"/>
      <c r="R56" s="25"/>
      <c r="S56" s="25"/>
    </row>
    <row r="57" spans="1:19" x14ac:dyDescent="0.25">
      <c r="A57" s="38" t="s">
        <v>101</v>
      </c>
      <c r="B57" s="38" t="s">
        <v>51</v>
      </c>
      <c r="C57" s="38" t="s">
        <v>28</v>
      </c>
      <c r="D57" s="37"/>
      <c r="E57" s="37">
        <v>-0.74429100000000004</v>
      </c>
      <c r="F57" s="37">
        <v>-0.96609</v>
      </c>
      <c r="G57" s="37">
        <v>2.3570000000000002E-3</v>
      </c>
      <c r="H57" s="37">
        <v>1.07E-4</v>
      </c>
      <c r="I57" s="37">
        <v>-1.1400000000000001E-4</v>
      </c>
      <c r="J57" s="37">
        <v>1.17E-4</v>
      </c>
      <c r="K57" s="8"/>
      <c r="N57" s="25"/>
      <c r="O57" s="25"/>
      <c r="P57" s="25"/>
      <c r="Q57" s="25"/>
      <c r="R57" s="25"/>
      <c r="S57" s="25"/>
    </row>
    <row r="58" spans="1:19" x14ac:dyDescent="0.25">
      <c r="A58" s="38" t="s">
        <v>102</v>
      </c>
      <c r="B58" s="38" t="s">
        <v>33</v>
      </c>
      <c r="C58" s="38" t="s">
        <v>28</v>
      </c>
      <c r="D58" s="37"/>
      <c r="E58" s="37">
        <v>7.3121390000000002</v>
      </c>
      <c r="F58" s="37">
        <v>-5.3048999999999999E-2</v>
      </c>
      <c r="G58" s="37">
        <v>0.25254799999999999</v>
      </c>
      <c r="H58" s="37">
        <v>3.3000000000000003E-5</v>
      </c>
      <c r="I58" s="37">
        <v>1.0059999999999999E-3</v>
      </c>
      <c r="J58" s="37">
        <v>7.0690000000000004E-6</v>
      </c>
      <c r="K58" s="8"/>
      <c r="N58" s="25"/>
      <c r="O58" s="25"/>
      <c r="P58" s="25"/>
      <c r="Q58" s="25"/>
      <c r="R58" s="25"/>
      <c r="S58" s="25"/>
    </row>
    <row r="59" spans="1:19" x14ac:dyDescent="0.25">
      <c r="A59" s="38" t="s">
        <v>102</v>
      </c>
      <c r="B59" s="38" t="s">
        <v>37</v>
      </c>
      <c r="C59" s="38" t="s">
        <v>28</v>
      </c>
      <c r="D59" s="37"/>
      <c r="E59" s="37">
        <v>-1.8393470000000001</v>
      </c>
      <c r="F59" s="37">
        <v>5.9389909999999997</v>
      </c>
      <c r="G59" s="37">
        <v>-0.277507</v>
      </c>
      <c r="H59" s="37">
        <v>-3.6400000000000001E-4</v>
      </c>
      <c r="I59" s="37">
        <v>-2.9599999999999998E-4</v>
      </c>
      <c r="J59" s="37">
        <v>1.8100000000000001E-4</v>
      </c>
      <c r="K59" s="8"/>
      <c r="N59" s="25"/>
      <c r="O59" s="25"/>
      <c r="P59" s="25"/>
      <c r="Q59" s="25"/>
      <c r="R59" s="25"/>
      <c r="S59" s="25"/>
    </row>
    <row r="60" spans="1:19" x14ac:dyDescent="0.25">
      <c r="A60" s="38" t="s">
        <v>102</v>
      </c>
      <c r="B60" s="38" t="s">
        <v>48</v>
      </c>
      <c r="C60" s="38" t="s">
        <v>29</v>
      </c>
      <c r="D60" s="38" t="s">
        <v>30</v>
      </c>
      <c r="E60" s="37">
        <v>7.3971739999999997</v>
      </c>
      <c r="F60" s="37">
        <v>0.18873799999999999</v>
      </c>
      <c r="G60" s="37">
        <v>0.25778299999999998</v>
      </c>
      <c r="H60" s="37">
        <v>4.0000000000000003E-5</v>
      </c>
      <c r="I60" s="37">
        <v>1.0169999999999999E-3</v>
      </c>
      <c r="J60" s="37">
        <v>1.5E-5</v>
      </c>
      <c r="K60" s="8"/>
      <c r="N60" s="25"/>
      <c r="O60" s="25"/>
      <c r="P60" s="25"/>
      <c r="Q60" s="25"/>
      <c r="R60" s="25"/>
      <c r="S60" s="25"/>
    </row>
    <row r="61" spans="1:19" x14ac:dyDescent="0.25">
      <c r="A61" s="38" t="s">
        <v>102</v>
      </c>
      <c r="B61" s="38" t="s">
        <v>49</v>
      </c>
      <c r="C61" s="38" t="s">
        <v>29</v>
      </c>
      <c r="D61" s="38" t="s">
        <v>30</v>
      </c>
      <c r="E61" s="37">
        <v>4.8153449999999998</v>
      </c>
      <c r="F61" s="37">
        <v>4.9028429999999998</v>
      </c>
      <c r="G61" s="37">
        <v>0.218079</v>
      </c>
      <c r="H61" s="37">
        <v>2.8699999999999998E-4</v>
      </c>
      <c r="I61" s="37">
        <v>6.9999999999999999E-4</v>
      </c>
      <c r="J61" s="37">
        <v>4.7699999999999999E-4</v>
      </c>
      <c r="K61" s="8"/>
      <c r="N61" s="25"/>
      <c r="O61" s="25"/>
      <c r="P61" s="25"/>
      <c r="Q61" s="25"/>
      <c r="R61" s="25"/>
      <c r="S61" s="25"/>
    </row>
    <row r="62" spans="1:19" x14ac:dyDescent="0.25">
      <c r="A62" s="38" t="s">
        <v>102</v>
      </c>
      <c r="B62" s="38" t="s">
        <v>50</v>
      </c>
      <c r="C62" s="38" t="s">
        <v>28</v>
      </c>
      <c r="D62" s="37"/>
      <c r="E62" s="37">
        <v>-0.73155000000000003</v>
      </c>
      <c r="F62" s="37">
        <v>-0.59366099999999999</v>
      </c>
      <c r="G62" s="37">
        <v>-6.587E-3</v>
      </c>
      <c r="H62" s="37">
        <v>3.3000000000000003E-5</v>
      </c>
      <c r="I62" s="37">
        <v>-1.07E-4</v>
      </c>
      <c r="J62" s="37">
        <v>7.2000000000000002E-5</v>
      </c>
      <c r="K62" s="8"/>
      <c r="N62" s="25"/>
      <c r="O62" s="25"/>
      <c r="P62" s="25"/>
      <c r="Q62" s="25"/>
      <c r="R62" s="25"/>
      <c r="S62" s="25"/>
    </row>
    <row r="63" spans="1:19" x14ac:dyDescent="0.25">
      <c r="A63" s="38" t="s">
        <v>102</v>
      </c>
      <c r="B63" s="38" t="s">
        <v>51</v>
      </c>
      <c r="C63" s="38" t="s">
        <v>28</v>
      </c>
      <c r="D63" s="37"/>
      <c r="E63" s="37">
        <v>-1.188142</v>
      </c>
      <c r="F63" s="37">
        <v>-0.96609</v>
      </c>
      <c r="G63" s="37">
        <v>-1.0330000000000001E-2</v>
      </c>
      <c r="H63" s="37">
        <v>5.1999999999999997E-5</v>
      </c>
      <c r="I63" s="37">
        <v>-1.6899999999999999E-4</v>
      </c>
      <c r="J63" s="37">
        <v>1.17E-4</v>
      </c>
      <c r="K63" s="8"/>
      <c r="N63" s="25"/>
      <c r="O63" s="25"/>
      <c r="P63" s="25"/>
      <c r="Q63" s="25"/>
      <c r="R63" s="25"/>
      <c r="S63" s="25"/>
    </row>
    <row r="64" spans="1:19" x14ac:dyDescent="0.25">
      <c r="A64" s="38" t="s">
        <v>57</v>
      </c>
      <c r="B64" s="38" t="s">
        <v>33</v>
      </c>
      <c r="C64" s="38" t="s">
        <v>28</v>
      </c>
      <c r="D64" s="37"/>
      <c r="E64" s="37">
        <v>11.291468</v>
      </c>
      <c r="F64" s="37">
        <v>-1.0429000000000001E-2</v>
      </c>
      <c r="G64" s="37">
        <v>0.31168099999999999</v>
      </c>
      <c r="H64" s="37">
        <v>-3.4E-5</v>
      </c>
      <c r="I64" s="37">
        <v>1.06E-3</v>
      </c>
      <c r="J64" s="37">
        <v>3.1760000000000002E-6</v>
      </c>
      <c r="K64" s="8"/>
      <c r="N64" s="25"/>
      <c r="O64" s="25"/>
      <c r="P64" s="25"/>
      <c r="Q64" s="25"/>
      <c r="R64" s="25"/>
      <c r="S64" s="25"/>
    </row>
    <row r="65" spans="1:19" x14ac:dyDescent="0.25">
      <c r="A65" s="38" t="s">
        <v>57</v>
      </c>
      <c r="B65" s="38" t="s">
        <v>37</v>
      </c>
      <c r="C65" s="38" t="s">
        <v>28</v>
      </c>
      <c r="D65" s="37"/>
      <c r="E65" s="37">
        <v>1.7133910000000001</v>
      </c>
      <c r="F65" s="37">
        <v>9.0262530000000005</v>
      </c>
      <c r="G65" s="37">
        <v>0.26169199999999998</v>
      </c>
      <c r="H65" s="37">
        <v>-5.3399999999999997E-4</v>
      </c>
      <c r="I65" s="37">
        <v>1.7699999999999999E-4</v>
      </c>
      <c r="J65" s="37">
        <v>2.9399999999999999E-4</v>
      </c>
      <c r="K65" s="8"/>
      <c r="N65" s="25"/>
      <c r="O65" s="25"/>
      <c r="P65" s="25"/>
      <c r="Q65" s="25"/>
      <c r="R65" s="25"/>
      <c r="S65" s="25"/>
    </row>
    <row r="66" spans="1:19" x14ac:dyDescent="0.25">
      <c r="A66" s="38" t="s">
        <v>57</v>
      </c>
      <c r="B66" s="38" t="s">
        <v>48</v>
      </c>
      <c r="C66" s="38" t="s">
        <v>29</v>
      </c>
      <c r="D66" s="38" t="s">
        <v>30</v>
      </c>
      <c r="E66" s="37">
        <v>11.41006</v>
      </c>
      <c r="F66" s="37">
        <v>0.21529200000000001</v>
      </c>
      <c r="G66" s="37">
        <v>0.31021300000000002</v>
      </c>
      <c r="H66" s="37">
        <v>2.5999999999999998E-5</v>
      </c>
      <c r="I66" s="37">
        <v>1.0709999999999999E-3</v>
      </c>
      <c r="J66" s="37">
        <v>2.0000000000000002E-5</v>
      </c>
      <c r="K66" s="8"/>
      <c r="N66" s="25"/>
      <c r="O66" s="25"/>
      <c r="P66" s="25"/>
      <c r="Q66" s="25"/>
      <c r="R66" s="25"/>
      <c r="S66" s="25"/>
    </row>
    <row r="67" spans="1:19" x14ac:dyDescent="0.25">
      <c r="A67" s="38" t="s">
        <v>57</v>
      </c>
      <c r="B67" s="38" t="s">
        <v>49</v>
      </c>
      <c r="C67" s="38" t="s">
        <v>29</v>
      </c>
      <c r="D67" s="38" t="s">
        <v>30</v>
      </c>
      <c r="E67" s="37">
        <v>4.3727029999999996</v>
      </c>
      <c r="F67" s="37">
        <v>7.4485640000000002</v>
      </c>
      <c r="G67" s="37">
        <v>0.19354399999999999</v>
      </c>
      <c r="H67" s="37">
        <v>4.3600000000000003E-4</v>
      </c>
      <c r="I67" s="37">
        <v>4.2299999999999998E-4</v>
      </c>
      <c r="J67" s="37">
        <v>7.4399999999999998E-4</v>
      </c>
      <c r="K67" s="8"/>
      <c r="N67" s="25"/>
      <c r="O67" s="25"/>
      <c r="P67" s="25"/>
      <c r="Q67" s="25"/>
      <c r="R67" s="25"/>
      <c r="S67" s="25"/>
    </row>
    <row r="68" spans="1:19" x14ac:dyDescent="0.25">
      <c r="A68" s="38" t="s">
        <v>57</v>
      </c>
      <c r="B68" s="38" t="s">
        <v>50</v>
      </c>
      <c r="C68" s="38" t="s">
        <v>28</v>
      </c>
      <c r="D68" s="37"/>
      <c r="E68" s="37">
        <v>0.655748</v>
      </c>
      <c r="F68" s="37">
        <v>-0.92976199999999998</v>
      </c>
      <c r="G68" s="37">
        <v>-3.016E-3</v>
      </c>
      <c r="H68" s="37">
        <v>5.5999999999999999E-5</v>
      </c>
      <c r="I68" s="37">
        <v>6.6000000000000005E-5</v>
      </c>
      <c r="J68" s="37">
        <v>1.1400000000000001E-4</v>
      </c>
      <c r="K68" s="8"/>
      <c r="N68" s="25"/>
      <c r="O68" s="25"/>
      <c r="P68" s="25"/>
      <c r="Q68" s="25"/>
      <c r="R68" s="25"/>
      <c r="S68" s="25"/>
    </row>
    <row r="69" spans="1:19" x14ac:dyDescent="0.25">
      <c r="A69" s="38" t="s">
        <v>57</v>
      </c>
      <c r="B69" s="38" t="s">
        <v>51</v>
      </c>
      <c r="C69" s="38" t="s">
        <v>28</v>
      </c>
      <c r="D69" s="37"/>
      <c r="E69" s="37">
        <v>1.046975</v>
      </c>
      <c r="F69" s="37">
        <v>-1.484515</v>
      </c>
      <c r="G69" s="37">
        <v>-4.6540000000000002E-3</v>
      </c>
      <c r="H69" s="37">
        <v>8.6000000000000003E-5</v>
      </c>
      <c r="I69" s="37">
        <v>1.01E-4</v>
      </c>
      <c r="J69" s="37">
        <v>1.8100000000000001E-4</v>
      </c>
      <c r="K69" s="8"/>
      <c r="N69" s="25"/>
      <c r="O69" s="25"/>
      <c r="P69" s="25"/>
      <c r="Q69" s="25"/>
      <c r="R69" s="25"/>
      <c r="S69" s="25"/>
    </row>
    <row r="70" spans="1:19" x14ac:dyDescent="0.25">
      <c r="A70" s="38" t="s">
        <v>58</v>
      </c>
      <c r="B70" s="38" t="s">
        <v>33</v>
      </c>
      <c r="C70" s="38" t="s">
        <v>28</v>
      </c>
      <c r="D70" s="37"/>
      <c r="E70" s="37">
        <v>11.277813</v>
      </c>
      <c r="F70" s="37">
        <v>-1.0429000000000001E-2</v>
      </c>
      <c r="G70" s="37">
        <v>7.7482999999999996E-2</v>
      </c>
      <c r="H70" s="37">
        <v>-1.8E-5</v>
      </c>
      <c r="I70" s="37">
        <v>1.018E-3</v>
      </c>
      <c r="J70" s="37">
        <v>3.1760000000000002E-6</v>
      </c>
      <c r="K70" s="8"/>
      <c r="N70" s="25"/>
      <c r="O70" s="25"/>
      <c r="P70" s="25"/>
      <c r="Q70" s="25"/>
      <c r="R70" s="25"/>
      <c r="S70" s="25"/>
    </row>
    <row r="71" spans="1:19" x14ac:dyDescent="0.25">
      <c r="A71" s="38" t="s">
        <v>58</v>
      </c>
      <c r="B71" s="38" t="s">
        <v>37</v>
      </c>
      <c r="C71" s="38" t="s">
        <v>28</v>
      </c>
      <c r="D71" s="37"/>
      <c r="E71" s="37">
        <v>0.448934</v>
      </c>
      <c r="F71" s="37">
        <v>9.0262530000000005</v>
      </c>
      <c r="G71" s="37">
        <v>8.5309999999999997E-2</v>
      </c>
      <c r="H71" s="37">
        <v>-7.6499999999999995E-4</v>
      </c>
      <c r="I71" s="37">
        <v>4.3000000000000002E-5</v>
      </c>
      <c r="J71" s="37">
        <v>2.9399999999999999E-4</v>
      </c>
      <c r="K71" s="8"/>
      <c r="N71" s="25"/>
      <c r="O71" s="25"/>
      <c r="P71" s="25"/>
      <c r="Q71" s="25"/>
      <c r="R71" s="25"/>
      <c r="S71" s="25"/>
    </row>
    <row r="72" spans="1:19" x14ac:dyDescent="0.25">
      <c r="A72" s="38" t="s">
        <v>58</v>
      </c>
      <c r="B72" s="38" t="s">
        <v>48</v>
      </c>
      <c r="C72" s="38" t="s">
        <v>29</v>
      </c>
      <c r="D72" s="38" t="s">
        <v>30</v>
      </c>
      <c r="E72" s="37">
        <v>11.389032</v>
      </c>
      <c r="F72" s="37">
        <v>0.21529200000000001</v>
      </c>
      <c r="G72" s="37">
        <v>7.6429999999999998E-2</v>
      </c>
      <c r="H72" s="37">
        <v>1.2999999999999999E-5</v>
      </c>
      <c r="I72" s="37">
        <v>1.029E-3</v>
      </c>
      <c r="J72" s="37">
        <v>2.0000000000000002E-5</v>
      </c>
      <c r="K72" s="8"/>
      <c r="N72" s="25"/>
      <c r="O72" s="25"/>
      <c r="P72" s="25"/>
      <c r="Q72" s="25"/>
      <c r="R72" s="25"/>
      <c r="S72" s="25"/>
    </row>
    <row r="73" spans="1:19" x14ac:dyDescent="0.25">
      <c r="A73" s="38" t="s">
        <v>58</v>
      </c>
      <c r="B73" s="38" t="s">
        <v>49</v>
      </c>
      <c r="C73" s="38" t="s">
        <v>29</v>
      </c>
      <c r="D73" s="38" t="s">
        <v>30</v>
      </c>
      <c r="E73" s="37">
        <v>1.1950730000000001</v>
      </c>
      <c r="F73" s="37">
        <v>7.4485640000000002</v>
      </c>
      <c r="G73" s="37">
        <v>6.5352999999999994E-2</v>
      </c>
      <c r="H73" s="37">
        <v>6.3299999999999999E-4</v>
      </c>
      <c r="I73" s="37">
        <v>1.0399999999999999E-4</v>
      </c>
      <c r="J73" s="37">
        <v>7.4399999999999998E-4</v>
      </c>
      <c r="K73" s="8"/>
      <c r="N73" s="25"/>
      <c r="O73" s="25"/>
      <c r="P73" s="25"/>
      <c r="Q73" s="25"/>
      <c r="R73" s="25"/>
      <c r="S73" s="25"/>
    </row>
    <row r="74" spans="1:19" x14ac:dyDescent="0.25">
      <c r="A74" s="38" t="s">
        <v>58</v>
      </c>
      <c r="B74" s="38" t="s">
        <v>50</v>
      </c>
      <c r="C74" s="38" t="s">
        <v>28</v>
      </c>
      <c r="D74" s="37"/>
      <c r="E74" s="37">
        <v>0.16687399999999999</v>
      </c>
      <c r="F74" s="37">
        <v>-0.92976199999999998</v>
      </c>
      <c r="G74" s="37">
        <v>-6.7679999999999997E-3</v>
      </c>
      <c r="H74" s="37">
        <v>8.2999999999999998E-5</v>
      </c>
      <c r="I74" s="37">
        <v>1.5E-5</v>
      </c>
      <c r="J74" s="37">
        <v>1.1400000000000001E-4</v>
      </c>
      <c r="K74" s="8"/>
      <c r="N74" s="25"/>
      <c r="O74" s="25"/>
      <c r="P74" s="25"/>
      <c r="Q74" s="25"/>
      <c r="R74" s="25"/>
      <c r="S74" s="25"/>
    </row>
    <row r="75" spans="1:19" x14ac:dyDescent="0.25">
      <c r="A75" s="38" t="s">
        <v>58</v>
      </c>
      <c r="B75" s="38" t="s">
        <v>51</v>
      </c>
      <c r="C75" s="38" t="s">
        <v>28</v>
      </c>
      <c r="D75" s="37"/>
      <c r="E75" s="37">
        <v>0.26693499999999998</v>
      </c>
      <c r="F75" s="37">
        <v>-1.484515</v>
      </c>
      <c r="G75" s="37">
        <v>-1.0546E-2</v>
      </c>
      <c r="H75" s="37">
        <v>1.27E-4</v>
      </c>
      <c r="I75" s="37">
        <v>2.3E-5</v>
      </c>
      <c r="J75" s="37">
        <v>1.8100000000000001E-4</v>
      </c>
      <c r="K75" s="8"/>
      <c r="N75" s="25"/>
      <c r="O75" s="25"/>
      <c r="P75" s="25"/>
      <c r="Q75" s="25"/>
      <c r="R75" s="25"/>
      <c r="S75" s="25"/>
    </row>
    <row r="76" spans="1:19" x14ac:dyDescent="0.25">
      <c r="A76" s="38" t="s">
        <v>59</v>
      </c>
      <c r="B76" s="38" t="s">
        <v>33</v>
      </c>
      <c r="C76" s="38" t="s">
        <v>28</v>
      </c>
      <c r="D76" s="37"/>
      <c r="E76" s="37">
        <v>11.264792999999999</v>
      </c>
      <c r="F76" s="37">
        <v>-1.0429000000000001E-2</v>
      </c>
      <c r="G76" s="37">
        <v>6.2733999999999998E-2</v>
      </c>
      <c r="H76" s="37">
        <v>-1.2E-5</v>
      </c>
      <c r="I76" s="37">
        <v>1.023E-3</v>
      </c>
      <c r="J76" s="37">
        <v>3.1760000000000002E-6</v>
      </c>
      <c r="N76" s="25"/>
      <c r="O76" s="25"/>
      <c r="P76" s="25"/>
      <c r="Q76" s="25"/>
      <c r="R76" s="25"/>
      <c r="S76" s="25"/>
    </row>
    <row r="77" spans="1:19" x14ac:dyDescent="0.25">
      <c r="A77" s="38" t="s">
        <v>59</v>
      </c>
      <c r="B77" s="38" t="s">
        <v>37</v>
      </c>
      <c r="C77" s="38" t="s">
        <v>28</v>
      </c>
      <c r="D77" s="37"/>
      <c r="E77" s="37">
        <v>-0.75671200000000005</v>
      </c>
      <c r="F77" s="37">
        <v>9.0262530000000005</v>
      </c>
      <c r="G77" s="37">
        <v>2.9808000000000001E-2</v>
      </c>
      <c r="H77" s="37">
        <v>-7.45E-4</v>
      </c>
      <c r="I77" s="37">
        <v>-7.7000000000000001E-5</v>
      </c>
      <c r="J77" s="37">
        <v>2.9399999999999999E-4</v>
      </c>
      <c r="N77" s="25"/>
      <c r="O77" s="25"/>
      <c r="P77" s="25"/>
      <c r="Q77" s="25"/>
      <c r="R77" s="25"/>
      <c r="S77" s="25"/>
    </row>
    <row r="78" spans="1:19" x14ac:dyDescent="0.25">
      <c r="A78" s="38" t="s">
        <v>59</v>
      </c>
      <c r="B78" s="38" t="s">
        <v>48</v>
      </c>
      <c r="C78" s="38" t="s">
        <v>29</v>
      </c>
      <c r="D78" s="38" t="s">
        <v>30</v>
      </c>
      <c r="E78" s="37">
        <v>11.369565</v>
      </c>
      <c r="F78" s="37">
        <v>0.21529200000000001</v>
      </c>
      <c r="G78" s="37">
        <v>6.2368E-2</v>
      </c>
      <c r="H78" s="37">
        <v>1.2E-5</v>
      </c>
      <c r="I78" s="37">
        <v>1.0330000000000001E-3</v>
      </c>
      <c r="J78" s="37">
        <v>2.0000000000000002E-5</v>
      </c>
      <c r="N78" s="25"/>
      <c r="O78" s="25"/>
      <c r="P78" s="25"/>
      <c r="Q78" s="25"/>
      <c r="R78" s="25"/>
      <c r="S78" s="25"/>
    </row>
    <row r="79" spans="1:19" x14ac:dyDescent="0.25">
      <c r="A79" s="38" t="s">
        <v>59</v>
      </c>
      <c r="B79" s="38" t="s">
        <v>49</v>
      </c>
      <c r="C79" s="38" t="s">
        <v>29</v>
      </c>
      <c r="D79" s="38" t="s">
        <v>30</v>
      </c>
      <c r="E79" s="37">
        <v>1.9044209999999999</v>
      </c>
      <c r="F79" s="37">
        <v>7.4485640000000002</v>
      </c>
      <c r="G79" s="37">
        <v>3.3258000000000003E-2</v>
      </c>
      <c r="H79" s="37">
        <v>6.1700000000000004E-4</v>
      </c>
      <c r="I79" s="37">
        <v>1.8900000000000001E-4</v>
      </c>
      <c r="J79" s="37">
        <v>7.4399999999999998E-4</v>
      </c>
      <c r="N79" s="25"/>
      <c r="O79" s="25"/>
      <c r="P79" s="25"/>
      <c r="Q79" s="25"/>
      <c r="R79" s="25"/>
      <c r="S79" s="25"/>
    </row>
    <row r="80" spans="1:19" x14ac:dyDescent="0.25">
      <c r="A80" s="38" t="s">
        <v>59</v>
      </c>
      <c r="B80" s="38" t="s">
        <v>50</v>
      </c>
      <c r="C80" s="38" t="s">
        <v>28</v>
      </c>
      <c r="D80" s="37"/>
      <c r="E80" s="37">
        <v>-0.299261</v>
      </c>
      <c r="F80" s="37">
        <v>-0.92976199999999998</v>
      </c>
      <c r="G80" s="37">
        <v>-5.6020000000000002E-3</v>
      </c>
      <c r="H80" s="37">
        <v>8.2000000000000001E-5</v>
      </c>
      <c r="I80" s="37">
        <v>-3.0000000000000001E-5</v>
      </c>
      <c r="J80" s="37">
        <v>1.1400000000000001E-4</v>
      </c>
      <c r="N80" s="25"/>
      <c r="O80" s="25"/>
      <c r="P80" s="25"/>
      <c r="Q80" s="25"/>
      <c r="R80" s="25"/>
      <c r="S80" s="25"/>
    </row>
    <row r="81" spans="1:19" x14ac:dyDescent="0.25">
      <c r="A81" s="38" t="s">
        <v>59</v>
      </c>
      <c r="B81" s="38" t="s">
        <v>51</v>
      </c>
      <c r="C81" s="38" t="s">
        <v>28</v>
      </c>
      <c r="D81" s="37"/>
      <c r="E81" s="37">
        <v>-0.476825</v>
      </c>
      <c r="F81" s="37">
        <v>-1.484515</v>
      </c>
      <c r="G81" s="37">
        <v>-8.6940000000000003E-3</v>
      </c>
      <c r="H81" s="37">
        <v>1.25E-4</v>
      </c>
      <c r="I81" s="37">
        <v>-4.6999999999999997E-5</v>
      </c>
      <c r="J81" s="37">
        <v>1.8100000000000001E-4</v>
      </c>
      <c r="N81" s="25"/>
      <c r="O81" s="25"/>
      <c r="P81" s="25"/>
      <c r="Q81" s="25"/>
      <c r="R81" s="25"/>
      <c r="S81" s="25"/>
    </row>
    <row r="82" spans="1:19" x14ac:dyDescent="0.25">
      <c r="A82" s="38" t="s">
        <v>60</v>
      </c>
      <c r="B82" s="38" t="s">
        <v>33</v>
      </c>
      <c r="C82" s="38" t="s">
        <v>28</v>
      </c>
      <c r="D82" s="37"/>
      <c r="E82" s="37">
        <v>11.252725999999999</v>
      </c>
      <c r="F82" s="37">
        <v>-1.0429000000000001E-2</v>
      </c>
      <c r="G82" s="37">
        <v>8.0406000000000005E-2</v>
      </c>
      <c r="H82" s="37">
        <v>-5.8440000000000003E-6</v>
      </c>
      <c r="I82" s="37">
        <v>1.029E-3</v>
      </c>
      <c r="J82" s="37">
        <v>3.1760000000000002E-6</v>
      </c>
      <c r="N82" s="25"/>
      <c r="O82" s="25"/>
      <c r="P82" s="25"/>
      <c r="Q82" s="25"/>
      <c r="R82" s="25"/>
      <c r="S82" s="25"/>
    </row>
    <row r="83" spans="1:19" x14ac:dyDescent="0.25">
      <c r="A83" s="38" t="s">
        <v>60</v>
      </c>
      <c r="B83" s="38" t="s">
        <v>37</v>
      </c>
      <c r="C83" s="38" t="s">
        <v>28</v>
      </c>
      <c r="D83" s="37"/>
      <c r="E83" s="37">
        <v>-1.874139</v>
      </c>
      <c r="F83" s="37">
        <v>9.0262530000000005</v>
      </c>
      <c r="G83" s="37">
        <v>-9.1250999999999999E-2</v>
      </c>
      <c r="H83" s="37">
        <v>-7.5500000000000003E-4</v>
      </c>
      <c r="I83" s="37">
        <v>-1.8799999999999999E-4</v>
      </c>
      <c r="J83" s="37">
        <v>2.9399999999999999E-4</v>
      </c>
      <c r="N83" s="25"/>
      <c r="O83" s="25"/>
      <c r="P83" s="25"/>
      <c r="Q83" s="25"/>
      <c r="R83" s="25"/>
      <c r="S83" s="25"/>
    </row>
    <row r="84" spans="1:19" x14ac:dyDescent="0.25">
      <c r="A84" s="38" t="s">
        <v>60</v>
      </c>
      <c r="B84" s="38" t="s">
        <v>48</v>
      </c>
      <c r="C84" s="38" t="s">
        <v>29</v>
      </c>
      <c r="D84" s="38" t="s">
        <v>30</v>
      </c>
      <c r="E84" s="37">
        <v>11.352034</v>
      </c>
      <c r="F84" s="37">
        <v>0.21529200000000001</v>
      </c>
      <c r="G84" s="37">
        <v>8.2369999999999999E-2</v>
      </c>
      <c r="H84" s="37">
        <v>1.5E-5</v>
      </c>
      <c r="I84" s="37">
        <v>1.0380000000000001E-3</v>
      </c>
      <c r="J84" s="37">
        <v>2.0000000000000002E-5</v>
      </c>
      <c r="N84" s="25"/>
      <c r="O84" s="25"/>
      <c r="P84" s="25"/>
      <c r="Q84" s="25"/>
      <c r="R84" s="25"/>
      <c r="S84" s="25"/>
    </row>
    <row r="85" spans="1:19" x14ac:dyDescent="0.25">
      <c r="A85" s="38" t="s">
        <v>60</v>
      </c>
      <c r="B85" s="38" t="s">
        <v>49</v>
      </c>
      <c r="C85" s="38" t="s">
        <v>29</v>
      </c>
      <c r="D85" s="38" t="s">
        <v>30</v>
      </c>
      <c r="E85" s="37">
        <v>4.7207460000000001</v>
      </c>
      <c r="F85" s="37">
        <v>7.4485640000000002</v>
      </c>
      <c r="G85" s="37">
        <v>6.6159999999999997E-2</v>
      </c>
      <c r="H85" s="37">
        <v>6.2299999999999996E-4</v>
      </c>
      <c r="I85" s="37">
        <v>4.5399999999999998E-4</v>
      </c>
      <c r="J85" s="37">
        <v>7.4399999999999998E-4</v>
      </c>
      <c r="N85" s="25"/>
      <c r="O85" s="25"/>
      <c r="P85" s="25"/>
      <c r="Q85" s="25"/>
      <c r="R85" s="25"/>
      <c r="S85" s="25"/>
    </row>
    <row r="86" spans="1:19" x14ac:dyDescent="0.25">
      <c r="A86" s="38" t="s">
        <v>60</v>
      </c>
      <c r="B86" s="38" t="s">
        <v>50</v>
      </c>
      <c r="C86" s="38" t="s">
        <v>28</v>
      </c>
      <c r="D86" s="37"/>
      <c r="E86" s="37">
        <v>-0.73128899999999997</v>
      </c>
      <c r="F86" s="37">
        <v>-0.92976199999999998</v>
      </c>
      <c r="G86" s="37">
        <v>1.369E-3</v>
      </c>
      <c r="H86" s="37">
        <v>8.2000000000000001E-5</v>
      </c>
      <c r="I86" s="37">
        <v>-7.2999999999999999E-5</v>
      </c>
      <c r="J86" s="37">
        <v>1.1400000000000001E-4</v>
      </c>
      <c r="N86" s="25"/>
      <c r="O86" s="25"/>
      <c r="P86" s="25"/>
      <c r="Q86" s="25"/>
      <c r="R86" s="25"/>
      <c r="S86" s="25"/>
    </row>
    <row r="87" spans="1:19" x14ac:dyDescent="0.25">
      <c r="A87" s="38" t="s">
        <v>60</v>
      </c>
      <c r="B87" s="38" t="s">
        <v>51</v>
      </c>
      <c r="C87" s="38" t="s">
        <v>28</v>
      </c>
      <c r="D87" s="37"/>
      <c r="E87" s="37">
        <v>-1.1661630000000001</v>
      </c>
      <c r="F87" s="37">
        <v>-1.484515</v>
      </c>
      <c r="G87" s="37">
        <v>2.176E-3</v>
      </c>
      <c r="H87" s="37">
        <v>1.25E-4</v>
      </c>
      <c r="I87" s="37">
        <v>-1.11E-4</v>
      </c>
      <c r="J87" s="37">
        <v>1.8100000000000001E-4</v>
      </c>
      <c r="N87" s="25"/>
      <c r="O87" s="25"/>
      <c r="P87" s="25"/>
      <c r="Q87" s="25"/>
      <c r="R87" s="25"/>
      <c r="S87" s="25"/>
    </row>
    <row r="88" spans="1:19" x14ac:dyDescent="0.25">
      <c r="A88" s="38" t="s">
        <v>61</v>
      </c>
      <c r="B88" s="38" t="s">
        <v>33</v>
      </c>
      <c r="C88" s="38" t="s">
        <v>28</v>
      </c>
      <c r="D88" s="37"/>
      <c r="E88" s="37">
        <v>11.240658</v>
      </c>
      <c r="F88" s="37">
        <v>-1.0429000000000001E-2</v>
      </c>
      <c r="G88" s="37">
        <v>0.30614000000000002</v>
      </c>
      <c r="H88" s="37">
        <v>2.1999999999999999E-5</v>
      </c>
      <c r="I88" s="37">
        <v>1.0809999999999999E-3</v>
      </c>
      <c r="J88" s="37">
        <v>3.1760000000000002E-6</v>
      </c>
      <c r="N88" s="25"/>
      <c r="O88" s="25"/>
      <c r="P88" s="25"/>
      <c r="Q88" s="25"/>
      <c r="R88" s="25"/>
      <c r="S88" s="25"/>
    </row>
    <row r="89" spans="1:19" x14ac:dyDescent="0.25">
      <c r="A89" s="38" t="s">
        <v>61</v>
      </c>
      <c r="B89" s="38" t="s">
        <v>37</v>
      </c>
      <c r="C89" s="38" t="s">
        <v>28</v>
      </c>
      <c r="D89" s="37"/>
      <c r="E89" s="37">
        <v>-2.9915660000000002</v>
      </c>
      <c r="F89" s="37">
        <v>9.0262530000000005</v>
      </c>
      <c r="G89" s="37">
        <v>-0.34129199999999998</v>
      </c>
      <c r="H89" s="37">
        <v>-5.1199999999999998E-4</v>
      </c>
      <c r="I89" s="37">
        <v>-3.1399999999999999E-4</v>
      </c>
      <c r="J89" s="37">
        <v>2.9399999999999999E-4</v>
      </c>
      <c r="N89" s="25"/>
      <c r="O89" s="25"/>
      <c r="P89" s="25"/>
      <c r="Q89" s="25"/>
      <c r="R89" s="25"/>
      <c r="S89" s="25"/>
    </row>
    <row r="90" spans="1:19" x14ac:dyDescent="0.25">
      <c r="A90" s="38" t="s">
        <v>61</v>
      </c>
      <c r="B90" s="38" t="s">
        <v>48</v>
      </c>
      <c r="C90" s="38" t="s">
        <v>29</v>
      </c>
      <c r="D90" s="38" t="s">
        <v>30</v>
      </c>
      <c r="E90" s="37">
        <v>11.334996</v>
      </c>
      <c r="F90" s="37">
        <v>0.21529200000000001</v>
      </c>
      <c r="G90" s="37">
        <v>0.31270500000000001</v>
      </c>
      <c r="H90" s="37">
        <v>3.1999999999999999E-5</v>
      </c>
      <c r="I90" s="37">
        <v>1.09E-3</v>
      </c>
      <c r="J90" s="37">
        <v>2.0000000000000002E-5</v>
      </c>
      <c r="N90" s="25"/>
      <c r="O90" s="25"/>
      <c r="P90" s="25"/>
      <c r="Q90" s="25"/>
      <c r="R90" s="25"/>
      <c r="S90" s="25"/>
    </row>
    <row r="91" spans="1:19" x14ac:dyDescent="0.25">
      <c r="A91" s="38" t="s">
        <v>61</v>
      </c>
      <c r="B91" s="38" t="s">
        <v>49</v>
      </c>
      <c r="C91" s="38" t="s">
        <v>29</v>
      </c>
      <c r="D91" s="38" t="s">
        <v>30</v>
      </c>
      <c r="E91" s="37">
        <v>7.5454460000000001</v>
      </c>
      <c r="F91" s="37">
        <v>7.4485640000000002</v>
      </c>
      <c r="G91" s="37">
        <v>0.26784400000000003</v>
      </c>
      <c r="H91" s="37">
        <v>4.1199999999999999E-4</v>
      </c>
      <c r="I91" s="37">
        <v>7.54E-4</v>
      </c>
      <c r="J91" s="37">
        <v>7.4399999999999998E-4</v>
      </c>
      <c r="N91" s="25"/>
      <c r="O91" s="25"/>
      <c r="P91" s="25"/>
      <c r="Q91" s="25"/>
      <c r="R91" s="25"/>
      <c r="S91" s="25"/>
    </row>
    <row r="92" spans="1:19" x14ac:dyDescent="0.25">
      <c r="A92" s="38" t="s">
        <v>61</v>
      </c>
      <c r="B92" s="38" t="s">
        <v>50</v>
      </c>
      <c r="C92" s="38" t="s">
        <v>28</v>
      </c>
      <c r="D92" s="37"/>
      <c r="E92" s="37">
        <v>-1.1633169999999999</v>
      </c>
      <c r="F92" s="37">
        <v>-0.92976199999999998</v>
      </c>
      <c r="G92" s="37">
        <v>-7.8079999999999998E-3</v>
      </c>
      <c r="H92" s="37">
        <v>5.1E-5</v>
      </c>
      <c r="I92" s="37">
        <v>-1.2E-4</v>
      </c>
      <c r="J92" s="37">
        <v>1.1400000000000001E-4</v>
      </c>
      <c r="N92" s="25"/>
      <c r="O92" s="25"/>
      <c r="P92" s="25"/>
      <c r="Q92" s="25"/>
      <c r="R92" s="25"/>
      <c r="S92" s="25"/>
    </row>
    <row r="93" spans="1:19" x14ac:dyDescent="0.25">
      <c r="A93" s="38" t="s">
        <v>61</v>
      </c>
      <c r="B93" s="38" t="s">
        <v>51</v>
      </c>
      <c r="C93" s="38" t="s">
        <v>28</v>
      </c>
      <c r="D93" s="37"/>
      <c r="E93" s="37">
        <v>-1.8555010000000001</v>
      </c>
      <c r="F93" s="37">
        <v>-1.484515</v>
      </c>
      <c r="G93" s="37">
        <v>-1.2186000000000001E-2</v>
      </c>
      <c r="H93" s="37">
        <v>7.7999999999999999E-5</v>
      </c>
      <c r="I93" s="37">
        <v>-1.84E-4</v>
      </c>
      <c r="J93" s="37">
        <v>1.8100000000000001E-4</v>
      </c>
      <c r="N93" s="25"/>
      <c r="O93" s="25"/>
      <c r="P93" s="25"/>
      <c r="Q93" s="25"/>
      <c r="R93" s="25"/>
      <c r="S93" s="25"/>
    </row>
    <row r="94" spans="1:19" x14ac:dyDescent="0.25">
      <c r="A94" s="38" t="s">
        <v>62</v>
      </c>
      <c r="B94" s="38" t="s">
        <v>33</v>
      </c>
      <c r="C94" s="38" t="s">
        <v>28</v>
      </c>
      <c r="D94" s="37"/>
      <c r="E94" s="37">
        <v>14.6319</v>
      </c>
      <c r="F94" s="37">
        <v>5.0686000000000002E-2</v>
      </c>
      <c r="G94" s="37">
        <v>0.339613</v>
      </c>
      <c r="H94" s="37">
        <v>-3.8999999999999999E-5</v>
      </c>
      <c r="I94" s="37">
        <v>7.5699999999999997E-4</v>
      </c>
      <c r="J94" s="37">
        <v>-2.745E-6</v>
      </c>
      <c r="N94" s="25"/>
      <c r="O94" s="25"/>
      <c r="P94" s="25"/>
      <c r="Q94" s="25"/>
      <c r="R94" s="25"/>
      <c r="S94" s="25"/>
    </row>
    <row r="95" spans="1:19" x14ac:dyDescent="0.25">
      <c r="A95" s="38" t="s">
        <v>62</v>
      </c>
      <c r="B95" s="38" t="s">
        <v>37</v>
      </c>
      <c r="C95" s="38" t="s">
        <v>28</v>
      </c>
      <c r="D95" s="37"/>
      <c r="E95" s="37">
        <v>2.2808890000000002</v>
      </c>
      <c r="F95" s="37">
        <v>11.742264</v>
      </c>
      <c r="G95" s="37">
        <v>0.28701900000000002</v>
      </c>
      <c r="H95" s="37">
        <v>-4.0000000000000002E-4</v>
      </c>
      <c r="I95" s="37">
        <v>1.34E-4</v>
      </c>
      <c r="J95" s="37">
        <v>3.9199999999999999E-4</v>
      </c>
      <c r="N95" s="25"/>
      <c r="O95" s="25"/>
      <c r="P95" s="25"/>
      <c r="Q95" s="25"/>
      <c r="R95" s="25"/>
      <c r="S95" s="25"/>
    </row>
    <row r="96" spans="1:19" x14ac:dyDescent="0.25">
      <c r="A96" s="38" t="s">
        <v>62</v>
      </c>
      <c r="B96" s="38" t="s">
        <v>48</v>
      </c>
      <c r="C96" s="38" t="s">
        <v>29</v>
      </c>
      <c r="D96" s="38" t="s">
        <v>30</v>
      </c>
      <c r="E96" s="37">
        <v>14.739293999999999</v>
      </c>
      <c r="F96" s="37">
        <v>0.22450000000000001</v>
      </c>
      <c r="G96" s="37">
        <v>0.33811099999999999</v>
      </c>
      <c r="H96" s="37">
        <v>3.3000000000000003E-5</v>
      </c>
      <c r="I96" s="37">
        <v>7.7300000000000003E-4</v>
      </c>
      <c r="J96" s="37">
        <v>2.5999999999999998E-5</v>
      </c>
      <c r="N96" s="25"/>
      <c r="O96" s="25"/>
      <c r="P96" s="25"/>
      <c r="Q96" s="25"/>
      <c r="R96" s="25"/>
      <c r="S96" s="25"/>
    </row>
    <row r="97" spans="1:19" x14ac:dyDescent="0.25">
      <c r="A97" s="38" t="s">
        <v>62</v>
      </c>
      <c r="B97" s="38" t="s">
        <v>49</v>
      </c>
      <c r="C97" s="38" t="s">
        <v>29</v>
      </c>
      <c r="D97" s="38" t="s">
        <v>30</v>
      </c>
      <c r="E97" s="37">
        <v>5.6933179999999997</v>
      </c>
      <c r="F97" s="37">
        <v>9.6673010000000001</v>
      </c>
      <c r="G97" s="37">
        <v>0.21246100000000001</v>
      </c>
      <c r="H97" s="37">
        <v>3.2699999999999998E-4</v>
      </c>
      <c r="I97" s="37">
        <v>3.0499999999999999E-4</v>
      </c>
      <c r="J97" s="37">
        <v>9.7499999999999996E-4</v>
      </c>
      <c r="N97" s="25"/>
      <c r="O97" s="25"/>
      <c r="P97" s="25"/>
      <c r="Q97" s="25"/>
      <c r="R97" s="25"/>
      <c r="S97" s="25"/>
    </row>
    <row r="98" spans="1:19" x14ac:dyDescent="0.25">
      <c r="A98" s="38" t="s">
        <v>62</v>
      </c>
      <c r="B98" s="38" t="s">
        <v>50</v>
      </c>
      <c r="C98" s="38" t="s">
        <v>28</v>
      </c>
      <c r="D98" s="37"/>
      <c r="E98" s="37">
        <v>0.86610600000000004</v>
      </c>
      <c r="F98" s="37">
        <v>-1.229082</v>
      </c>
      <c r="G98" s="37">
        <v>-3.408E-3</v>
      </c>
      <c r="H98" s="37">
        <v>4.1999999999999998E-5</v>
      </c>
      <c r="I98" s="37">
        <v>4.8000000000000001E-5</v>
      </c>
      <c r="J98" s="37">
        <v>1.5100000000000001E-4</v>
      </c>
      <c r="N98" s="25"/>
      <c r="O98" s="25"/>
      <c r="P98" s="25"/>
      <c r="Q98" s="25"/>
      <c r="R98" s="25"/>
      <c r="S98" s="25"/>
    </row>
    <row r="99" spans="1:19" x14ac:dyDescent="0.25">
      <c r="A99" s="38" t="s">
        <v>62</v>
      </c>
      <c r="B99" s="38" t="s">
        <v>51</v>
      </c>
      <c r="C99" s="38" t="s">
        <v>28</v>
      </c>
      <c r="D99" s="37"/>
      <c r="E99" s="37">
        <v>1.367424</v>
      </c>
      <c r="F99" s="37">
        <v>-1.9404170000000001</v>
      </c>
      <c r="G99" s="37">
        <v>-5.2550000000000001E-3</v>
      </c>
      <c r="H99" s="37">
        <v>6.3E-5</v>
      </c>
      <c r="I99" s="37">
        <v>7.2999999999999999E-5</v>
      </c>
      <c r="J99" s="37">
        <v>2.3800000000000001E-4</v>
      </c>
      <c r="N99" s="25"/>
      <c r="O99" s="25"/>
      <c r="P99" s="25"/>
      <c r="Q99" s="25"/>
      <c r="R99" s="25"/>
      <c r="S99" s="25"/>
    </row>
    <row r="100" spans="1:19" x14ac:dyDescent="0.25">
      <c r="A100" s="38" t="s">
        <v>63</v>
      </c>
      <c r="B100" s="38" t="s">
        <v>33</v>
      </c>
      <c r="C100" s="38" t="s">
        <v>28</v>
      </c>
      <c r="D100" s="37"/>
      <c r="E100" s="37">
        <v>14.643703</v>
      </c>
      <c r="F100" s="37">
        <v>5.0686000000000002E-2</v>
      </c>
      <c r="G100" s="37">
        <v>8.6923E-2</v>
      </c>
      <c r="H100" s="37">
        <v>-2.5000000000000001E-5</v>
      </c>
      <c r="I100" s="37">
        <v>7.5199999999999996E-4</v>
      </c>
      <c r="J100" s="37">
        <v>-2.745E-6</v>
      </c>
      <c r="N100" s="25"/>
      <c r="O100" s="25"/>
      <c r="P100" s="25"/>
      <c r="Q100" s="25"/>
      <c r="R100" s="25"/>
      <c r="S100" s="25"/>
    </row>
    <row r="101" spans="1:19" x14ac:dyDescent="0.25">
      <c r="A101" s="38" t="s">
        <v>63</v>
      </c>
      <c r="B101" s="38" t="s">
        <v>37</v>
      </c>
      <c r="C101" s="38" t="s">
        <v>28</v>
      </c>
      <c r="D101" s="37"/>
      <c r="E101" s="37">
        <v>0.59434100000000001</v>
      </c>
      <c r="F101" s="37">
        <v>11.742264</v>
      </c>
      <c r="G101" s="37">
        <v>9.3691999999999998E-2</v>
      </c>
      <c r="H101" s="37">
        <v>-5.5599999999999996E-4</v>
      </c>
      <c r="I101" s="37">
        <v>3.3000000000000003E-5</v>
      </c>
      <c r="J101" s="37">
        <v>3.9199999999999999E-4</v>
      </c>
      <c r="N101" s="25"/>
      <c r="O101" s="25"/>
      <c r="P101" s="25"/>
      <c r="Q101" s="25"/>
      <c r="R101" s="25"/>
      <c r="S101" s="25"/>
    </row>
    <row r="102" spans="1:19" x14ac:dyDescent="0.25">
      <c r="A102" s="38" t="s">
        <v>63</v>
      </c>
      <c r="B102" s="38" t="s">
        <v>48</v>
      </c>
      <c r="C102" s="38" t="s">
        <v>29</v>
      </c>
      <c r="D102" s="38" t="s">
        <v>30</v>
      </c>
      <c r="E102" s="37">
        <v>14.741433000000001</v>
      </c>
      <c r="F102" s="37">
        <v>0.22450000000000001</v>
      </c>
      <c r="G102" s="37">
        <v>8.5787000000000002E-2</v>
      </c>
      <c r="H102" s="37">
        <v>1.9000000000000001E-5</v>
      </c>
      <c r="I102" s="37">
        <v>7.6599999999999997E-4</v>
      </c>
      <c r="J102" s="37">
        <v>2.5999999999999998E-5</v>
      </c>
      <c r="N102" s="25"/>
      <c r="O102" s="25"/>
      <c r="P102" s="25"/>
      <c r="Q102" s="25"/>
      <c r="R102" s="25"/>
      <c r="S102" s="25"/>
    </row>
    <row r="103" spans="1:19" x14ac:dyDescent="0.25">
      <c r="A103" s="38" t="s">
        <v>63</v>
      </c>
      <c r="B103" s="38" t="s">
        <v>49</v>
      </c>
      <c r="C103" s="38" t="s">
        <v>29</v>
      </c>
      <c r="D103" s="38" t="s">
        <v>30</v>
      </c>
      <c r="E103" s="37">
        <v>1.530948</v>
      </c>
      <c r="F103" s="37">
        <v>9.6673010000000001</v>
      </c>
      <c r="G103" s="37">
        <v>7.1705000000000005E-2</v>
      </c>
      <c r="H103" s="37">
        <v>4.6299999999999998E-4</v>
      </c>
      <c r="I103" s="37">
        <v>7.3999999999999996E-5</v>
      </c>
      <c r="J103" s="37">
        <v>9.7499999999999996E-4</v>
      </c>
      <c r="N103" s="25"/>
      <c r="O103" s="25"/>
      <c r="P103" s="25"/>
      <c r="Q103" s="25"/>
      <c r="R103" s="25"/>
      <c r="S103" s="25"/>
    </row>
    <row r="104" spans="1:19" x14ac:dyDescent="0.25">
      <c r="A104" s="38" t="s">
        <v>63</v>
      </c>
      <c r="B104" s="38" t="s">
        <v>50</v>
      </c>
      <c r="C104" s="38" t="s">
        <v>28</v>
      </c>
      <c r="D104" s="37"/>
      <c r="E104" s="37">
        <v>0.21704899999999999</v>
      </c>
      <c r="F104" s="37">
        <v>-1.229082</v>
      </c>
      <c r="G104" s="37">
        <v>-7.3759999999999997E-3</v>
      </c>
      <c r="H104" s="37">
        <v>6.0999999999999999E-5</v>
      </c>
      <c r="I104" s="37">
        <v>1.1E-5</v>
      </c>
      <c r="J104" s="37">
        <v>1.5100000000000001E-4</v>
      </c>
      <c r="N104" s="25"/>
      <c r="O104" s="25"/>
      <c r="P104" s="25"/>
      <c r="Q104" s="25"/>
      <c r="R104" s="25"/>
      <c r="S104" s="25"/>
    </row>
    <row r="105" spans="1:19" x14ac:dyDescent="0.25">
      <c r="A105" s="38" t="s">
        <v>63</v>
      </c>
      <c r="B105" s="38" t="s">
        <v>51</v>
      </c>
      <c r="C105" s="38" t="s">
        <v>28</v>
      </c>
      <c r="D105" s="37"/>
      <c r="E105" s="37">
        <v>0.34316799999999997</v>
      </c>
      <c r="F105" s="37">
        <v>-1.9404170000000001</v>
      </c>
      <c r="G105" s="37">
        <v>-1.1468000000000001E-2</v>
      </c>
      <c r="H105" s="37">
        <v>9.2999999999999997E-5</v>
      </c>
      <c r="I105" s="37">
        <v>1.5999999999999999E-5</v>
      </c>
      <c r="J105" s="37">
        <v>2.3800000000000001E-4</v>
      </c>
      <c r="N105" s="25"/>
      <c r="O105" s="25"/>
      <c r="P105" s="25"/>
      <c r="Q105" s="25"/>
      <c r="R105" s="25"/>
      <c r="S105" s="25"/>
    </row>
    <row r="106" spans="1:19" x14ac:dyDescent="0.25">
      <c r="A106" s="38" t="s">
        <v>103</v>
      </c>
      <c r="B106" s="38" t="s">
        <v>33</v>
      </c>
      <c r="C106" s="38" t="s">
        <v>28</v>
      </c>
      <c r="D106" s="37"/>
      <c r="E106" s="37">
        <v>14.654957</v>
      </c>
      <c r="F106" s="37">
        <v>5.0686000000000002E-2</v>
      </c>
      <c r="G106" s="37">
        <v>6.9879999999999998E-2</v>
      </c>
      <c r="H106" s="37">
        <v>-1.9000000000000001E-5</v>
      </c>
      <c r="I106" s="37">
        <v>7.6000000000000004E-4</v>
      </c>
      <c r="J106" s="37">
        <v>-2.745E-6</v>
      </c>
      <c r="N106" s="25"/>
      <c r="O106" s="25"/>
      <c r="P106" s="25"/>
      <c r="Q106" s="25"/>
      <c r="R106" s="25"/>
      <c r="S106" s="25"/>
    </row>
    <row r="107" spans="1:19" x14ac:dyDescent="0.25">
      <c r="A107" s="38" t="s">
        <v>103</v>
      </c>
      <c r="B107" s="38" t="s">
        <v>37</v>
      </c>
      <c r="C107" s="38" t="s">
        <v>28</v>
      </c>
      <c r="D107" s="37"/>
      <c r="E107" s="37">
        <v>-1.0137620000000001</v>
      </c>
      <c r="F107" s="37">
        <v>11.742264</v>
      </c>
      <c r="G107" s="37">
        <v>3.2114999999999998E-2</v>
      </c>
      <c r="H107" s="37">
        <v>-5.4299999999999997E-4</v>
      </c>
      <c r="I107" s="37">
        <v>-6.0000000000000002E-5</v>
      </c>
      <c r="J107" s="37">
        <v>3.9199999999999999E-4</v>
      </c>
      <c r="N107" s="25"/>
      <c r="O107" s="25"/>
      <c r="P107" s="25"/>
      <c r="Q107" s="25"/>
      <c r="R107" s="25"/>
      <c r="S107" s="25"/>
    </row>
    <row r="108" spans="1:19" x14ac:dyDescent="0.25">
      <c r="A108" s="38" t="s">
        <v>103</v>
      </c>
      <c r="B108" s="38" t="s">
        <v>48</v>
      </c>
      <c r="C108" s="38" t="s">
        <v>29</v>
      </c>
      <c r="D108" s="38" t="s">
        <v>30</v>
      </c>
      <c r="E108" s="37">
        <v>14.744239</v>
      </c>
      <c r="F108" s="37">
        <v>0.22450000000000001</v>
      </c>
      <c r="G108" s="37">
        <v>6.9498000000000004E-2</v>
      </c>
      <c r="H108" s="37">
        <v>1.5E-5</v>
      </c>
      <c r="I108" s="37">
        <v>7.7200000000000001E-4</v>
      </c>
      <c r="J108" s="37">
        <v>2.5999999999999998E-5</v>
      </c>
      <c r="N108" s="25"/>
      <c r="O108" s="25"/>
      <c r="P108" s="25"/>
      <c r="Q108" s="25"/>
      <c r="R108" s="25"/>
      <c r="S108" s="25"/>
    </row>
    <row r="109" spans="1:19" x14ac:dyDescent="0.25">
      <c r="A109" s="38" t="s">
        <v>103</v>
      </c>
      <c r="B109" s="38" t="s">
        <v>49</v>
      </c>
      <c r="C109" s="38" t="s">
        <v>29</v>
      </c>
      <c r="D109" s="38" t="s">
        <v>30</v>
      </c>
      <c r="E109" s="37">
        <v>2.5285340000000001</v>
      </c>
      <c r="F109" s="37">
        <v>9.6673010000000001</v>
      </c>
      <c r="G109" s="37">
        <v>3.6264999999999999E-2</v>
      </c>
      <c r="H109" s="37">
        <v>4.5300000000000001E-4</v>
      </c>
      <c r="I109" s="37">
        <v>1.46E-4</v>
      </c>
      <c r="J109" s="37">
        <v>9.7499999999999996E-4</v>
      </c>
      <c r="N109" s="25"/>
      <c r="O109" s="25"/>
      <c r="P109" s="25"/>
      <c r="Q109" s="25"/>
      <c r="R109" s="25"/>
      <c r="S109" s="25"/>
    </row>
    <row r="110" spans="1:19" x14ac:dyDescent="0.25">
      <c r="A110" s="38" t="s">
        <v>103</v>
      </c>
      <c r="B110" s="38" t="s">
        <v>50</v>
      </c>
      <c r="C110" s="38" t="s">
        <v>28</v>
      </c>
      <c r="D110" s="37"/>
      <c r="E110" s="37">
        <v>-0.40181899999999998</v>
      </c>
      <c r="F110" s="37">
        <v>-1.229082</v>
      </c>
      <c r="G110" s="37">
        <v>-6.1570000000000001E-3</v>
      </c>
      <c r="H110" s="37">
        <v>6.0000000000000002E-5</v>
      </c>
      <c r="I110" s="37">
        <v>-2.4000000000000001E-5</v>
      </c>
      <c r="J110" s="37">
        <v>1.5100000000000001E-4</v>
      </c>
      <c r="N110" s="25"/>
      <c r="O110" s="25"/>
      <c r="P110" s="25"/>
      <c r="Q110" s="25"/>
      <c r="R110" s="25"/>
      <c r="S110" s="25"/>
    </row>
    <row r="111" spans="1:19" x14ac:dyDescent="0.25">
      <c r="A111" s="38" t="s">
        <v>103</v>
      </c>
      <c r="B111" s="38" t="s">
        <v>51</v>
      </c>
      <c r="C111" s="38" t="s">
        <v>28</v>
      </c>
      <c r="D111" s="37"/>
      <c r="E111" s="37">
        <v>-0.63344699999999998</v>
      </c>
      <c r="F111" s="37">
        <v>-1.9404170000000001</v>
      </c>
      <c r="G111" s="37">
        <v>-9.5340000000000008E-3</v>
      </c>
      <c r="H111" s="37">
        <v>9.1000000000000003E-5</v>
      </c>
      <c r="I111" s="37">
        <v>-3.6000000000000001E-5</v>
      </c>
      <c r="J111" s="37">
        <v>2.3800000000000001E-4</v>
      </c>
      <c r="N111" s="25"/>
      <c r="O111" s="25"/>
      <c r="P111" s="25"/>
      <c r="Q111" s="25"/>
      <c r="R111" s="25"/>
      <c r="S111" s="25"/>
    </row>
    <row r="112" spans="1:19" x14ac:dyDescent="0.25">
      <c r="A112" s="38" t="s">
        <v>104</v>
      </c>
      <c r="B112" s="38" t="s">
        <v>33</v>
      </c>
      <c r="C112" s="38" t="s">
        <v>28</v>
      </c>
      <c r="D112" s="37"/>
      <c r="E112" s="37">
        <v>14.665388</v>
      </c>
      <c r="F112" s="37">
        <v>5.0686000000000002E-2</v>
      </c>
      <c r="G112" s="37">
        <v>9.0167999999999998E-2</v>
      </c>
      <c r="H112" s="37">
        <v>-1.2E-5</v>
      </c>
      <c r="I112" s="37">
        <v>7.6900000000000004E-4</v>
      </c>
      <c r="J112" s="37">
        <v>-2.745E-6</v>
      </c>
      <c r="N112" s="25"/>
      <c r="O112" s="25"/>
      <c r="P112" s="25"/>
      <c r="Q112" s="25"/>
      <c r="R112" s="25"/>
      <c r="S112" s="25"/>
    </row>
    <row r="113" spans="1:19" x14ac:dyDescent="0.25">
      <c r="A113" s="38" t="s">
        <v>104</v>
      </c>
      <c r="B113" s="38" t="s">
        <v>37</v>
      </c>
      <c r="C113" s="38" t="s">
        <v>28</v>
      </c>
      <c r="D113" s="37"/>
      <c r="E113" s="37">
        <v>-2.5042</v>
      </c>
      <c r="F113" s="37">
        <v>11.742264</v>
      </c>
      <c r="G113" s="37">
        <v>-0.100371</v>
      </c>
      <c r="H113" s="37">
        <v>-5.5000000000000003E-4</v>
      </c>
      <c r="I113" s="37">
        <v>-1.46E-4</v>
      </c>
      <c r="J113" s="37">
        <v>3.9199999999999999E-4</v>
      </c>
      <c r="N113" s="25"/>
      <c r="O113" s="25"/>
      <c r="P113" s="25"/>
      <c r="Q113" s="25"/>
      <c r="R113" s="25"/>
      <c r="S113" s="25"/>
    </row>
    <row r="114" spans="1:19" x14ac:dyDescent="0.25">
      <c r="A114" s="38" t="s">
        <v>104</v>
      </c>
      <c r="B114" s="38" t="s">
        <v>48</v>
      </c>
      <c r="C114" s="38" t="s">
        <v>29</v>
      </c>
      <c r="D114" s="38" t="s">
        <v>30</v>
      </c>
      <c r="E114" s="37">
        <v>14.747506</v>
      </c>
      <c r="F114" s="37">
        <v>0.22450000000000001</v>
      </c>
      <c r="G114" s="37">
        <v>9.2385999999999996E-2</v>
      </c>
      <c r="H114" s="37">
        <v>1.2999999999999999E-5</v>
      </c>
      <c r="I114" s="37">
        <v>7.8100000000000001E-4</v>
      </c>
      <c r="J114" s="37">
        <v>2.5999999999999998E-5</v>
      </c>
      <c r="N114" s="25"/>
      <c r="O114" s="25"/>
      <c r="P114" s="25"/>
      <c r="Q114" s="25"/>
      <c r="R114" s="25"/>
      <c r="S114" s="25"/>
    </row>
    <row r="115" spans="1:19" x14ac:dyDescent="0.25">
      <c r="A115" s="38" t="s">
        <v>104</v>
      </c>
      <c r="B115" s="38" t="s">
        <v>49</v>
      </c>
      <c r="C115" s="38" t="s">
        <v>29</v>
      </c>
      <c r="D115" s="38" t="s">
        <v>30</v>
      </c>
      <c r="E115" s="37">
        <v>6.218407</v>
      </c>
      <c r="F115" s="37">
        <v>9.6673010000000001</v>
      </c>
      <c r="G115" s="37">
        <v>7.3076000000000002E-2</v>
      </c>
      <c r="H115" s="37">
        <v>4.57E-4</v>
      </c>
      <c r="I115" s="37">
        <v>3.4600000000000001E-4</v>
      </c>
      <c r="J115" s="37">
        <v>9.7499999999999996E-4</v>
      </c>
      <c r="N115" s="25"/>
      <c r="O115" s="25"/>
      <c r="P115" s="25"/>
      <c r="Q115" s="25"/>
      <c r="R115" s="25"/>
      <c r="S115" s="25"/>
    </row>
    <row r="116" spans="1:19" x14ac:dyDescent="0.25">
      <c r="A116" s="38" t="s">
        <v>104</v>
      </c>
      <c r="B116" s="38" t="s">
        <v>50</v>
      </c>
      <c r="C116" s="38" t="s">
        <v>28</v>
      </c>
      <c r="D116" s="37"/>
      <c r="E116" s="37">
        <v>-0.97540400000000005</v>
      </c>
      <c r="F116" s="37">
        <v>-1.229082</v>
      </c>
      <c r="G116" s="37">
        <v>1.268E-3</v>
      </c>
      <c r="H116" s="37">
        <v>6.0000000000000002E-5</v>
      </c>
      <c r="I116" s="37">
        <v>-5.5999999999999999E-5</v>
      </c>
      <c r="J116" s="37">
        <v>1.5100000000000001E-4</v>
      </c>
      <c r="N116" s="25"/>
      <c r="O116" s="25"/>
      <c r="P116" s="25"/>
      <c r="Q116" s="25"/>
      <c r="R116" s="25"/>
      <c r="S116" s="25"/>
    </row>
    <row r="117" spans="1:19" x14ac:dyDescent="0.25">
      <c r="A117" s="38" t="s">
        <v>104</v>
      </c>
      <c r="B117" s="38" t="s">
        <v>51</v>
      </c>
      <c r="C117" s="38" t="s">
        <v>28</v>
      </c>
      <c r="D117" s="37"/>
      <c r="E117" s="37">
        <v>-1.5386029999999999</v>
      </c>
      <c r="F117" s="37">
        <v>-1.9404170000000001</v>
      </c>
      <c r="G117" s="37">
        <v>2.0110000000000002E-3</v>
      </c>
      <c r="H117" s="37">
        <v>9.1000000000000003E-5</v>
      </c>
      <c r="I117" s="37">
        <v>-8.5000000000000006E-5</v>
      </c>
      <c r="J117" s="37">
        <v>2.3800000000000001E-4</v>
      </c>
      <c r="N117" s="25"/>
      <c r="O117" s="25"/>
      <c r="P117" s="25"/>
      <c r="Q117" s="25"/>
      <c r="R117" s="25"/>
      <c r="S117" s="25"/>
    </row>
    <row r="118" spans="1:19" x14ac:dyDescent="0.25">
      <c r="A118" s="38" t="s">
        <v>64</v>
      </c>
      <c r="B118" s="38" t="s">
        <v>33</v>
      </c>
      <c r="C118" s="38" t="s">
        <v>28</v>
      </c>
      <c r="D118" s="37"/>
      <c r="E118" s="37">
        <v>14.675818</v>
      </c>
      <c r="F118" s="37">
        <v>5.0686000000000002E-2</v>
      </c>
      <c r="G118" s="37">
        <v>0.333368</v>
      </c>
      <c r="H118" s="37">
        <v>1.9000000000000001E-5</v>
      </c>
      <c r="I118" s="37">
        <v>7.9199999999999995E-4</v>
      </c>
      <c r="J118" s="37">
        <v>-2.745E-6</v>
      </c>
      <c r="N118" s="25"/>
      <c r="O118" s="25"/>
      <c r="P118" s="25"/>
      <c r="Q118" s="25"/>
      <c r="R118" s="25"/>
      <c r="S118" s="25"/>
    </row>
    <row r="119" spans="1:19" x14ac:dyDescent="0.25">
      <c r="A119" s="38" t="s">
        <v>64</v>
      </c>
      <c r="B119" s="38" t="s">
        <v>37</v>
      </c>
      <c r="C119" s="38" t="s">
        <v>28</v>
      </c>
      <c r="D119" s="37"/>
      <c r="E119" s="37">
        <v>-3.994637</v>
      </c>
      <c r="F119" s="37">
        <v>11.742264</v>
      </c>
      <c r="G119" s="37">
        <v>-0.37413800000000003</v>
      </c>
      <c r="H119" s="37">
        <v>-3.8900000000000002E-4</v>
      </c>
      <c r="I119" s="37">
        <v>-2.3699999999999999E-4</v>
      </c>
      <c r="J119" s="37">
        <v>3.9199999999999999E-4</v>
      </c>
      <c r="N119" s="25"/>
      <c r="O119" s="25"/>
      <c r="P119" s="25"/>
      <c r="Q119" s="25"/>
      <c r="R119" s="25"/>
      <c r="S119" s="25"/>
    </row>
    <row r="120" spans="1:19" x14ac:dyDescent="0.25">
      <c r="A120" s="38" t="s">
        <v>64</v>
      </c>
      <c r="B120" s="38" t="s">
        <v>48</v>
      </c>
      <c r="C120" s="38" t="s">
        <v>29</v>
      </c>
      <c r="D120" s="38" t="s">
        <v>30</v>
      </c>
      <c r="E120" s="37">
        <v>14.751414</v>
      </c>
      <c r="F120" s="37">
        <v>0.22450000000000001</v>
      </c>
      <c r="G120" s="37">
        <v>0.34072400000000003</v>
      </c>
      <c r="H120" s="37">
        <v>2.8E-5</v>
      </c>
      <c r="I120" s="37">
        <v>8.03E-4</v>
      </c>
      <c r="J120" s="37">
        <v>2.5999999999999998E-5</v>
      </c>
      <c r="N120" s="25"/>
      <c r="O120" s="25"/>
      <c r="P120" s="25"/>
      <c r="Q120" s="25"/>
      <c r="R120" s="25"/>
      <c r="S120" s="25"/>
    </row>
    <row r="121" spans="1:19" x14ac:dyDescent="0.25">
      <c r="A121" s="38" t="s">
        <v>64</v>
      </c>
      <c r="B121" s="38" t="s">
        <v>49</v>
      </c>
      <c r="C121" s="38" t="s">
        <v>29</v>
      </c>
      <c r="D121" s="38" t="s">
        <v>30</v>
      </c>
      <c r="E121" s="37">
        <v>9.918787</v>
      </c>
      <c r="F121" s="37">
        <v>9.6673010000000001</v>
      </c>
      <c r="G121" s="37">
        <v>0.29384199999999999</v>
      </c>
      <c r="H121" s="37">
        <v>3.1199999999999999E-4</v>
      </c>
      <c r="I121" s="37">
        <v>5.5699999999999999E-4</v>
      </c>
      <c r="J121" s="37">
        <v>9.7499999999999996E-4</v>
      </c>
      <c r="N121" s="25"/>
      <c r="O121" s="25"/>
      <c r="P121" s="25"/>
      <c r="Q121" s="25"/>
      <c r="R121" s="25"/>
      <c r="S121" s="25"/>
    </row>
    <row r="122" spans="1:19" x14ac:dyDescent="0.25">
      <c r="A122" s="38" t="s">
        <v>64</v>
      </c>
      <c r="B122" s="38" t="s">
        <v>50</v>
      </c>
      <c r="C122" s="38" t="s">
        <v>28</v>
      </c>
      <c r="D122" s="37"/>
      <c r="E122" s="37">
        <v>-1.5489889999999999</v>
      </c>
      <c r="F122" s="37">
        <v>-1.229082</v>
      </c>
      <c r="G122" s="37">
        <v>-8.5089999999999992E-3</v>
      </c>
      <c r="H122" s="37">
        <v>3.8000000000000002E-5</v>
      </c>
      <c r="I122" s="37">
        <v>-8.8999999999999995E-5</v>
      </c>
      <c r="J122" s="37">
        <v>1.5100000000000001E-4</v>
      </c>
      <c r="N122" s="25"/>
      <c r="O122" s="25"/>
      <c r="P122" s="25"/>
      <c r="Q122" s="25"/>
      <c r="R122" s="25"/>
      <c r="S122" s="25"/>
    </row>
    <row r="123" spans="1:19" x14ac:dyDescent="0.25">
      <c r="A123" s="38" t="s">
        <v>64</v>
      </c>
      <c r="B123" s="38" t="s">
        <v>51</v>
      </c>
      <c r="C123" s="38" t="s">
        <v>28</v>
      </c>
      <c r="D123" s="37"/>
      <c r="E123" s="37">
        <v>-2.443759</v>
      </c>
      <c r="F123" s="37">
        <v>-1.9404170000000001</v>
      </c>
      <c r="G123" s="37">
        <v>-1.3247999999999999E-2</v>
      </c>
      <c r="H123" s="37">
        <v>5.8E-5</v>
      </c>
      <c r="I123" s="37">
        <v>-1.36E-4</v>
      </c>
      <c r="J123" s="37">
        <v>2.3800000000000001E-4</v>
      </c>
      <c r="N123" s="25"/>
      <c r="O123" s="25"/>
      <c r="P123" s="25"/>
      <c r="Q123" s="25"/>
      <c r="R123" s="25"/>
      <c r="S123" s="25"/>
    </row>
    <row r="124" spans="1:19" x14ac:dyDescent="0.25">
      <c r="A124" s="38" t="s">
        <v>65</v>
      </c>
      <c r="B124" s="38" t="s">
        <v>33</v>
      </c>
      <c r="C124" s="38" t="s">
        <v>28</v>
      </c>
      <c r="D124" s="37"/>
      <c r="E124" s="37">
        <v>16.698584</v>
      </c>
      <c r="F124" s="37">
        <v>0.136605</v>
      </c>
      <c r="G124" s="37">
        <v>0.34908099999999997</v>
      </c>
      <c r="H124" s="37">
        <v>-5.3999999999999998E-5</v>
      </c>
      <c r="I124" s="37">
        <v>4.4900000000000002E-4</v>
      </c>
      <c r="J124" s="37">
        <v>-1.2E-5</v>
      </c>
      <c r="N124" s="25"/>
      <c r="O124" s="25"/>
      <c r="P124" s="25"/>
      <c r="Q124" s="25"/>
      <c r="R124" s="25"/>
      <c r="S124" s="25"/>
    </row>
    <row r="125" spans="1:19" x14ac:dyDescent="0.25">
      <c r="A125" s="38" t="s">
        <v>65</v>
      </c>
      <c r="B125" s="38" t="s">
        <v>37</v>
      </c>
      <c r="C125" s="38" t="s">
        <v>28</v>
      </c>
      <c r="D125" s="37"/>
      <c r="E125" s="37">
        <v>2.6701609999999998</v>
      </c>
      <c r="F125" s="37">
        <v>13.424212000000001</v>
      </c>
      <c r="G125" s="37">
        <v>0.295323</v>
      </c>
      <c r="H125" s="37">
        <v>-1.8900000000000001E-4</v>
      </c>
      <c r="I125" s="37">
        <v>8.5000000000000006E-5</v>
      </c>
      <c r="J125" s="37">
        <v>4.6000000000000001E-4</v>
      </c>
      <c r="N125" s="25"/>
      <c r="O125" s="25"/>
      <c r="P125" s="25"/>
      <c r="Q125" s="25"/>
      <c r="R125" s="25"/>
      <c r="S125" s="25"/>
    </row>
    <row r="126" spans="1:19" x14ac:dyDescent="0.25">
      <c r="A126" s="38" t="s">
        <v>65</v>
      </c>
      <c r="B126" s="38" t="s">
        <v>48</v>
      </c>
      <c r="C126" s="38" t="s">
        <v>29</v>
      </c>
      <c r="D126" s="38" t="s">
        <v>30</v>
      </c>
      <c r="E126" s="37">
        <v>16.812259999999998</v>
      </c>
      <c r="F126" s="37">
        <v>0.21221300000000001</v>
      </c>
      <c r="G126" s="37">
        <v>0.34757100000000002</v>
      </c>
      <c r="H126" s="37">
        <v>5.0000000000000002E-5</v>
      </c>
      <c r="I126" s="37">
        <v>4.6799999999999999E-4</v>
      </c>
      <c r="J126" s="37">
        <v>3.1000000000000001E-5</v>
      </c>
      <c r="N126" s="25"/>
      <c r="O126" s="25"/>
      <c r="P126" s="25"/>
      <c r="Q126" s="25"/>
      <c r="R126" s="25"/>
      <c r="S126" s="25"/>
    </row>
    <row r="127" spans="1:19" x14ac:dyDescent="0.25">
      <c r="A127" s="38" t="s">
        <v>65</v>
      </c>
      <c r="B127" s="38" t="s">
        <v>49</v>
      </c>
      <c r="C127" s="38" t="s">
        <v>29</v>
      </c>
      <c r="D127" s="38" t="s">
        <v>30</v>
      </c>
      <c r="E127" s="37">
        <v>6.5156080000000003</v>
      </c>
      <c r="F127" s="37">
        <v>11.051755</v>
      </c>
      <c r="G127" s="37">
        <v>0.21878</v>
      </c>
      <c r="H127" s="37">
        <v>1.4999999999999999E-4</v>
      </c>
      <c r="I127" s="37">
        <v>1.8100000000000001E-4</v>
      </c>
      <c r="J127" s="37">
        <v>1.122E-3</v>
      </c>
      <c r="N127" s="25"/>
      <c r="O127" s="25"/>
      <c r="P127" s="25"/>
      <c r="Q127" s="25"/>
      <c r="R127" s="25"/>
      <c r="S127" s="25"/>
    </row>
    <row r="128" spans="1:19" x14ac:dyDescent="0.25">
      <c r="A128" s="38" t="s">
        <v>65</v>
      </c>
      <c r="B128" s="38" t="s">
        <v>50</v>
      </c>
      <c r="C128" s="38" t="s">
        <v>28</v>
      </c>
      <c r="D128" s="37"/>
      <c r="E128" s="37">
        <v>0.998506</v>
      </c>
      <c r="F128" s="37">
        <v>-1.417481</v>
      </c>
      <c r="G128" s="37">
        <v>-3.4889999999999999E-3</v>
      </c>
      <c r="H128" s="37">
        <v>1.7E-5</v>
      </c>
      <c r="I128" s="37">
        <v>2.8E-5</v>
      </c>
      <c r="J128" s="37">
        <v>1.75E-4</v>
      </c>
      <c r="N128" s="25"/>
      <c r="O128" s="25"/>
      <c r="P128" s="25"/>
      <c r="Q128" s="25"/>
      <c r="R128" s="25"/>
      <c r="S128" s="25"/>
    </row>
    <row r="129" spans="1:19" x14ac:dyDescent="0.25">
      <c r="A129" s="38" t="s">
        <v>65</v>
      </c>
      <c r="B129" s="38" t="s">
        <v>51</v>
      </c>
      <c r="C129" s="38" t="s">
        <v>28</v>
      </c>
      <c r="D129" s="37"/>
      <c r="E129" s="37">
        <v>1.5686580000000001</v>
      </c>
      <c r="F129" s="37">
        <v>-2.2267679999999999</v>
      </c>
      <c r="G129" s="37">
        <v>-5.3790000000000001E-3</v>
      </c>
      <c r="H129" s="37">
        <v>2.5000000000000001E-5</v>
      </c>
      <c r="I129" s="37">
        <v>4.3000000000000002E-5</v>
      </c>
      <c r="J129" s="37">
        <v>2.7500000000000002E-4</v>
      </c>
      <c r="N129" s="25"/>
      <c r="O129" s="25"/>
      <c r="P129" s="25"/>
      <c r="Q129" s="25"/>
      <c r="R129" s="25"/>
      <c r="S129" s="25"/>
    </row>
    <row r="130" spans="1:19" x14ac:dyDescent="0.25">
      <c r="A130" s="38" t="s">
        <v>66</v>
      </c>
      <c r="B130" s="38" t="s">
        <v>33</v>
      </c>
      <c r="C130" s="38" t="s">
        <v>28</v>
      </c>
      <c r="D130" s="37"/>
      <c r="E130" s="37">
        <v>16.748094999999999</v>
      </c>
      <c r="F130" s="37">
        <v>0.136605</v>
      </c>
      <c r="G130" s="37">
        <v>9.0469999999999995E-2</v>
      </c>
      <c r="H130" s="37">
        <v>-2.9E-5</v>
      </c>
      <c r="I130" s="37">
        <v>4.2999999999999999E-4</v>
      </c>
      <c r="J130" s="37">
        <v>-1.2E-5</v>
      </c>
      <c r="N130" s="25"/>
      <c r="O130" s="25"/>
      <c r="P130" s="25"/>
      <c r="Q130" s="25"/>
      <c r="R130" s="25"/>
      <c r="S130" s="25"/>
    </row>
    <row r="131" spans="1:19" x14ac:dyDescent="0.25">
      <c r="A131" s="38" t="s">
        <v>66</v>
      </c>
      <c r="B131" s="38" t="s">
        <v>37</v>
      </c>
      <c r="C131" s="38" t="s">
        <v>28</v>
      </c>
      <c r="D131" s="37"/>
      <c r="E131" s="37">
        <v>0.69327099999999997</v>
      </c>
      <c r="F131" s="37">
        <v>13.424212000000001</v>
      </c>
      <c r="G131" s="37">
        <v>9.7070000000000004E-2</v>
      </c>
      <c r="H131" s="37">
        <v>-3.0200000000000002E-4</v>
      </c>
      <c r="I131" s="37">
        <v>2.0000000000000002E-5</v>
      </c>
      <c r="J131" s="37">
        <v>4.6000000000000001E-4</v>
      </c>
      <c r="N131" s="25"/>
      <c r="O131" s="25"/>
      <c r="P131" s="25"/>
      <c r="Q131" s="25"/>
      <c r="R131" s="25"/>
      <c r="S131" s="25"/>
    </row>
    <row r="132" spans="1:19" x14ac:dyDescent="0.25">
      <c r="A132" s="38" t="s">
        <v>66</v>
      </c>
      <c r="B132" s="38" t="s">
        <v>48</v>
      </c>
      <c r="C132" s="38" t="s">
        <v>29</v>
      </c>
      <c r="D132" s="38" t="s">
        <v>30</v>
      </c>
      <c r="E132" s="37">
        <v>16.847311000000001</v>
      </c>
      <c r="F132" s="37">
        <v>0.21221300000000001</v>
      </c>
      <c r="G132" s="37">
        <v>8.9272000000000004E-2</v>
      </c>
      <c r="H132" s="37">
        <v>2.3E-5</v>
      </c>
      <c r="I132" s="37">
        <v>4.4900000000000002E-4</v>
      </c>
      <c r="J132" s="37">
        <v>3.1000000000000001E-5</v>
      </c>
      <c r="N132" s="25"/>
      <c r="O132" s="25"/>
      <c r="P132" s="25"/>
      <c r="Q132" s="25"/>
      <c r="R132" s="25"/>
      <c r="S132" s="25"/>
    </row>
    <row r="133" spans="1:19" x14ac:dyDescent="0.25">
      <c r="A133" s="38" t="s">
        <v>66</v>
      </c>
      <c r="B133" s="38" t="s">
        <v>49</v>
      </c>
      <c r="C133" s="38" t="s">
        <v>29</v>
      </c>
      <c r="D133" s="38" t="s">
        <v>30</v>
      </c>
      <c r="E133" s="37">
        <v>1.725786</v>
      </c>
      <c r="F133" s="37">
        <v>11.051755</v>
      </c>
      <c r="G133" s="37">
        <v>7.4289999999999995E-2</v>
      </c>
      <c r="H133" s="37">
        <v>2.5500000000000002E-4</v>
      </c>
      <c r="I133" s="37">
        <v>4.0000000000000003E-5</v>
      </c>
      <c r="J133" s="37">
        <v>1.122E-3</v>
      </c>
      <c r="N133" s="25"/>
      <c r="O133" s="25"/>
      <c r="P133" s="25"/>
      <c r="Q133" s="25"/>
      <c r="R133" s="25"/>
      <c r="S133" s="25"/>
    </row>
    <row r="134" spans="1:19" x14ac:dyDescent="0.25">
      <c r="A134" s="38" t="s">
        <v>66</v>
      </c>
      <c r="B134" s="38" t="s">
        <v>50</v>
      </c>
      <c r="C134" s="38" t="s">
        <v>28</v>
      </c>
      <c r="D134" s="37"/>
      <c r="E134" s="37">
        <v>0.24621899999999999</v>
      </c>
      <c r="F134" s="37">
        <v>-1.417481</v>
      </c>
      <c r="G134" s="37">
        <v>-7.6249999999999998E-3</v>
      </c>
      <c r="H134" s="37">
        <v>3.3000000000000003E-5</v>
      </c>
      <c r="I134" s="37">
        <v>5.4920000000000001E-6</v>
      </c>
      <c r="J134" s="37">
        <v>1.75E-4</v>
      </c>
      <c r="N134" s="25"/>
      <c r="O134" s="25"/>
      <c r="P134" s="25"/>
      <c r="Q134" s="25"/>
      <c r="R134" s="25"/>
      <c r="S134" s="25"/>
    </row>
    <row r="135" spans="1:19" x14ac:dyDescent="0.25">
      <c r="A135" s="38" t="s">
        <v>66</v>
      </c>
      <c r="B135" s="38" t="s">
        <v>51</v>
      </c>
      <c r="C135" s="38" t="s">
        <v>28</v>
      </c>
      <c r="D135" s="37"/>
      <c r="E135" s="37">
        <v>0.38739400000000002</v>
      </c>
      <c r="F135" s="37">
        <v>-2.2267679999999999</v>
      </c>
      <c r="G135" s="37">
        <v>-1.1845E-2</v>
      </c>
      <c r="H135" s="37">
        <v>5.0000000000000002E-5</v>
      </c>
      <c r="I135" s="37">
        <v>8.3119999999999994E-6</v>
      </c>
      <c r="J135" s="37">
        <v>2.7500000000000002E-4</v>
      </c>
      <c r="N135" s="25"/>
      <c r="O135" s="25"/>
      <c r="P135" s="25"/>
      <c r="Q135" s="25"/>
      <c r="R135" s="25"/>
      <c r="S135" s="25"/>
    </row>
    <row r="136" spans="1:19" x14ac:dyDescent="0.25">
      <c r="A136" s="38" t="s">
        <v>67</v>
      </c>
      <c r="B136" s="38" t="s">
        <v>33</v>
      </c>
      <c r="C136" s="38" t="s">
        <v>28</v>
      </c>
      <c r="D136" s="37"/>
      <c r="E136" s="37">
        <v>16.795304000000002</v>
      </c>
      <c r="F136" s="37">
        <v>0.136605</v>
      </c>
      <c r="G136" s="37">
        <v>7.2250999999999996E-2</v>
      </c>
      <c r="H136" s="37">
        <v>-1.5999999999999999E-5</v>
      </c>
      <c r="I136" s="37">
        <v>4.4000000000000002E-4</v>
      </c>
      <c r="J136" s="37">
        <v>-1.2E-5</v>
      </c>
      <c r="N136" s="25"/>
      <c r="O136" s="25"/>
      <c r="P136" s="25"/>
      <c r="Q136" s="25"/>
      <c r="R136" s="25"/>
      <c r="S136" s="25"/>
    </row>
    <row r="137" spans="1:19" x14ac:dyDescent="0.25">
      <c r="A137" s="38" t="s">
        <v>67</v>
      </c>
      <c r="B137" s="38" t="s">
        <v>37</v>
      </c>
      <c r="C137" s="38" t="s">
        <v>28</v>
      </c>
      <c r="D137" s="37"/>
      <c r="E137" s="37">
        <v>-1.1916709999999999</v>
      </c>
      <c r="F137" s="37">
        <v>13.424212000000001</v>
      </c>
      <c r="G137" s="37">
        <v>3.2689000000000003E-2</v>
      </c>
      <c r="H137" s="37">
        <v>-2.8299999999999999E-4</v>
      </c>
      <c r="I137" s="37">
        <v>-3.8000000000000002E-5</v>
      </c>
      <c r="J137" s="37">
        <v>4.6000000000000001E-4</v>
      </c>
      <c r="N137" s="25"/>
      <c r="O137" s="25"/>
      <c r="P137" s="25"/>
      <c r="Q137" s="25"/>
      <c r="R137" s="25"/>
      <c r="S137" s="25"/>
    </row>
    <row r="138" spans="1:19" x14ac:dyDescent="0.25">
      <c r="A138" s="38" t="s">
        <v>67</v>
      </c>
      <c r="B138" s="38" t="s">
        <v>48</v>
      </c>
      <c r="C138" s="38" t="s">
        <v>29</v>
      </c>
      <c r="D138" s="38" t="s">
        <v>30</v>
      </c>
      <c r="E138" s="37">
        <v>16.881633000000001</v>
      </c>
      <c r="F138" s="37">
        <v>0.21221300000000001</v>
      </c>
      <c r="G138" s="37">
        <v>7.1835999999999997E-2</v>
      </c>
      <c r="H138" s="37">
        <v>1.2999999999999999E-5</v>
      </c>
      <c r="I138" s="37">
        <v>4.5800000000000002E-4</v>
      </c>
      <c r="J138" s="37">
        <v>3.1000000000000001E-5</v>
      </c>
      <c r="N138" s="25"/>
      <c r="O138" s="25"/>
      <c r="P138" s="25"/>
      <c r="Q138" s="25"/>
      <c r="R138" s="25"/>
      <c r="S138" s="25"/>
    </row>
    <row r="139" spans="1:19" x14ac:dyDescent="0.25">
      <c r="A139" s="38" t="s">
        <v>67</v>
      </c>
      <c r="B139" s="38" t="s">
        <v>49</v>
      </c>
      <c r="C139" s="38" t="s">
        <v>29</v>
      </c>
      <c r="D139" s="38" t="s">
        <v>30</v>
      </c>
      <c r="E139" s="37">
        <v>2.9474089999999999</v>
      </c>
      <c r="F139" s="37">
        <v>11.051755</v>
      </c>
      <c r="G139" s="37">
        <v>3.7130000000000003E-2</v>
      </c>
      <c r="H139" s="37">
        <v>2.41E-4</v>
      </c>
      <c r="I139" s="37">
        <v>9.1000000000000003E-5</v>
      </c>
      <c r="J139" s="37">
        <v>1.122E-3</v>
      </c>
      <c r="N139" s="25"/>
      <c r="O139" s="25"/>
      <c r="P139" s="25"/>
      <c r="Q139" s="25"/>
      <c r="R139" s="25"/>
      <c r="S139" s="25"/>
    </row>
    <row r="140" spans="1:19" x14ac:dyDescent="0.25">
      <c r="A140" s="38" t="s">
        <v>67</v>
      </c>
      <c r="B140" s="38" t="s">
        <v>50</v>
      </c>
      <c r="C140" s="38" t="s">
        <v>28</v>
      </c>
      <c r="D140" s="37"/>
      <c r="E140" s="37">
        <v>-0.471078</v>
      </c>
      <c r="F140" s="37">
        <v>-1.417481</v>
      </c>
      <c r="G140" s="37">
        <v>-6.3249999999999999E-3</v>
      </c>
      <c r="H140" s="37">
        <v>3.1000000000000001E-5</v>
      </c>
      <c r="I140" s="37">
        <v>-1.5E-5</v>
      </c>
      <c r="J140" s="37">
        <v>1.75E-4</v>
      </c>
      <c r="N140" s="25"/>
      <c r="O140" s="25"/>
      <c r="P140" s="25"/>
      <c r="Q140" s="25"/>
      <c r="R140" s="25"/>
      <c r="S140" s="25"/>
    </row>
    <row r="141" spans="1:19" x14ac:dyDescent="0.25">
      <c r="A141" s="38" t="s">
        <v>67</v>
      </c>
      <c r="B141" s="38" t="s">
        <v>51</v>
      </c>
      <c r="C141" s="38" t="s">
        <v>28</v>
      </c>
      <c r="D141" s="37"/>
      <c r="E141" s="37">
        <v>-0.738927</v>
      </c>
      <c r="F141" s="37">
        <v>-2.2267679999999999</v>
      </c>
      <c r="G141" s="37">
        <v>-9.7879999999999998E-3</v>
      </c>
      <c r="H141" s="37">
        <v>4.8000000000000001E-5</v>
      </c>
      <c r="I141" s="37">
        <v>-2.1999999999999999E-5</v>
      </c>
      <c r="J141" s="37">
        <v>2.7500000000000002E-4</v>
      </c>
      <c r="N141" s="25"/>
      <c r="O141" s="25"/>
      <c r="P141" s="25"/>
      <c r="Q141" s="25"/>
      <c r="R141" s="25"/>
      <c r="S141" s="25"/>
    </row>
    <row r="142" spans="1:19" x14ac:dyDescent="0.25">
      <c r="A142" s="38" t="s">
        <v>68</v>
      </c>
      <c r="B142" s="38" t="s">
        <v>33</v>
      </c>
      <c r="C142" s="38" t="s">
        <v>28</v>
      </c>
      <c r="D142" s="37"/>
      <c r="E142" s="37">
        <v>16.839058000000001</v>
      </c>
      <c r="F142" s="37">
        <v>0.136605</v>
      </c>
      <c r="G142" s="37">
        <v>9.3779000000000001E-2</v>
      </c>
      <c r="H142" s="37">
        <v>-3.4740000000000001E-6</v>
      </c>
      <c r="I142" s="37">
        <v>4.4700000000000002E-4</v>
      </c>
      <c r="J142" s="37">
        <v>-1.2E-5</v>
      </c>
      <c r="N142" s="25"/>
      <c r="O142" s="25"/>
      <c r="P142" s="25"/>
      <c r="Q142" s="25"/>
      <c r="R142" s="25"/>
      <c r="S142" s="25"/>
    </row>
    <row r="143" spans="1:19" x14ac:dyDescent="0.25">
      <c r="A143" s="38" t="s">
        <v>68</v>
      </c>
      <c r="B143" s="38" t="s">
        <v>37</v>
      </c>
      <c r="C143" s="38" t="s">
        <v>28</v>
      </c>
      <c r="D143" s="37"/>
      <c r="E143" s="37">
        <v>-2.9386899999999998</v>
      </c>
      <c r="F143" s="37">
        <v>13.424212000000001</v>
      </c>
      <c r="G143" s="37">
        <v>-0.104093</v>
      </c>
      <c r="H143" s="37">
        <v>-3.0400000000000002E-4</v>
      </c>
      <c r="I143" s="37">
        <v>-9.1000000000000003E-5</v>
      </c>
      <c r="J143" s="37">
        <v>4.6000000000000001E-4</v>
      </c>
      <c r="N143" s="25"/>
      <c r="O143" s="25"/>
      <c r="P143" s="25"/>
      <c r="Q143" s="25"/>
      <c r="R143" s="25"/>
      <c r="S143" s="25"/>
    </row>
    <row r="144" spans="1:19" x14ac:dyDescent="0.25">
      <c r="A144" s="38" t="s">
        <v>68</v>
      </c>
      <c r="B144" s="38" t="s">
        <v>48</v>
      </c>
      <c r="C144" s="38" t="s">
        <v>29</v>
      </c>
      <c r="D144" s="38" t="s">
        <v>30</v>
      </c>
      <c r="E144" s="37">
        <v>16.914225999999999</v>
      </c>
      <c r="F144" s="37">
        <v>0.21221300000000001</v>
      </c>
      <c r="G144" s="37">
        <v>9.6114000000000005E-2</v>
      </c>
      <c r="H144" s="37">
        <v>1.0000000000000001E-5</v>
      </c>
      <c r="I144" s="37">
        <v>4.6200000000000001E-4</v>
      </c>
      <c r="J144" s="37">
        <v>3.1000000000000001E-5</v>
      </c>
      <c r="N144" s="25"/>
      <c r="O144" s="25"/>
      <c r="P144" s="25"/>
      <c r="Q144" s="25"/>
      <c r="R144" s="25"/>
      <c r="S144" s="25"/>
    </row>
    <row r="145" spans="1:19" x14ac:dyDescent="0.25">
      <c r="A145" s="38" t="s">
        <v>68</v>
      </c>
      <c r="B145" s="38" t="s">
        <v>49</v>
      </c>
      <c r="C145" s="38" t="s">
        <v>29</v>
      </c>
      <c r="D145" s="38" t="s">
        <v>30</v>
      </c>
      <c r="E145" s="37">
        <v>7.1946389999999996</v>
      </c>
      <c r="F145" s="37">
        <v>11.051755</v>
      </c>
      <c r="G145" s="37">
        <v>7.5916999999999998E-2</v>
      </c>
      <c r="H145" s="37">
        <v>2.5300000000000002E-4</v>
      </c>
      <c r="I145" s="37">
        <v>2.0699999999999999E-4</v>
      </c>
      <c r="J145" s="37">
        <v>1.122E-3</v>
      </c>
      <c r="N145" s="25"/>
      <c r="O145" s="25"/>
      <c r="P145" s="25"/>
      <c r="Q145" s="25"/>
      <c r="R145" s="25"/>
      <c r="S145" s="25"/>
    </row>
    <row r="146" spans="1:19" x14ac:dyDescent="0.25">
      <c r="A146" s="38" t="s">
        <v>68</v>
      </c>
      <c r="B146" s="38" t="s">
        <v>50</v>
      </c>
      <c r="C146" s="38" t="s">
        <v>28</v>
      </c>
      <c r="D146" s="37"/>
      <c r="E146" s="37">
        <v>-1.1358900000000001</v>
      </c>
      <c r="F146" s="37">
        <v>-1.417481</v>
      </c>
      <c r="G146" s="37">
        <v>1.2509999999999999E-3</v>
      </c>
      <c r="H146" s="37">
        <v>3.1999999999999999E-5</v>
      </c>
      <c r="I146" s="37">
        <v>-3.3000000000000003E-5</v>
      </c>
      <c r="J146" s="37">
        <v>1.75E-4</v>
      </c>
      <c r="N146" s="25"/>
      <c r="O146" s="25"/>
      <c r="P146" s="25"/>
      <c r="Q146" s="25"/>
      <c r="R146" s="25"/>
      <c r="S146" s="25"/>
    </row>
    <row r="147" spans="1:19" x14ac:dyDescent="0.25">
      <c r="A147" s="38" t="s">
        <v>68</v>
      </c>
      <c r="B147" s="38" t="s">
        <v>51</v>
      </c>
      <c r="C147" s="38" t="s">
        <v>28</v>
      </c>
      <c r="D147" s="37"/>
      <c r="E147" s="37">
        <v>-1.7828349999999999</v>
      </c>
      <c r="F147" s="37">
        <v>-2.2267679999999999</v>
      </c>
      <c r="G147" s="37">
        <v>1.98E-3</v>
      </c>
      <c r="H147" s="37">
        <v>4.8000000000000001E-5</v>
      </c>
      <c r="I147" s="37">
        <v>-5.0000000000000002E-5</v>
      </c>
      <c r="J147" s="37">
        <v>2.7500000000000002E-4</v>
      </c>
      <c r="N147" s="25"/>
      <c r="O147" s="25"/>
      <c r="P147" s="25"/>
      <c r="Q147" s="25"/>
      <c r="R147" s="25"/>
      <c r="S147" s="25"/>
    </row>
    <row r="148" spans="1:19" x14ac:dyDescent="0.25">
      <c r="A148" s="38" t="s">
        <v>105</v>
      </c>
      <c r="B148" s="38" t="s">
        <v>33</v>
      </c>
      <c r="C148" s="38" t="s">
        <v>28</v>
      </c>
      <c r="D148" s="37"/>
      <c r="E148" s="37">
        <v>16.882812000000001</v>
      </c>
      <c r="F148" s="37">
        <v>0.136605</v>
      </c>
      <c r="G148" s="37">
        <v>0.34267500000000001</v>
      </c>
      <c r="H148" s="37">
        <v>4.3999999999999999E-5</v>
      </c>
      <c r="I148" s="37">
        <v>4.84E-4</v>
      </c>
      <c r="J148" s="37">
        <v>-1.2E-5</v>
      </c>
      <c r="N148" s="25"/>
      <c r="O148" s="25"/>
      <c r="P148" s="25"/>
      <c r="Q148" s="25"/>
      <c r="R148" s="25"/>
      <c r="S148" s="25"/>
    </row>
    <row r="149" spans="1:19" x14ac:dyDescent="0.25">
      <c r="A149" s="38" t="s">
        <v>105</v>
      </c>
      <c r="B149" s="38" t="s">
        <v>37</v>
      </c>
      <c r="C149" s="38" t="s">
        <v>28</v>
      </c>
      <c r="D149" s="37"/>
      <c r="E149" s="37">
        <v>-4.6857090000000001</v>
      </c>
      <c r="F149" s="37">
        <v>13.424212000000001</v>
      </c>
      <c r="G149" s="37">
        <v>-0.38489000000000001</v>
      </c>
      <c r="H149" s="37">
        <v>-1.9699999999999999E-4</v>
      </c>
      <c r="I149" s="37">
        <v>-1.5300000000000001E-4</v>
      </c>
      <c r="J149" s="37">
        <v>4.6000000000000001E-4</v>
      </c>
      <c r="N149" s="25"/>
      <c r="O149" s="25"/>
      <c r="P149" s="25"/>
      <c r="Q149" s="25"/>
      <c r="R149" s="25"/>
      <c r="S149" s="25"/>
    </row>
    <row r="150" spans="1:19" x14ac:dyDescent="0.25">
      <c r="A150" s="38" t="s">
        <v>105</v>
      </c>
      <c r="B150" s="38" t="s">
        <v>48</v>
      </c>
      <c r="C150" s="38" t="s">
        <v>29</v>
      </c>
      <c r="D150" s="38" t="s">
        <v>30</v>
      </c>
      <c r="E150" s="37">
        <v>16.947566999999999</v>
      </c>
      <c r="F150" s="37">
        <v>0.21221300000000001</v>
      </c>
      <c r="G150" s="37">
        <v>0.35034599999999999</v>
      </c>
      <c r="H150" s="37">
        <v>4.8999999999999998E-5</v>
      </c>
      <c r="I150" s="37">
        <v>4.9700000000000005E-4</v>
      </c>
      <c r="J150" s="37">
        <v>3.1000000000000001E-5</v>
      </c>
      <c r="N150" s="25"/>
      <c r="O150" s="25"/>
      <c r="P150" s="25"/>
      <c r="Q150" s="25"/>
      <c r="R150" s="25"/>
      <c r="S150" s="25"/>
    </row>
    <row r="151" spans="1:19" x14ac:dyDescent="0.25">
      <c r="A151" s="38" t="s">
        <v>105</v>
      </c>
      <c r="B151" s="38" t="s">
        <v>49</v>
      </c>
      <c r="C151" s="38" t="s">
        <v>29</v>
      </c>
      <c r="D151" s="38" t="s">
        <v>30</v>
      </c>
      <c r="E151" s="37">
        <v>11.453735</v>
      </c>
      <c r="F151" s="37">
        <v>11.051755</v>
      </c>
      <c r="G151" s="37">
        <v>0.30269099999999999</v>
      </c>
      <c r="H151" s="37">
        <v>1.4899999999999999E-4</v>
      </c>
      <c r="I151" s="37">
        <v>3.4200000000000002E-4</v>
      </c>
      <c r="J151" s="37">
        <v>1.122E-3</v>
      </c>
      <c r="N151" s="25"/>
      <c r="O151" s="25"/>
      <c r="P151" s="25"/>
      <c r="Q151" s="25"/>
      <c r="R151" s="25"/>
      <c r="S151" s="25"/>
    </row>
    <row r="152" spans="1:19" x14ac:dyDescent="0.25">
      <c r="A152" s="38" t="s">
        <v>105</v>
      </c>
      <c r="B152" s="38" t="s">
        <v>50</v>
      </c>
      <c r="C152" s="38" t="s">
        <v>28</v>
      </c>
      <c r="D152" s="37"/>
      <c r="E152" s="37">
        <v>-1.800702</v>
      </c>
      <c r="F152" s="37">
        <v>-1.417481</v>
      </c>
      <c r="G152" s="37">
        <v>-8.8559999999999993E-3</v>
      </c>
      <c r="H152" s="37">
        <v>1.4E-5</v>
      </c>
      <c r="I152" s="37">
        <v>-5.5000000000000002E-5</v>
      </c>
      <c r="J152" s="37">
        <v>1.75E-4</v>
      </c>
      <c r="N152" s="25"/>
      <c r="O152" s="25"/>
      <c r="P152" s="25"/>
      <c r="Q152" s="25"/>
      <c r="R152" s="25"/>
      <c r="S152" s="25"/>
    </row>
    <row r="153" spans="1:19" x14ac:dyDescent="0.25">
      <c r="A153" s="38" t="s">
        <v>105</v>
      </c>
      <c r="B153" s="38" t="s">
        <v>51</v>
      </c>
      <c r="C153" s="38" t="s">
        <v>28</v>
      </c>
      <c r="D153" s="37"/>
      <c r="E153" s="37">
        <v>-2.826743</v>
      </c>
      <c r="F153" s="37">
        <v>-2.2267679999999999</v>
      </c>
      <c r="G153" s="37">
        <v>-1.3772E-2</v>
      </c>
      <c r="H153" s="37">
        <v>2.0000000000000002E-5</v>
      </c>
      <c r="I153" s="37">
        <v>-8.2999999999999998E-5</v>
      </c>
      <c r="J153" s="37">
        <v>2.7500000000000002E-4</v>
      </c>
      <c r="N153" s="25"/>
      <c r="O153" s="25"/>
      <c r="P153" s="25"/>
      <c r="Q153" s="25"/>
      <c r="R153" s="25"/>
      <c r="S153" s="25"/>
    </row>
    <row r="154" spans="1:19" x14ac:dyDescent="0.25">
      <c r="A154" s="36"/>
      <c r="B154" s="36"/>
      <c r="C154" s="36"/>
      <c r="D154" s="35"/>
      <c r="E154" s="35"/>
      <c r="F154" s="35"/>
      <c r="G154" s="35"/>
      <c r="H154" s="35"/>
      <c r="I154" s="35"/>
      <c r="J154" s="35"/>
    </row>
    <row r="155" spans="1:19" x14ac:dyDescent="0.25">
      <c r="A155" s="36"/>
      <c r="B155" s="36"/>
      <c r="C155" s="36"/>
      <c r="D155" s="35"/>
      <c r="E155" s="35"/>
      <c r="F155" s="35"/>
      <c r="G155" s="35"/>
      <c r="H155" s="35"/>
      <c r="I155" s="35"/>
      <c r="J155" s="35"/>
    </row>
    <row r="156" spans="1:19" x14ac:dyDescent="0.25">
      <c r="A156" s="36"/>
      <c r="B156" s="36"/>
      <c r="C156" s="36"/>
      <c r="D156" s="36"/>
      <c r="E156" s="35"/>
      <c r="F156" s="35"/>
      <c r="G156" s="35"/>
      <c r="H156" s="35"/>
      <c r="I156" s="35"/>
      <c r="J156" s="35"/>
    </row>
    <row r="157" spans="1:19" x14ac:dyDescent="0.25">
      <c r="A157" s="36"/>
      <c r="B157" s="36"/>
      <c r="C157" s="36"/>
      <c r="D157" s="36"/>
      <c r="E157" s="35"/>
      <c r="F157" s="35"/>
      <c r="G157" s="35"/>
      <c r="H157" s="35"/>
      <c r="I157" s="35"/>
      <c r="J157" s="35"/>
    </row>
    <row r="158" spans="1:19" x14ac:dyDescent="0.25">
      <c r="A158" s="36"/>
      <c r="B158" s="36"/>
      <c r="C158" s="36"/>
      <c r="D158" s="35"/>
      <c r="E158" s="35"/>
      <c r="F158" s="35"/>
      <c r="G158" s="35"/>
      <c r="H158" s="35"/>
      <c r="I158" s="35"/>
      <c r="J158" s="35"/>
    </row>
    <row r="159" spans="1:19" x14ac:dyDescent="0.25">
      <c r="A159" s="36"/>
      <c r="B159" s="36"/>
      <c r="C159" s="36"/>
      <c r="D159" s="35"/>
      <c r="E159" s="35"/>
      <c r="F159" s="35"/>
      <c r="G159" s="35"/>
      <c r="H159" s="35"/>
      <c r="I159" s="35"/>
      <c r="J159" s="35"/>
    </row>
    <row r="160" spans="1:19" x14ac:dyDescent="0.25">
      <c r="A160" s="36"/>
      <c r="B160" s="36"/>
      <c r="C160" s="36"/>
      <c r="D160" s="35"/>
      <c r="E160" s="35"/>
      <c r="F160" s="35"/>
      <c r="G160" s="35"/>
      <c r="H160" s="35"/>
      <c r="I160" s="35"/>
      <c r="J160" s="35"/>
    </row>
    <row r="161" spans="1:10" x14ac:dyDescent="0.25">
      <c r="A161" s="36"/>
      <c r="B161" s="36"/>
      <c r="C161" s="36"/>
      <c r="D161" s="35"/>
      <c r="E161" s="35"/>
      <c r="F161" s="35"/>
      <c r="G161" s="35"/>
      <c r="H161" s="35"/>
      <c r="I161" s="35"/>
      <c r="J161" s="35"/>
    </row>
    <row r="162" spans="1:10" x14ac:dyDescent="0.25">
      <c r="A162" s="36"/>
      <c r="B162" s="36"/>
      <c r="C162" s="36"/>
      <c r="D162" s="36"/>
      <c r="E162" s="35"/>
      <c r="F162" s="35"/>
      <c r="G162" s="35"/>
      <c r="H162" s="35"/>
      <c r="I162" s="35"/>
      <c r="J162" s="35"/>
    </row>
    <row r="163" spans="1:10" x14ac:dyDescent="0.25">
      <c r="A163" s="36"/>
      <c r="B163" s="36"/>
      <c r="C163" s="36"/>
      <c r="D163" s="36"/>
      <c r="E163" s="35"/>
      <c r="F163" s="35"/>
      <c r="G163" s="35"/>
      <c r="H163" s="35"/>
      <c r="I163" s="35"/>
      <c r="J163" s="35"/>
    </row>
    <row r="164" spans="1:10" x14ac:dyDescent="0.25">
      <c r="A164" s="36"/>
      <c r="B164" s="36"/>
      <c r="C164" s="36"/>
      <c r="D164" s="35"/>
      <c r="E164" s="35"/>
      <c r="F164" s="35"/>
      <c r="G164" s="35"/>
      <c r="H164" s="35"/>
      <c r="I164" s="35"/>
      <c r="J164" s="35"/>
    </row>
    <row r="165" spans="1:10" x14ac:dyDescent="0.25">
      <c r="A165" s="36"/>
      <c r="B165" s="36"/>
      <c r="C165" s="36"/>
      <c r="D165" s="35"/>
      <c r="E165" s="35"/>
      <c r="F165" s="35"/>
      <c r="G165" s="35"/>
      <c r="H165" s="35"/>
      <c r="I165" s="35"/>
      <c r="J165" s="35"/>
    </row>
    <row r="166" spans="1:10" x14ac:dyDescent="0.25">
      <c r="A166" s="36"/>
      <c r="B166" s="36"/>
      <c r="C166" s="36"/>
      <c r="D166" s="35"/>
      <c r="E166" s="35"/>
      <c r="F166" s="35"/>
      <c r="G166" s="35"/>
      <c r="H166" s="35"/>
      <c r="I166" s="35"/>
      <c r="J166" s="35"/>
    </row>
    <row r="167" spans="1:10" x14ac:dyDescent="0.25">
      <c r="A167" s="36"/>
      <c r="B167" s="36"/>
      <c r="C167" s="36"/>
      <c r="D167" s="35"/>
      <c r="E167" s="35"/>
      <c r="F167" s="35"/>
      <c r="G167" s="35"/>
      <c r="H167" s="35"/>
      <c r="I167" s="35"/>
      <c r="J167" s="35"/>
    </row>
    <row r="168" spans="1:10" x14ac:dyDescent="0.25">
      <c r="A168" s="36"/>
      <c r="B168" s="36"/>
      <c r="C168" s="36"/>
      <c r="D168" s="36"/>
      <c r="E168" s="35"/>
      <c r="F168" s="35"/>
      <c r="G168" s="35"/>
      <c r="H168" s="35"/>
      <c r="I168" s="35"/>
      <c r="J168" s="35"/>
    </row>
    <row r="169" spans="1:10" x14ac:dyDescent="0.25">
      <c r="A169" s="36"/>
      <c r="B169" s="36"/>
      <c r="C169" s="36"/>
      <c r="D169" s="36"/>
      <c r="E169" s="35"/>
      <c r="F169" s="35"/>
      <c r="G169" s="35"/>
      <c r="H169" s="35"/>
      <c r="I169" s="35"/>
      <c r="J169" s="35"/>
    </row>
    <row r="170" spans="1:10" x14ac:dyDescent="0.25">
      <c r="A170" s="36"/>
      <c r="B170" s="36"/>
      <c r="C170" s="36"/>
      <c r="D170" s="35"/>
      <c r="E170" s="35"/>
      <c r="F170" s="35"/>
      <c r="G170" s="35"/>
      <c r="H170" s="35"/>
      <c r="I170" s="35"/>
      <c r="J170" s="35"/>
    </row>
    <row r="171" spans="1:10" x14ac:dyDescent="0.25">
      <c r="A171" s="36"/>
      <c r="B171" s="36"/>
      <c r="C171" s="36"/>
      <c r="D171" s="35"/>
      <c r="E171" s="35"/>
      <c r="F171" s="35"/>
      <c r="G171" s="35"/>
      <c r="H171" s="35"/>
      <c r="I171" s="35"/>
      <c r="J171" s="35"/>
    </row>
    <row r="172" spans="1:10" x14ac:dyDescent="0.25">
      <c r="A172" s="36"/>
      <c r="B172" s="36"/>
      <c r="C172" s="36"/>
      <c r="D172" s="35"/>
      <c r="E172" s="35"/>
      <c r="F172" s="35"/>
      <c r="G172" s="35"/>
      <c r="H172" s="35"/>
      <c r="I172" s="35"/>
      <c r="J172" s="35"/>
    </row>
    <row r="173" spans="1:10" x14ac:dyDescent="0.25">
      <c r="A173" s="36"/>
      <c r="B173" s="36"/>
      <c r="C173" s="36"/>
      <c r="D173" s="35"/>
      <c r="E173" s="35"/>
      <c r="F173" s="35"/>
      <c r="G173" s="35"/>
      <c r="H173" s="35"/>
      <c r="I173" s="35"/>
      <c r="J173" s="35"/>
    </row>
    <row r="174" spans="1:10" x14ac:dyDescent="0.25">
      <c r="A174" s="36"/>
      <c r="B174" s="36"/>
      <c r="C174" s="36"/>
      <c r="D174" s="36"/>
      <c r="E174" s="35"/>
      <c r="F174" s="35"/>
      <c r="G174" s="35"/>
      <c r="H174" s="35"/>
      <c r="I174" s="35"/>
      <c r="J174" s="35"/>
    </row>
    <row r="175" spans="1:10" x14ac:dyDescent="0.25">
      <c r="A175" s="36"/>
      <c r="B175" s="36"/>
      <c r="C175" s="36"/>
      <c r="D175" s="36"/>
      <c r="E175" s="35"/>
      <c r="F175" s="35"/>
      <c r="G175" s="35"/>
      <c r="H175" s="35"/>
      <c r="I175" s="35"/>
      <c r="J175" s="35"/>
    </row>
    <row r="176" spans="1:10" x14ac:dyDescent="0.25">
      <c r="A176" s="36"/>
      <c r="B176" s="36"/>
      <c r="C176" s="36"/>
      <c r="D176" s="35"/>
      <c r="E176" s="35"/>
      <c r="F176" s="35"/>
      <c r="G176" s="35"/>
      <c r="H176" s="35"/>
      <c r="I176" s="35"/>
      <c r="J176" s="35"/>
    </row>
    <row r="177" spans="1:10" x14ac:dyDescent="0.25">
      <c r="A177" s="36"/>
      <c r="B177" s="36"/>
      <c r="C177" s="36"/>
      <c r="D177" s="35"/>
      <c r="E177" s="35"/>
      <c r="F177" s="35"/>
      <c r="G177" s="35"/>
      <c r="H177" s="35"/>
      <c r="I177" s="35"/>
      <c r="J177" s="35"/>
    </row>
    <row r="178" spans="1:10" x14ac:dyDescent="0.25">
      <c r="A178" s="36"/>
      <c r="B178" s="36"/>
      <c r="C178" s="36"/>
      <c r="D178" s="35"/>
      <c r="E178" s="35"/>
      <c r="F178" s="35"/>
      <c r="G178" s="35"/>
      <c r="H178" s="35"/>
      <c r="I178" s="35"/>
      <c r="J178" s="35"/>
    </row>
    <row r="179" spans="1:10" x14ac:dyDescent="0.25">
      <c r="A179" s="36"/>
      <c r="B179" s="36"/>
      <c r="C179" s="36"/>
      <c r="D179" s="35"/>
      <c r="E179" s="35"/>
      <c r="F179" s="35"/>
      <c r="G179" s="35"/>
      <c r="H179" s="35"/>
      <c r="I179" s="35"/>
      <c r="J179" s="35"/>
    </row>
    <row r="180" spans="1:10" x14ac:dyDescent="0.25">
      <c r="A180" s="36"/>
      <c r="B180" s="36"/>
      <c r="C180" s="36"/>
      <c r="D180" s="36"/>
      <c r="E180" s="35"/>
      <c r="F180" s="35"/>
      <c r="G180" s="35"/>
      <c r="H180" s="35"/>
      <c r="I180" s="35"/>
      <c r="J180" s="35"/>
    </row>
    <row r="181" spans="1:10" x14ac:dyDescent="0.25">
      <c r="A181" s="36"/>
      <c r="B181" s="36"/>
      <c r="C181" s="36"/>
      <c r="D181" s="36"/>
      <c r="E181" s="35"/>
      <c r="F181" s="35"/>
      <c r="G181" s="35"/>
      <c r="H181" s="35"/>
      <c r="I181" s="35"/>
      <c r="J181" s="35"/>
    </row>
    <row r="182" spans="1:10" x14ac:dyDescent="0.25">
      <c r="A182" s="36"/>
      <c r="B182" s="36"/>
      <c r="C182" s="36"/>
      <c r="D182" s="35"/>
      <c r="E182" s="35"/>
      <c r="F182" s="35"/>
      <c r="G182" s="35"/>
      <c r="H182" s="35"/>
      <c r="I182" s="35"/>
      <c r="J182" s="35"/>
    </row>
    <row r="183" spans="1:10" x14ac:dyDescent="0.25">
      <c r="A183" s="36"/>
      <c r="B183" s="36"/>
      <c r="C183" s="36"/>
      <c r="D183" s="35"/>
      <c r="E183" s="35"/>
      <c r="F183" s="35"/>
      <c r="G183" s="35"/>
      <c r="H183" s="35"/>
      <c r="I183" s="35"/>
      <c r="J183" s="3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0CDD8-818E-4B5F-ADB2-7B9D678D26EB}">
  <dimension ref="A1:O213"/>
  <sheetViews>
    <sheetView zoomScale="95" workbookViewId="0">
      <selection activeCell="A4" sqref="A4:J213"/>
    </sheetView>
  </sheetViews>
  <sheetFormatPr defaultColWidth="9" defaultRowHeight="15" x14ac:dyDescent="0.25"/>
  <cols>
    <col min="1" max="1" width="9.140625" style="4" customWidth="1"/>
    <col min="2" max="2" width="11.42578125" style="4" bestFit="1" customWidth="1"/>
    <col min="3" max="3" width="12" style="4" bestFit="1" customWidth="1"/>
    <col min="4" max="4" width="9.28515625" style="4" bestFit="1" customWidth="1"/>
    <col min="5" max="5" width="7" style="4" customWidth="1"/>
    <col min="6" max="6" width="7.28515625" style="4" customWidth="1"/>
    <col min="7" max="7" width="8.5703125" style="4" customWidth="1"/>
    <col min="8" max="10" width="12.7109375" style="4" bestFit="1" customWidth="1"/>
    <col min="11" max="16384" width="9" style="4"/>
  </cols>
  <sheetData>
    <row r="1" spans="1:15" x14ac:dyDescent="0.25">
      <c r="A1" s="27" t="s">
        <v>9</v>
      </c>
      <c r="B1" s="28"/>
      <c r="C1" s="28"/>
      <c r="D1" s="28"/>
      <c r="E1" s="26"/>
      <c r="F1" s="26"/>
      <c r="G1" s="26"/>
      <c r="H1" s="26"/>
      <c r="I1" s="26"/>
      <c r="J1" s="26"/>
      <c r="K1" s="5"/>
    </row>
    <row r="2" spans="1:15" x14ac:dyDescent="0.25">
      <c r="A2" s="29" t="s">
        <v>10</v>
      </c>
      <c r="B2" s="29" t="s">
        <v>11</v>
      </c>
      <c r="C2" s="29" t="s">
        <v>12</v>
      </c>
      <c r="D2" s="29" t="s">
        <v>13</v>
      </c>
      <c r="E2" s="31" t="s">
        <v>14</v>
      </c>
      <c r="F2" s="31" t="s">
        <v>15</v>
      </c>
      <c r="G2" s="31" t="s">
        <v>16</v>
      </c>
      <c r="H2" s="31" t="s">
        <v>17</v>
      </c>
      <c r="I2" s="31" t="s">
        <v>18</v>
      </c>
      <c r="J2" s="31" t="s">
        <v>19</v>
      </c>
      <c r="K2" s="6"/>
    </row>
    <row r="3" spans="1:15" x14ac:dyDescent="0.25">
      <c r="A3" s="30" t="s">
        <v>20</v>
      </c>
      <c r="B3" s="30" t="s">
        <v>20</v>
      </c>
      <c r="C3" s="30" t="s">
        <v>20</v>
      </c>
      <c r="D3" s="30" t="s">
        <v>20</v>
      </c>
      <c r="E3" s="32" t="s">
        <v>106</v>
      </c>
      <c r="F3" s="32" t="s">
        <v>106</v>
      </c>
      <c r="G3" s="32" t="s">
        <v>106</v>
      </c>
      <c r="H3" s="32" t="s">
        <v>21</v>
      </c>
      <c r="I3" s="32" t="s">
        <v>21</v>
      </c>
      <c r="J3" s="32" t="s">
        <v>21</v>
      </c>
      <c r="K3" s="7"/>
    </row>
    <row r="4" spans="1:15" x14ac:dyDescent="0.25">
      <c r="A4" s="40" t="s">
        <v>47</v>
      </c>
      <c r="B4" s="40" t="s">
        <v>33</v>
      </c>
      <c r="C4" s="40" t="s">
        <v>28</v>
      </c>
      <c r="D4" s="39"/>
      <c r="E4" s="39">
        <v>3.500794</v>
      </c>
      <c r="F4" s="39">
        <v>-6.7428000000000002E-2</v>
      </c>
      <c r="G4" s="39">
        <v>0.15971299999999999</v>
      </c>
      <c r="H4" s="39">
        <v>-1.7E-5</v>
      </c>
      <c r="I4" s="39">
        <v>1.0549999999999999E-3</v>
      </c>
      <c r="J4" s="39">
        <v>7.8180000000000004E-6</v>
      </c>
      <c r="K4" s="8"/>
      <c r="M4" s="25"/>
      <c r="N4" s="25"/>
      <c r="O4" s="25"/>
    </row>
    <row r="5" spans="1:15" x14ac:dyDescent="0.25">
      <c r="A5" s="40" t="s">
        <v>47</v>
      </c>
      <c r="B5" s="40" t="s">
        <v>37</v>
      </c>
      <c r="C5" s="40" t="s">
        <v>28</v>
      </c>
      <c r="D5" s="39"/>
      <c r="E5" s="39">
        <v>0.42779699999999998</v>
      </c>
      <c r="F5" s="39">
        <v>2.8432149999999998</v>
      </c>
      <c r="G5" s="39">
        <v>0.13006799999999999</v>
      </c>
      <c r="H5" s="39">
        <v>-3.4099999999999999E-4</v>
      </c>
      <c r="I5" s="39">
        <v>1.4799999999999999E-4</v>
      </c>
      <c r="J5" s="39">
        <v>7.2000000000000002E-5</v>
      </c>
      <c r="K5" s="8"/>
      <c r="M5" s="25"/>
      <c r="N5" s="25"/>
      <c r="O5" s="25"/>
    </row>
    <row r="6" spans="1:15" x14ac:dyDescent="0.25">
      <c r="A6" s="40" t="s">
        <v>47</v>
      </c>
      <c r="B6" s="40" t="s">
        <v>48</v>
      </c>
      <c r="C6" s="40" t="s">
        <v>29</v>
      </c>
      <c r="D6" s="40" t="s">
        <v>30</v>
      </c>
      <c r="E6" s="39">
        <v>3.5579499999999999</v>
      </c>
      <c r="F6" s="39">
        <v>0.13164899999999999</v>
      </c>
      <c r="G6" s="39">
        <v>0.15891</v>
      </c>
      <c r="H6" s="39">
        <v>1.2E-5</v>
      </c>
      <c r="I6" s="39">
        <v>1.0709999999999999E-3</v>
      </c>
      <c r="J6" s="39">
        <v>1.1E-5</v>
      </c>
      <c r="K6" s="8"/>
      <c r="M6" s="25"/>
      <c r="N6" s="25"/>
      <c r="O6" s="25"/>
    </row>
    <row r="7" spans="1:15" x14ac:dyDescent="0.25">
      <c r="A7" s="40" t="s">
        <v>47</v>
      </c>
      <c r="B7" s="40" t="s">
        <v>49</v>
      </c>
      <c r="C7" s="40" t="s">
        <v>29</v>
      </c>
      <c r="D7" s="40" t="s">
        <v>30</v>
      </c>
      <c r="E7" s="39">
        <v>1.285755</v>
      </c>
      <c r="F7" s="39">
        <v>2.3331369999999998</v>
      </c>
      <c r="G7" s="39">
        <v>9.6217999999999998E-2</v>
      </c>
      <c r="H7" s="39">
        <v>2.7700000000000001E-4</v>
      </c>
      <c r="I7" s="39">
        <v>3.9899999999999999E-4</v>
      </c>
      <c r="J7" s="39">
        <v>2.13E-4</v>
      </c>
      <c r="K7" s="8"/>
      <c r="M7" s="25"/>
      <c r="N7" s="25"/>
      <c r="O7" s="25"/>
    </row>
    <row r="8" spans="1:15" x14ac:dyDescent="0.25">
      <c r="A8" s="40" t="s">
        <v>47</v>
      </c>
      <c r="B8" s="40" t="s">
        <v>50</v>
      </c>
      <c r="C8" s="40" t="s">
        <v>28</v>
      </c>
      <c r="D8" s="39"/>
      <c r="E8" s="39">
        <v>0.19280700000000001</v>
      </c>
      <c r="F8" s="39">
        <v>-0.27554099999999998</v>
      </c>
      <c r="G8" s="39">
        <v>-1.2329999999999999E-3</v>
      </c>
      <c r="H8" s="39">
        <v>3.1999999999999999E-5</v>
      </c>
      <c r="I8" s="39">
        <v>5.8999999999999998E-5</v>
      </c>
      <c r="J8" s="39">
        <v>3.1999999999999999E-5</v>
      </c>
      <c r="K8" s="8"/>
      <c r="M8" s="25"/>
      <c r="N8" s="25"/>
      <c r="O8" s="25"/>
    </row>
    <row r="9" spans="1:15" x14ac:dyDescent="0.25">
      <c r="A9" s="40" t="s">
        <v>47</v>
      </c>
      <c r="B9" s="40" t="s">
        <v>51</v>
      </c>
      <c r="C9" s="40" t="s">
        <v>28</v>
      </c>
      <c r="D9" s="39"/>
      <c r="E9" s="39">
        <v>0.31539400000000001</v>
      </c>
      <c r="F9" s="39">
        <v>-0.45077600000000001</v>
      </c>
      <c r="G9" s="39">
        <v>-1.9070000000000001E-3</v>
      </c>
      <c r="H9" s="39">
        <v>5.3000000000000001E-5</v>
      </c>
      <c r="I9" s="39">
        <v>9.6000000000000002E-5</v>
      </c>
      <c r="J9" s="39">
        <v>5.3000000000000001E-5</v>
      </c>
      <c r="K9" s="8"/>
      <c r="M9" s="25"/>
      <c r="N9" s="25"/>
      <c r="O9" s="25"/>
    </row>
    <row r="10" spans="1:15" x14ac:dyDescent="0.25">
      <c r="A10" s="40" t="s">
        <v>69</v>
      </c>
      <c r="B10" s="40" t="s">
        <v>33</v>
      </c>
      <c r="C10" s="40" t="s">
        <v>28</v>
      </c>
      <c r="D10" s="39"/>
      <c r="E10" s="39">
        <v>3.500794</v>
      </c>
      <c r="F10" s="39">
        <v>-3.3029000000000003E-2</v>
      </c>
      <c r="G10" s="39">
        <v>3.0485999999999999E-2</v>
      </c>
      <c r="H10" s="39">
        <v>-2.8430000000000001E-6</v>
      </c>
      <c r="I10" s="39">
        <v>8.0599999999999997E-4</v>
      </c>
      <c r="J10" s="39">
        <v>7.8180000000000004E-6</v>
      </c>
      <c r="K10" s="8"/>
      <c r="M10" s="25"/>
      <c r="N10" s="25"/>
      <c r="O10" s="25"/>
    </row>
    <row r="11" spans="1:15" x14ac:dyDescent="0.25">
      <c r="A11" s="40" t="s">
        <v>69</v>
      </c>
      <c r="B11" s="40" t="s">
        <v>37</v>
      </c>
      <c r="C11" s="40" t="s">
        <v>28</v>
      </c>
      <c r="D11" s="39"/>
      <c r="E11" s="39">
        <v>0.42779699999999998</v>
      </c>
      <c r="F11" s="39">
        <v>3.1603659999999998</v>
      </c>
      <c r="G11" s="39">
        <v>0.12509899999999999</v>
      </c>
      <c r="H11" s="39">
        <v>-3.8400000000000001E-4</v>
      </c>
      <c r="I11" s="39">
        <v>1.13E-4</v>
      </c>
      <c r="J11" s="39">
        <v>7.2000000000000002E-5</v>
      </c>
      <c r="K11" s="8"/>
      <c r="M11" s="25"/>
      <c r="N11" s="25"/>
      <c r="O11" s="25"/>
    </row>
    <row r="12" spans="1:15" x14ac:dyDescent="0.25">
      <c r="A12" s="40" t="s">
        <v>69</v>
      </c>
      <c r="B12" s="40" t="s">
        <v>48</v>
      </c>
      <c r="C12" s="40" t="s">
        <v>29</v>
      </c>
      <c r="D12" s="40" t="s">
        <v>30</v>
      </c>
      <c r="E12" s="39">
        <v>3.5579499999999999</v>
      </c>
      <c r="F12" s="39">
        <v>0.100007</v>
      </c>
      <c r="G12" s="39">
        <v>3.0605E-2</v>
      </c>
      <c r="H12" s="39">
        <v>6.9779999999999999E-6</v>
      </c>
      <c r="I12" s="39">
        <v>8.1800000000000004E-4</v>
      </c>
      <c r="J12" s="39">
        <v>1.1E-5</v>
      </c>
      <c r="K12" s="8"/>
      <c r="M12" s="25"/>
      <c r="N12" s="25"/>
      <c r="O12" s="25"/>
    </row>
    <row r="13" spans="1:15" x14ac:dyDescent="0.25">
      <c r="A13" s="40" t="s">
        <v>69</v>
      </c>
      <c r="B13" s="40" t="s">
        <v>49</v>
      </c>
      <c r="C13" s="40" t="s">
        <v>29</v>
      </c>
      <c r="D13" s="40" t="s">
        <v>30</v>
      </c>
      <c r="E13" s="39">
        <v>1.285755</v>
      </c>
      <c r="F13" s="39">
        <v>2.299099</v>
      </c>
      <c r="G13" s="39">
        <v>9.0818999999999997E-2</v>
      </c>
      <c r="H13" s="39">
        <v>2.7799999999999998E-4</v>
      </c>
      <c r="I13" s="39">
        <v>3.0400000000000002E-4</v>
      </c>
      <c r="J13" s="39">
        <v>2.13E-4</v>
      </c>
      <c r="K13" s="8"/>
      <c r="M13" s="25"/>
      <c r="N13" s="25"/>
      <c r="O13" s="25"/>
    </row>
    <row r="14" spans="1:15" x14ac:dyDescent="0.25">
      <c r="A14" s="40" t="s">
        <v>69</v>
      </c>
      <c r="B14" s="40" t="s">
        <v>50</v>
      </c>
      <c r="C14" s="40" t="s">
        <v>28</v>
      </c>
      <c r="D14" s="39"/>
      <c r="E14" s="39">
        <v>0.19280700000000001</v>
      </c>
      <c r="F14" s="39">
        <v>-0.132991</v>
      </c>
      <c r="G14" s="39">
        <v>-3.1229999999999999E-3</v>
      </c>
      <c r="H14" s="39">
        <v>1.5E-5</v>
      </c>
      <c r="I14" s="39">
        <v>4.5000000000000003E-5</v>
      </c>
      <c r="J14" s="39">
        <v>3.1999999999999999E-5</v>
      </c>
      <c r="K14" s="8"/>
      <c r="M14" s="25"/>
      <c r="N14" s="25"/>
      <c r="O14" s="25"/>
    </row>
    <row r="15" spans="1:15" x14ac:dyDescent="0.25">
      <c r="A15" s="40" t="s">
        <v>69</v>
      </c>
      <c r="B15" s="40" t="s">
        <v>51</v>
      </c>
      <c r="C15" s="40" t="s">
        <v>28</v>
      </c>
      <c r="D15" s="39"/>
      <c r="E15" s="39">
        <v>0.31539400000000001</v>
      </c>
      <c r="F15" s="39">
        <v>-0.217727</v>
      </c>
      <c r="G15" s="39">
        <v>-4.9189999999999998E-3</v>
      </c>
      <c r="H15" s="39">
        <v>2.5000000000000001E-5</v>
      </c>
      <c r="I15" s="39">
        <v>7.2999999999999999E-5</v>
      </c>
      <c r="J15" s="39">
        <v>5.3000000000000001E-5</v>
      </c>
      <c r="K15" s="8"/>
      <c r="M15" s="25"/>
      <c r="N15" s="25"/>
      <c r="O15" s="25"/>
    </row>
    <row r="16" spans="1:15" x14ac:dyDescent="0.25">
      <c r="A16" s="40" t="s">
        <v>70</v>
      </c>
      <c r="B16" s="40" t="s">
        <v>33</v>
      </c>
      <c r="C16" s="40" t="s">
        <v>28</v>
      </c>
      <c r="D16" s="39"/>
      <c r="E16" s="39">
        <v>3.500794</v>
      </c>
      <c r="F16" s="39">
        <v>-2.539E-3</v>
      </c>
      <c r="G16" s="39">
        <v>-6.8360000000000001E-3</v>
      </c>
      <c r="H16" s="39">
        <v>2.977E-6</v>
      </c>
      <c r="I16" s="39">
        <v>8.2200000000000003E-4</v>
      </c>
      <c r="J16" s="39">
        <v>7.8180000000000004E-6</v>
      </c>
      <c r="K16" s="8"/>
      <c r="M16" s="25"/>
      <c r="N16" s="25"/>
      <c r="O16" s="25"/>
    </row>
    <row r="17" spans="1:15" x14ac:dyDescent="0.25">
      <c r="A17" s="40" t="s">
        <v>70</v>
      </c>
      <c r="B17" s="40" t="s">
        <v>37</v>
      </c>
      <c r="C17" s="40" t="s">
        <v>28</v>
      </c>
      <c r="D17" s="39"/>
      <c r="E17" s="39">
        <v>0.42779699999999998</v>
      </c>
      <c r="F17" s="39">
        <v>3.441478</v>
      </c>
      <c r="G17" s="39">
        <v>0.14036799999999999</v>
      </c>
      <c r="H17" s="39">
        <v>-4.26E-4</v>
      </c>
      <c r="I17" s="39">
        <v>1.12E-4</v>
      </c>
      <c r="J17" s="39">
        <v>7.2000000000000002E-5</v>
      </c>
      <c r="K17" s="8"/>
      <c r="M17" s="25"/>
      <c r="N17" s="25"/>
      <c r="O17" s="25"/>
    </row>
    <row r="18" spans="1:15" x14ac:dyDescent="0.25">
      <c r="A18" s="40" t="s">
        <v>70</v>
      </c>
      <c r="B18" s="40" t="s">
        <v>48</v>
      </c>
      <c r="C18" s="40" t="s">
        <v>29</v>
      </c>
      <c r="D18" s="40" t="s">
        <v>30</v>
      </c>
      <c r="E18" s="39">
        <v>3.5579499999999999</v>
      </c>
      <c r="F18" s="39">
        <v>8.4266999999999995E-2</v>
      </c>
      <c r="G18" s="39">
        <v>6.8510000000000003E-3</v>
      </c>
      <c r="H18" s="39">
        <v>1.2E-5</v>
      </c>
      <c r="I18" s="39">
        <v>8.3500000000000002E-4</v>
      </c>
      <c r="J18" s="39">
        <v>1.1E-5</v>
      </c>
      <c r="K18" s="8"/>
      <c r="M18" s="25"/>
      <c r="N18" s="25"/>
      <c r="O18" s="25"/>
    </row>
    <row r="19" spans="1:15" x14ac:dyDescent="0.25">
      <c r="A19" s="40" t="s">
        <v>70</v>
      </c>
      <c r="B19" s="40" t="s">
        <v>49</v>
      </c>
      <c r="C19" s="40" t="s">
        <v>29</v>
      </c>
      <c r="D19" s="40" t="s">
        <v>30</v>
      </c>
      <c r="E19" s="39">
        <v>1.285755</v>
      </c>
      <c r="F19" s="39">
        <v>2.57077</v>
      </c>
      <c r="G19" s="39">
        <v>0.108877</v>
      </c>
      <c r="H19" s="39">
        <v>3.19E-4</v>
      </c>
      <c r="I19" s="39">
        <v>3.0800000000000001E-4</v>
      </c>
      <c r="J19" s="39">
        <v>2.13E-4</v>
      </c>
      <c r="K19" s="8"/>
      <c r="M19" s="25"/>
      <c r="N19" s="25"/>
      <c r="O19" s="25"/>
    </row>
    <row r="20" spans="1:15" x14ac:dyDescent="0.25">
      <c r="A20" s="40" t="s">
        <v>70</v>
      </c>
      <c r="B20" s="40" t="s">
        <v>50</v>
      </c>
      <c r="C20" s="40" t="s">
        <v>28</v>
      </c>
      <c r="D20" s="39"/>
      <c r="E20" s="39">
        <v>0.19280700000000001</v>
      </c>
      <c r="F20" s="39">
        <v>-6.6400000000000001E-3</v>
      </c>
      <c r="G20" s="39">
        <v>1.5100000000000001E-4</v>
      </c>
      <c r="H20" s="39">
        <v>-2.5429999999999999E-7</v>
      </c>
      <c r="I20" s="39">
        <v>4.6E-5</v>
      </c>
      <c r="J20" s="39">
        <v>3.1999999999999999E-5</v>
      </c>
      <c r="K20" s="8"/>
      <c r="M20" s="25"/>
      <c r="N20" s="25"/>
      <c r="O20" s="25"/>
    </row>
    <row r="21" spans="1:15" x14ac:dyDescent="0.25">
      <c r="A21" s="40" t="s">
        <v>70</v>
      </c>
      <c r="B21" s="40" t="s">
        <v>51</v>
      </c>
      <c r="C21" s="40" t="s">
        <v>28</v>
      </c>
      <c r="D21" s="39"/>
      <c r="E21" s="39">
        <v>0.31539400000000001</v>
      </c>
      <c r="F21" s="39">
        <v>-1.1161000000000001E-2</v>
      </c>
      <c r="G21" s="39">
        <v>1.94E-4</v>
      </c>
      <c r="H21" s="39">
        <v>-3.3070000000000002E-7</v>
      </c>
      <c r="I21" s="39">
        <v>7.3999999999999996E-5</v>
      </c>
      <c r="J21" s="39">
        <v>5.3000000000000001E-5</v>
      </c>
      <c r="K21" s="8"/>
      <c r="M21" s="25"/>
      <c r="N21" s="25"/>
      <c r="O21" s="25"/>
    </row>
    <row r="22" spans="1:15" x14ac:dyDescent="0.25">
      <c r="A22" s="40" t="s">
        <v>71</v>
      </c>
      <c r="B22" s="40" t="s">
        <v>33</v>
      </c>
      <c r="C22" s="40" t="s">
        <v>28</v>
      </c>
      <c r="D22" s="39"/>
      <c r="E22" s="39">
        <v>3.500794</v>
      </c>
      <c r="F22" s="39">
        <v>2.0915E-2</v>
      </c>
      <c r="G22" s="39">
        <v>-1.6559000000000001E-2</v>
      </c>
      <c r="H22" s="39">
        <v>2.4169999999999999E-6</v>
      </c>
      <c r="I22" s="39">
        <v>2.0000000000000002E-5</v>
      </c>
      <c r="J22" s="39">
        <v>7.8180000000000004E-6</v>
      </c>
      <c r="K22" s="8"/>
      <c r="M22" s="25"/>
      <c r="N22" s="25"/>
      <c r="O22" s="25"/>
    </row>
    <row r="23" spans="1:15" x14ac:dyDescent="0.25">
      <c r="A23" s="40" t="s">
        <v>71</v>
      </c>
      <c r="B23" s="40" t="s">
        <v>37</v>
      </c>
      <c r="C23" s="40" t="s">
        <v>28</v>
      </c>
      <c r="D23" s="39"/>
      <c r="E23" s="39">
        <v>0.42779699999999998</v>
      </c>
      <c r="F23" s="39">
        <v>3.657718</v>
      </c>
      <c r="G23" s="39">
        <v>0.16498299999999999</v>
      </c>
      <c r="H23" s="39">
        <v>-1.1230000000000001E-3</v>
      </c>
      <c r="I23" s="39">
        <v>1.5999999999999999E-5</v>
      </c>
      <c r="J23" s="39">
        <v>7.2000000000000002E-5</v>
      </c>
      <c r="K23" s="8"/>
      <c r="M23" s="25"/>
      <c r="N23" s="25"/>
      <c r="O23" s="25"/>
    </row>
    <row r="24" spans="1:15" x14ac:dyDescent="0.25">
      <c r="A24" s="40" t="s">
        <v>71</v>
      </c>
      <c r="B24" s="40" t="s">
        <v>48</v>
      </c>
      <c r="C24" s="40" t="s">
        <v>29</v>
      </c>
      <c r="D24" s="40" t="s">
        <v>30</v>
      </c>
      <c r="E24" s="39">
        <v>3.5579499999999999</v>
      </c>
      <c r="F24" s="39">
        <v>8.4675E-2</v>
      </c>
      <c r="G24" s="39">
        <v>2.4230999999999999E-2</v>
      </c>
      <c r="H24" s="39">
        <v>3.0000000000000001E-5</v>
      </c>
      <c r="I24" s="39">
        <v>2.1999999999999999E-5</v>
      </c>
      <c r="J24" s="39">
        <v>1.1E-5</v>
      </c>
      <c r="K24" s="8"/>
      <c r="M24" s="25"/>
      <c r="N24" s="25"/>
      <c r="O24" s="25"/>
    </row>
    <row r="25" spans="1:15" x14ac:dyDescent="0.25">
      <c r="A25" s="40" t="s">
        <v>71</v>
      </c>
      <c r="B25" s="40" t="s">
        <v>49</v>
      </c>
      <c r="C25" s="40" t="s">
        <v>29</v>
      </c>
      <c r="D25" s="40" t="s">
        <v>30</v>
      </c>
      <c r="E25" s="39">
        <v>1.285755</v>
      </c>
      <c r="F25" s="39">
        <v>2.9260809999999999</v>
      </c>
      <c r="G25" s="39">
        <v>0.13284699999999999</v>
      </c>
      <c r="H25" s="39">
        <v>9.0300000000000005E-4</v>
      </c>
      <c r="I25" s="39">
        <v>1.5E-5</v>
      </c>
      <c r="J25" s="39">
        <v>2.13E-4</v>
      </c>
      <c r="K25" s="8"/>
      <c r="M25" s="25"/>
      <c r="N25" s="25"/>
      <c r="O25" s="25"/>
    </row>
    <row r="26" spans="1:15" x14ac:dyDescent="0.25">
      <c r="A26" s="40" t="s">
        <v>71</v>
      </c>
      <c r="B26" s="40" t="s">
        <v>50</v>
      </c>
      <c r="C26" s="40" t="s">
        <v>28</v>
      </c>
      <c r="D26" s="39"/>
      <c r="E26" s="39">
        <v>0.19280700000000001</v>
      </c>
      <c r="F26" s="39">
        <v>9.0553999999999996E-2</v>
      </c>
      <c r="G26" s="39">
        <v>3.4150000000000001E-3</v>
      </c>
      <c r="H26" s="39">
        <v>-3.0000000000000001E-5</v>
      </c>
      <c r="I26" s="39">
        <v>8.6899999999999996E-7</v>
      </c>
      <c r="J26" s="39">
        <v>3.1999999999999999E-5</v>
      </c>
      <c r="K26" s="8"/>
      <c r="M26" s="25"/>
      <c r="N26" s="25"/>
      <c r="O26" s="25"/>
    </row>
    <row r="27" spans="1:15" x14ac:dyDescent="0.25">
      <c r="A27" s="40" t="s">
        <v>71</v>
      </c>
      <c r="B27" s="40" t="s">
        <v>51</v>
      </c>
      <c r="C27" s="40" t="s">
        <v>28</v>
      </c>
      <c r="D27" s="39"/>
      <c r="E27" s="39">
        <v>0.31539400000000001</v>
      </c>
      <c r="F27" s="39">
        <v>0.14773600000000001</v>
      </c>
      <c r="G27" s="39">
        <v>5.3660000000000001E-3</v>
      </c>
      <c r="H27" s="39">
        <v>-4.8999999999999998E-5</v>
      </c>
      <c r="I27" s="39">
        <v>1.3400000000000001E-6</v>
      </c>
      <c r="J27" s="39">
        <v>5.3000000000000001E-5</v>
      </c>
      <c r="K27" s="8"/>
      <c r="M27" s="25"/>
      <c r="N27" s="25"/>
      <c r="O27" s="25"/>
    </row>
    <row r="28" spans="1:15" x14ac:dyDescent="0.25">
      <c r="A28" s="40" t="s">
        <v>72</v>
      </c>
      <c r="B28" s="40" t="s">
        <v>33</v>
      </c>
      <c r="C28" s="40" t="s">
        <v>28</v>
      </c>
      <c r="D28" s="39"/>
      <c r="E28" s="39">
        <v>3.500794</v>
      </c>
      <c r="F28" s="39">
        <v>4.7495999999999997E-2</v>
      </c>
      <c r="G28" s="39">
        <v>6.2826000000000007E-2</v>
      </c>
      <c r="H28" s="39">
        <v>-9.2520000000000005E-6</v>
      </c>
      <c r="I28" s="39">
        <v>8.2200000000000003E-4</v>
      </c>
      <c r="J28" s="39">
        <v>7.8180000000000004E-6</v>
      </c>
      <c r="K28" s="8"/>
      <c r="M28" s="25"/>
      <c r="N28" s="25"/>
      <c r="O28" s="25"/>
    </row>
    <row r="29" spans="1:15" x14ac:dyDescent="0.25">
      <c r="A29" s="40" t="s">
        <v>72</v>
      </c>
      <c r="B29" s="40" t="s">
        <v>37</v>
      </c>
      <c r="C29" s="40" t="s">
        <v>28</v>
      </c>
      <c r="D29" s="39"/>
      <c r="E29" s="39">
        <v>0.42779699999999998</v>
      </c>
      <c r="F29" s="39">
        <v>3.9027889999999998</v>
      </c>
      <c r="G29" s="39">
        <v>6.0922999999999998E-2</v>
      </c>
      <c r="H29" s="39">
        <v>-1.2830000000000001E-3</v>
      </c>
      <c r="I29" s="39">
        <v>1.2400000000000001E-4</v>
      </c>
      <c r="J29" s="39">
        <v>7.2000000000000002E-5</v>
      </c>
      <c r="K29" s="8"/>
      <c r="M29" s="25"/>
      <c r="N29" s="25"/>
      <c r="O29" s="25"/>
    </row>
    <row r="30" spans="1:15" x14ac:dyDescent="0.25">
      <c r="A30" s="40" t="s">
        <v>72</v>
      </c>
      <c r="B30" s="40" t="s">
        <v>48</v>
      </c>
      <c r="C30" s="40" t="s">
        <v>29</v>
      </c>
      <c r="D30" s="40" t="s">
        <v>30</v>
      </c>
      <c r="E30" s="39">
        <v>3.5579499999999999</v>
      </c>
      <c r="F30" s="39">
        <v>9.8313999999999999E-2</v>
      </c>
      <c r="G30" s="39">
        <v>6.0610999999999998E-2</v>
      </c>
      <c r="H30" s="39">
        <v>3.3000000000000003E-5</v>
      </c>
      <c r="I30" s="39">
        <v>8.34E-4</v>
      </c>
      <c r="J30" s="39">
        <v>1.1E-5</v>
      </c>
      <c r="K30" s="8"/>
      <c r="M30" s="25"/>
      <c r="N30" s="25"/>
      <c r="O30" s="25"/>
    </row>
    <row r="31" spans="1:15" x14ac:dyDescent="0.25">
      <c r="A31" s="40" t="s">
        <v>72</v>
      </c>
      <c r="B31" s="40" t="s">
        <v>49</v>
      </c>
      <c r="C31" s="40" t="s">
        <v>29</v>
      </c>
      <c r="D31" s="40" t="s">
        <v>30</v>
      </c>
      <c r="E31" s="39">
        <v>1.285755</v>
      </c>
      <c r="F31" s="39">
        <v>3.4291049999999998</v>
      </c>
      <c r="G31" s="39">
        <v>6.5162999999999999E-2</v>
      </c>
      <c r="H31" s="39">
        <v>1.1349999999999999E-3</v>
      </c>
      <c r="I31" s="39">
        <v>3.1700000000000001E-4</v>
      </c>
      <c r="J31" s="39">
        <v>2.13E-4</v>
      </c>
      <c r="K31" s="8"/>
      <c r="M31" s="25"/>
      <c r="N31" s="25"/>
      <c r="O31" s="25"/>
    </row>
    <row r="32" spans="1:15" x14ac:dyDescent="0.25">
      <c r="A32" s="40" t="s">
        <v>72</v>
      </c>
      <c r="B32" s="40" t="s">
        <v>50</v>
      </c>
      <c r="C32" s="40" t="s">
        <v>28</v>
      </c>
      <c r="D32" s="39"/>
      <c r="E32" s="39">
        <v>0.19280700000000001</v>
      </c>
      <c r="F32" s="39">
        <v>0.200706</v>
      </c>
      <c r="G32" s="39">
        <v>6.3109999999999998E-3</v>
      </c>
      <c r="H32" s="39">
        <v>-6.7999999999999999E-5</v>
      </c>
      <c r="I32" s="39">
        <v>4.6E-5</v>
      </c>
      <c r="J32" s="39">
        <v>3.1999999999999999E-5</v>
      </c>
      <c r="K32" s="8"/>
      <c r="M32" s="25"/>
      <c r="N32" s="25"/>
      <c r="O32" s="25"/>
    </row>
    <row r="33" spans="1:15" x14ac:dyDescent="0.25">
      <c r="A33" s="40" t="s">
        <v>72</v>
      </c>
      <c r="B33" s="40" t="s">
        <v>51</v>
      </c>
      <c r="C33" s="40" t="s">
        <v>28</v>
      </c>
      <c r="D33" s="39"/>
      <c r="E33" s="39">
        <v>0.31539400000000001</v>
      </c>
      <c r="F33" s="39">
        <v>0.32781900000000003</v>
      </c>
      <c r="G33" s="39">
        <v>9.9399999999999992E-3</v>
      </c>
      <c r="H33" s="39">
        <v>-1.12E-4</v>
      </c>
      <c r="I33" s="39">
        <v>7.4999999999999993E-5</v>
      </c>
      <c r="J33" s="39">
        <v>5.3000000000000001E-5</v>
      </c>
      <c r="K33" s="8"/>
      <c r="M33" s="25"/>
      <c r="N33" s="25"/>
      <c r="O33" s="25"/>
    </row>
    <row r="34" spans="1:15" x14ac:dyDescent="0.25">
      <c r="A34" s="40" t="s">
        <v>73</v>
      </c>
      <c r="B34" s="40" t="s">
        <v>33</v>
      </c>
      <c r="C34" s="40" t="s">
        <v>28</v>
      </c>
      <c r="D34" s="39"/>
      <c r="E34" s="39">
        <v>3.500794</v>
      </c>
      <c r="F34" s="39">
        <v>7.5248999999999996E-2</v>
      </c>
      <c r="G34" s="39">
        <v>-6.9135000000000002E-2</v>
      </c>
      <c r="H34" s="39">
        <v>-1.2999999999999999E-5</v>
      </c>
      <c r="I34" s="39">
        <v>8.1899999999999996E-4</v>
      </c>
      <c r="J34" s="39">
        <v>7.8180000000000004E-6</v>
      </c>
      <c r="K34" s="8"/>
      <c r="M34" s="25"/>
      <c r="N34" s="25"/>
      <c r="O34" s="25"/>
    </row>
    <row r="35" spans="1:15" x14ac:dyDescent="0.25">
      <c r="A35" s="40" t="s">
        <v>73</v>
      </c>
      <c r="B35" s="40" t="s">
        <v>37</v>
      </c>
      <c r="C35" s="40" t="s">
        <v>28</v>
      </c>
      <c r="D35" s="39"/>
      <c r="E35" s="39">
        <v>0.42779699999999998</v>
      </c>
      <c r="F35" s="39">
        <v>4.1586730000000003</v>
      </c>
      <c r="G35" s="39">
        <v>4.1771999999999997E-2</v>
      </c>
      <c r="H35" s="39">
        <v>-1.377E-3</v>
      </c>
      <c r="I35" s="39">
        <v>1.08E-4</v>
      </c>
      <c r="J35" s="39">
        <v>7.2000000000000002E-5</v>
      </c>
      <c r="K35" s="8"/>
      <c r="M35" s="25"/>
      <c r="N35" s="25"/>
      <c r="O35" s="25"/>
    </row>
    <row r="36" spans="1:15" x14ac:dyDescent="0.25">
      <c r="A36" s="40" t="s">
        <v>73</v>
      </c>
      <c r="B36" s="40" t="s">
        <v>48</v>
      </c>
      <c r="C36" s="40" t="s">
        <v>29</v>
      </c>
      <c r="D36" s="40" t="s">
        <v>30</v>
      </c>
      <c r="E36" s="39">
        <v>3.5579499999999999</v>
      </c>
      <c r="F36" s="39">
        <v>0.122528</v>
      </c>
      <c r="G36" s="39">
        <v>7.0280999999999996E-2</v>
      </c>
      <c r="H36" s="39">
        <v>3.8999999999999999E-5</v>
      </c>
      <c r="I36" s="39">
        <v>8.3100000000000003E-4</v>
      </c>
      <c r="J36" s="39">
        <v>1.1E-5</v>
      </c>
      <c r="K36" s="8"/>
      <c r="M36" s="25"/>
      <c r="N36" s="25"/>
      <c r="O36" s="25"/>
    </row>
    <row r="37" spans="1:15" x14ac:dyDescent="0.25">
      <c r="A37" s="40" t="s">
        <v>73</v>
      </c>
      <c r="B37" s="40" t="s">
        <v>49</v>
      </c>
      <c r="C37" s="40" t="s">
        <v>29</v>
      </c>
      <c r="D37" s="40" t="s">
        <v>30</v>
      </c>
      <c r="E37" s="39">
        <v>1.285755</v>
      </c>
      <c r="F37" s="39">
        <v>4.0263530000000003</v>
      </c>
      <c r="G37" s="39">
        <v>3.1655000000000003E-2</v>
      </c>
      <c r="H37" s="39">
        <v>1.3389999999999999E-3</v>
      </c>
      <c r="I37" s="39">
        <v>3.0400000000000002E-4</v>
      </c>
      <c r="J37" s="39">
        <v>2.13E-4</v>
      </c>
      <c r="K37" s="8"/>
      <c r="M37" s="25"/>
      <c r="N37" s="25"/>
      <c r="O37" s="25"/>
    </row>
    <row r="38" spans="1:15" x14ac:dyDescent="0.25">
      <c r="A38" s="40" t="s">
        <v>73</v>
      </c>
      <c r="B38" s="40" t="s">
        <v>50</v>
      </c>
      <c r="C38" s="40" t="s">
        <v>28</v>
      </c>
      <c r="D38" s="39"/>
      <c r="E38" s="39">
        <v>0.19280700000000001</v>
      </c>
      <c r="F38" s="39">
        <v>0.315718</v>
      </c>
      <c r="G38" s="39">
        <v>5.2499999999999997E-4</v>
      </c>
      <c r="H38" s="39">
        <v>-1.06E-4</v>
      </c>
      <c r="I38" s="39">
        <v>4.5000000000000003E-5</v>
      </c>
      <c r="J38" s="39">
        <v>3.1999999999999999E-5</v>
      </c>
      <c r="K38" s="8"/>
      <c r="M38" s="25"/>
      <c r="N38" s="25"/>
      <c r="O38" s="25"/>
    </row>
    <row r="39" spans="1:15" x14ac:dyDescent="0.25">
      <c r="A39" s="40" t="s">
        <v>73</v>
      </c>
      <c r="B39" s="40" t="s">
        <v>51</v>
      </c>
      <c r="C39" s="40" t="s">
        <v>28</v>
      </c>
      <c r="D39" s="39"/>
      <c r="E39" s="39">
        <v>0.31539400000000001</v>
      </c>
      <c r="F39" s="39">
        <v>0.51584700000000006</v>
      </c>
      <c r="G39" s="39">
        <v>7.5900000000000002E-4</v>
      </c>
      <c r="H39" s="39">
        <v>-1.73E-4</v>
      </c>
      <c r="I39" s="39">
        <v>7.2999999999999999E-5</v>
      </c>
      <c r="J39" s="39">
        <v>5.3000000000000001E-5</v>
      </c>
      <c r="K39" s="8"/>
      <c r="M39" s="25"/>
      <c r="N39" s="25"/>
      <c r="O39" s="25"/>
    </row>
    <row r="40" spans="1:15" x14ac:dyDescent="0.25">
      <c r="A40" s="40" t="s">
        <v>74</v>
      </c>
      <c r="B40" s="40" t="s">
        <v>33</v>
      </c>
      <c r="C40" s="40" t="s">
        <v>28</v>
      </c>
      <c r="D40" s="39"/>
      <c r="E40" s="39">
        <v>3.500794</v>
      </c>
      <c r="F40" s="39">
        <v>0.10495699999999999</v>
      </c>
      <c r="G40" s="39">
        <v>-0.156753</v>
      </c>
      <c r="H40" s="39">
        <v>-1.7E-5</v>
      </c>
      <c r="I40" s="39">
        <v>3.8400000000000001E-4</v>
      </c>
      <c r="J40" s="39">
        <v>7.8180000000000004E-6</v>
      </c>
      <c r="K40" s="8"/>
      <c r="M40" s="25"/>
      <c r="N40" s="25"/>
      <c r="O40" s="25"/>
    </row>
    <row r="41" spans="1:15" x14ac:dyDescent="0.25">
      <c r="A41" s="40" t="s">
        <v>74</v>
      </c>
      <c r="B41" s="40" t="s">
        <v>37</v>
      </c>
      <c r="C41" s="40" t="s">
        <v>28</v>
      </c>
      <c r="D41" s="39"/>
      <c r="E41" s="39">
        <v>0.42779699999999998</v>
      </c>
      <c r="F41" s="39">
        <v>4.4325760000000001</v>
      </c>
      <c r="G41" s="39">
        <v>0.205286</v>
      </c>
      <c r="H41" s="39">
        <v>-1.3960000000000001E-3</v>
      </c>
      <c r="I41" s="39">
        <v>2.1999999999999999E-5</v>
      </c>
      <c r="J41" s="39">
        <v>7.2000000000000002E-5</v>
      </c>
      <c r="K41" s="8"/>
      <c r="M41" s="25"/>
      <c r="N41" s="25"/>
      <c r="O41" s="25"/>
    </row>
    <row r="42" spans="1:15" x14ac:dyDescent="0.25">
      <c r="A42" s="40" t="s">
        <v>74</v>
      </c>
      <c r="B42" s="40" t="s">
        <v>48</v>
      </c>
      <c r="C42" s="40" t="s">
        <v>29</v>
      </c>
      <c r="D42" s="40" t="s">
        <v>30</v>
      </c>
      <c r="E42" s="39">
        <v>3.5579499999999999</v>
      </c>
      <c r="F42" s="39">
        <v>0.15440300000000001</v>
      </c>
      <c r="G42" s="39">
        <v>0.15983600000000001</v>
      </c>
      <c r="H42" s="39">
        <v>4.3000000000000002E-5</v>
      </c>
      <c r="I42" s="39">
        <v>3.8999999999999999E-4</v>
      </c>
      <c r="J42" s="39">
        <v>1.1E-5</v>
      </c>
      <c r="K42" s="8"/>
      <c r="M42" s="25"/>
      <c r="N42" s="25"/>
      <c r="O42" s="25"/>
    </row>
    <row r="43" spans="1:15" x14ac:dyDescent="0.25">
      <c r="A43" s="40" t="s">
        <v>74</v>
      </c>
      <c r="B43" s="40" t="s">
        <v>49</v>
      </c>
      <c r="C43" s="40" t="s">
        <v>29</v>
      </c>
      <c r="D43" s="40" t="s">
        <v>30</v>
      </c>
      <c r="E43" s="39">
        <v>1.285755</v>
      </c>
      <c r="F43" s="39">
        <v>4.7159269999999998</v>
      </c>
      <c r="G43" s="39">
        <v>0.19120599999999999</v>
      </c>
      <c r="H43" s="39">
        <v>1.4859999999999999E-3</v>
      </c>
      <c r="I43" s="39">
        <v>1.15E-4</v>
      </c>
      <c r="J43" s="39">
        <v>2.13E-4</v>
      </c>
      <c r="K43" s="8"/>
      <c r="M43" s="25"/>
      <c r="N43" s="25"/>
      <c r="O43" s="25"/>
    </row>
    <row r="44" spans="1:15" x14ac:dyDescent="0.25">
      <c r="A44" s="40" t="s">
        <v>74</v>
      </c>
      <c r="B44" s="40" t="s">
        <v>50</v>
      </c>
      <c r="C44" s="40" t="s">
        <v>28</v>
      </c>
      <c r="D44" s="39"/>
      <c r="E44" s="39">
        <v>0.19280700000000001</v>
      </c>
      <c r="F44" s="39">
        <v>0.43883</v>
      </c>
      <c r="G44" s="39">
        <v>1.4782E-2</v>
      </c>
      <c r="H44" s="39">
        <v>-1.3799999999999999E-4</v>
      </c>
      <c r="I44" s="39">
        <v>1.8E-5</v>
      </c>
      <c r="J44" s="39">
        <v>3.1999999999999999E-5</v>
      </c>
      <c r="K44" s="8"/>
      <c r="M44" s="25"/>
      <c r="N44" s="25"/>
      <c r="O44" s="25"/>
    </row>
    <row r="45" spans="1:15" x14ac:dyDescent="0.25">
      <c r="A45" s="40" t="s">
        <v>74</v>
      </c>
      <c r="B45" s="40" t="s">
        <v>51</v>
      </c>
      <c r="C45" s="40" t="s">
        <v>28</v>
      </c>
      <c r="D45" s="39"/>
      <c r="E45" s="39">
        <v>0.31539400000000001</v>
      </c>
      <c r="F45" s="39">
        <v>0.717117</v>
      </c>
      <c r="G45" s="39">
        <v>2.3262000000000001E-2</v>
      </c>
      <c r="H45" s="39">
        <v>-2.2599999999999999E-4</v>
      </c>
      <c r="I45" s="39">
        <v>2.9E-5</v>
      </c>
      <c r="J45" s="39">
        <v>5.3000000000000001E-5</v>
      </c>
      <c r="K45" s="8"/>
      <c r="M45" s="25"/>
      <c r="N45" s="25"/>
      <c r="O45" s="25"/>
    </row>
    <row r="46" spans="1:15" x14ac:dyDescent="0.25">
      <c r="A46" s="40" t="s">
        <v>56</v>
      </c>
      <c r="B46" s="40" t="s">
        <v>33</v>
      </c>
      <c r="C46" s="40" t="s">
        <v>28</v>
      </c>
      <c r="D46" s="39"/>
      <c r="E46" s="39">
        <v>7.4252479999999998</v>
      </c>
      <c r="F46" s="39">
        <v>-5.3048999999999999E-2</v>
      </c>
      <c r="G46" s="39">
        <v>0.25686100000000001</v>
      </c>
      <c r="H46" s="39">
        <v>-3.4E-5</v>
      </c>
      <c r="I46" s="39">
        <v>9.9400000000000009E-4</v>
      </c>
      <c r="J46" s="39">
        <v>7.0690000000000004E-6</v>
      </c>
      <c r="K46" s="8"/>
      <c r="M46" s="25"/>
      <c r="N46" s="25"/>
      <c r="O46" s="25"/>
    </row>
    <row r="47" spans="1:15" x14ac:dyDescent="0.25">
      <c r="A47" s="40" t="s">
        <v>56</v>
      </c>
      <c r="B47" s="40" t="s">
        <v>37</v>
      </c>
      <c r="C47" s="40" t="s">
        <v>28</v>
      </c>
      <c r="D47" s="39"/>
      <c r="E47" s="39">
        <v>1.062457</v>
      </c>
      <c r="F47" s="39">
        <v>5.9389909999999997</v>
      </c>
      <c r="G47" s="39">
        <v>0.21272099999999999</v>
      </c>
      <c r="H47" s="39">
        <v>-3.8299999999999999E-4</v>
      </c>
      <c r="I47" s="39">
        <v>1.6699999999999999E-4</v>
      </c>
      <c r="J47" s="39">
        <v>1.8100000000000001E-4</v>
      </c>
      <c r="K47" s="8"/>
      <c r="M47" s="25"/>
      <c r="N47" s="25"/>
      <c r="O47" s="25"/>
    </row>
    <row r="48" spans="1:15" x14ac:dyDescent="0.25">
      <c r="A48" s="40" t="s">
        <v>56</v>
      </c>
      <c r="B48" s="40" t="s">
        <v>48</v>
      </c>
      <c r="C48" s="40" t="s">
        <v>29</v>
      </c>
      <c r="D48" s="40" t="s">
        <v>30</v>
      </c>
      <c r="E48" s="39">
        <v>7.5305059999999999</v>
      </c>
      <c r="F48" s="39">
        <v>0.18873799999999999</v>
      </c>
      <c r="G48" s="39">
        <v>0.25562000000000001</v>
      </c>
      <c r="H48" s="39">
        <v>2.8E-5</v>
      </c>
      <c r="I48" s="39">
        <v>1.005E-3</v>
      </c>
      <c r="J48" s="39">
        <v>1.5E-5</v>
      </c>
      <c r="K48" s="8"/>
      <c r="M48" s="25"/>
      <c r="N48" s="25"/>
      <c r="O48" s="25"/>
    </row>
    <row r="49" spans="1:15" x14ac:dyDescent="0.25">
      <c r="A49" s="40" t="s">
        <v>56</v>
      </c>
      <c r="B49" s="40" t="s">
        <v>49</v>
      </c>
      <c r="C49" s="40" t="s">
        <v>29</v>
      </c>
      <c r="D49" s="40" t="s">
        <v>30</v>
      </c>
      <c r="E49" s="39">
        <v>2.833351</v>
      </c>
      <c r="F49" s="39">
        <v>4.9028429999999998</v>
      </c>
      <c r="G49" s="39">
        <v>0.15731800000000001</v>
      </c>
      <c r="H49" s="39">
        <v>3.1E-4</v>
      </c>
      <c r="I49" s="39">
        <v>3.9599999999999998E-4</v>
      </c>
      <c r="J49" s="39">
        <v>4.7699999999999999E-4</v>
      </c>
      <c r="K49" s="8"/>
      <c r="M49" s="25"/>
      <c r="N49" s="25"/>
      <c r="O49" s="25"/>
    </row>
    <row r="50" spans="1:15" x14ac:dyDescent="0.25">
      <c r="A50" s="40" t="s">
        <v>56</v>
      </c>
      <c r="B50" s="40" t="s">
        <v>50</v>
      </c>
      <c r="C50" s="40" t="s">
        <v>28</v>
      </c>
      <c r="D50" s="39"/>
      <c r="E50" s="39">
        <v>0.41839300000000001</v>
      </c>
      <c r="F50" s="39">
        <v>-0.59366099999999999</v>
      </c>
      <c r="G50" s="39">
        <v>-2.2430000000000002E-3</v>
      </c>
      <c r="H50" s="39">
        <v>3.8000000000000002E-5</v>
      </c>
      <c r="I50" s="39">
        <v>5.8999999999999998E-5</v>
      </c>
      <c r="J50" s="39">
        <v>7.2000000000000002E-5</v>
      </c>
      <c r="K50" s="8"/>
      <c r="M50" s="25"/>
      <c r="N50" s="25"/>
      <c r="O50" s="25"/>
    </row>
    <row r="51" spans="1:15" x14ac:dyDescent="0.25">
      <c r="A51" s="40" t="s">
        <v>56</v>
      </c>
      <c r="B51" s="40" t="s">
        <v>51</v>
      </c>
      <c r="C51" s="40" t="s">
        <v>28</v>
      </c>
      <c r="D51" s="39"/>
      <c r="E51" s="39">
        <v>0.68070200000000003</v>
      </c>
      <c r="F51" s="39">
        <v>-0.96609</v>
      </c>
      <c r="G51" s="39">
        <v>-3.4680000000000002E-3</v>
      </c>
      <c r="H51" s="39">
        <v>5.8999999999999998E-5</v>
      </c>
      <c r="I51" s="39">
        <v>9.2999999999999997E-5</v>
      </c>
      <c r="J51" s="39">
        <v>1.17E-4</v>
      </c>
      <c r="K51" s="8"/>
      <c r="M51" s="25"/>
      <c r="N51" s="25"/>
      <c r="O51" s="25"/>
    </row>
    <row r="52" spans="1:15" x14ac:dyDescent="0.25">
      <c r="A52" s="40" t="s">
        <v>75</v>
      </c>
      <c r="B52" s="40" t="s">
        <v>33</v>
      </c>
      <c r="C52" s="40" t="s">
        <v>28</v>
      </c>
      <c r="D52" s="39"/>
      <c r="E52" s="39">
        <v>7.4252479999999998</v>
      </c>
      <c r="F52" s="39">
        <v>-2.1944000000000002E-2</v>
      </c>
      <c r="G52" s="39">
        <v>5.1588000000000002E-2</v>
      </c>
      <c r="H52" s="39">
        <v>-8.4479999999999994E-6</v>
      </c>
      <c r="I52" s="39">
        <v>8.0400000000000003E-4</v>
      </c>
      <c r="J52" s="39">
        <v>7.0690000000000004E-6</v>
      </c>
      <c r="K52" s="8"/>
      <c r="M52" s="25"/>
      <c r="N52" s="25"/>
      <c r="O52" s="25"/>
    </row>
    <row r="53" spans="1:15" x14ac:dyDescent="0.25">
      <c r="A53" s="40" t="s">
        <v>75</v>
      </c>
      <c r="B53" s="40" t="s">
        <v>37</v>
      </c>
      <c r="C53" s="40" t="s">
        <v>28</v>
      </c>
      <c r="D53" s="39"/>
      <c r="E53" s="39">
        <v>1.062457</v>
      </c>
      <c r="F53" s="39">
        <v>6.7369880000000002</v>
      </c>
      <c r="G53" s="39">
        <v>0.20528199999999999</v>
      </c>
      <c r="H53" s="39">
        <v>-4.3800000000000002E-4</v>
      </c>
      <c r="I53" s="39">
        <v>1.3200000000000001E-4</v>
      </c>
      <c r="J53" s="39">
        <v>1.8100000000000001E-4</v>
      </c>
      <c r="K53" s="8"/>
      <c r="M53" s="25"/>
      <c r="N53" s="25"/>
      <c r="O53" s="25"/>
    </row>
    <row r="54" spans="1:15" x14ac:dyDescent="0.25">
      <c r="A54" s="40" t="s">
        <v>75</v>
      </c>
      <c r="B54" s="40" t="s">
        <v>48</v>
      </c>
      <c r="C54" s="40" t="s">
        <v>29</v>
      </c>
      <c r="D54" s="40" t="s">
        <v>30</v>
      </c>
      <c r="E54" s="39">
        <v>7.5305059999999999</v>
      </c>
      <c r="F54" s="39">
        <v>0.16913</v>
      </c>
      <c r="G54" s="39">
        <v>5.2204E-2</v>
      </c>
      <c r="H54" s="39">
        <v>7.0230000000000004E-6</v>
      </c>
      <c r="I54" s="39">
        <v>8.12E-4</v>
      </c>
      <c r="J54" s="39">
        <v>1.5E-5</v>
      </c>
      <c r="K54" s="8"/>
      <c r="M54" s="25"/>
      <c r="N54" s="25"/>
      <c r="O54" s="25"/>
    </row>
    <row r="55" spans="1:15" x14ac:dyDescent="0.25">
      <c r="A55" s="40" t="s">
        <v>75</v>
      </c>
      <c r="B55" s="40" t="s">
        <v>49</v>
      </c>
      <c r="C55" s="40" t="s">
        <v>29</v>
      </c>
      <c r="D55" s="40" t="s">
        <v>30</v>
      </c>
      <c r="E55" s="39">
        <v>2.833351</v>
      </c>
      <c r="F55" s="39">
        <v>4.8827429999999996</v>
      </c>
      <c r="G55" s="39">
        <v>0.14938199999999999</v>
      </c>
      <c r="H55" s="39">
        <v>3.1599999999999998E-4</v>
      </c>
      <c r="I55" s="39">
        <v>3.1500000000000001E-4</v>
      </c>
      <c r="J55" s="39">
        <v>4.7699999999999999E-4</v>
      </c>
      <c r="K55" s="8"/>
      <c r="M55" s="25"/>
      <c r="N55" s="25"/>
      <c r="O55" s="25"/>
    </row>
    <row r="56" spans="1:15" x14ac:dyDescent="0.25">
      <c r="A56" s="40" t="s">
        <v>75</v>
      </c>
      <c r="B56" s="40" t="s">
        <v>50</v>
      </c>
      <c r="C56" s="40" t="s">
        <v>28</v>
      </c>
      <c r="D56" s="39"/>
      <c r="E56" s="39">
        <v>0.41839300000000001</v>
      </c>
      <c r="F56" s="39">
        <v>-0.27742699999999998</v>
      </c>
      <c r="G56" s="39">
        <v>-5.0200000000000002E-3</v>
      </c>
      <c r="H56" s="39">
        <v>1.8E-5</v>
      </c>
      <c r="I56" s="39">
        <v>4.6999999999999997E-5</v>
      </c>
      <c r="J56" s="39">
        <v>7.2000000000000002E-5</v>
      </c>
      <c r="K56" s="8"/>
      <c r="M56" s="25"/>
      <c r="N56" s="25"/>
      <c r="O56" s="25"/>
    </row>
    <row r="57" spans="1:15" x14ac:dyDescent="0.25">
      <c r="A57" s="40" t="s">
        <v>75</v>
      </c>
      <c r="B57" s="40" t="s">
        <v>51</v>
      </c>
      <c r="C57" s="40" t="s">
        <v>28</v>
      </c>
      <c r="D57" s="39"/>
      <c r="E57" s="39">
        <v>0.68070200000000003</v>
      </c>
      <c r="F57" s="39">
        <v>-0.452158</v>
      </c>
      <c r="G57" s="39">
        <v>-7.8460000000000005E-3</v>
      </c>
      <c r="H57" s="39">
        <v>2.8E-5</v>
      </c>
      <c r="I57" s="39">
        <v>7.3999999999999996E-5</v>
      </c>
      <c r="J57" s="39">
        <v>1.17E-4</v>
      </c>
      <c r="K57" s="8"/>
      <c r="M57" s="25"/>
      <c r="N57" s="25"/>
      <c r="O57" s="25"/>
    </row>
    <row r="58" spans="1:15" x14ac:dyDescent="0.25">
      <c r="A58" s="40" t="s">
        <v>76</v>
      </c>
      <c r="B58" s="40" t="s">
        <v>33</v>
      </c>
      <c r="C58" s="40" t="s">
        <v>28</v>
      </c>
      <c r="D58" s="39"/>
      <c r="E58" s="39">
        <v>7.4252479999999998</v>
      </c>
      <c r="F58" s="39">
        <v>5.6270000000000001E-3</v>
      </c>
      <c r="G58" s="39">
        <v>-6.6389999999999999E-3</v>
      </c>
      <c r="H58" s="39">
        <v>4.0330000000000002E-6</v>
      </c>
      <c r="I58" s="39">
        <v>8.0500000000000005E-4</v>
      </c>
      <c r="J58" s="39">
        <v>7.0690000000000004E-6</v>
      </c>
      <c r="K58" s="8"/>
      <c r="M58" s="25"/>
      <c r="N58" s="25"/>
      <c r="O58" s="25"/>
    </row>
    <row r="59" spans="1:15" x14ac:dyDescent="0.25">
      <c r="A59" s="40" t="s">
        <v>76</v>
      </c>
      <c r="B59" s="40" t="s">
        <v>37</v>
      </c>
      <c r="C59" s="40" t="s">
        <v>28</v>
      </c>
      <c r="D59" s="39"/>
      <c r="E59" s="39">
        <v>1.062457</v>
      </c>
      <c r="F59" s="39">
        <v>7.4443020000000004</v>
      </c>
      <c r="G59" s="39">
        <v>0.231628</v>
      </c>
      <c r="H59" s="39">
        <v>-4.9100000000000001E-4</v>
      </c>
      <c r="I59" s="39">
        <v>1.2899999999999999E-4</v>
      </c>
      <c r="J59" s="39">
        <v>1.8100000000000001E-4</v>
      </c>
      <c r="K59" s="8"/>
      <c r="M59" s="25"/>
      <c r="N59" s="25"/>
      <c r="O59" s="25"/>
    </row>
    <row r="60" spans="1:15" x14ac:dyDescent="0.25">
      <c r="A60" s="40" t="s">
        <v>76</v>
      </c>
      <c r="B60" s="40" t="s">
        <v>48</v>
      </c>
      <c r="C60" s="40" t="s">
        <v>29</v>
      </c>
      <c r="D60" s="40" t="s">
        <v>30</v>
      </c>
      <c r="E60" s="39">
        <v>7.5305059999999999</v>
      </c>
      <c r="F60" s="39">
        <v>0.17349400000000001</v>
      </c>
      <c r="G60" s="39">
        <v>1.0598E-2</v>
      </c>
      <c r="H60" s="39">
        <v>1.4E-5</v>
      </c>
      <c r="I60" s="39">
        <v>8.1599999999999999E-4</v>
      </c>
      <c r="J60" s="39">
        <v>1.5E-5</v>
      </c>
      <c r="K60" s="8"/>
      <c r="M60" s="25"/>
      <c r="N60" s="25"/>
      <c r="O60" s="25"/>
    </row>
    <row r="61" spans="1:15" x14ac:dyDescent="0.25">
      <c r="A61" s="40" t="s">
        <v>76</v>
      </c>
      <c r="B61" s="40" t="s">
        <v>49</v>
      </c>
      <c r="C61" s="40" t="s">
        <v>29</v>
      </c>
      <c r="D61" s="40" t="s">
        <v>30</v>
      </c>
      <c r="E61" s="39">
        <v>2.833351</v>
      </c>
      <c r="F61" s="39">
        <v>5.5720090000000004</v>
      </c>
      <c r="G61" s="39">
        <v>0.181667</v>
      </c>
      <c r="H61" s="39">
        <v>3.6999999999999999E-4</v>
      </c>
      <c r="I61" s="39">
        <v>3.1399999999999999E-4</v>
      </c>
      <c r="J61" s="39">
        <v>4.7699999999999999E-4</v>
      </c>
      <c r="K61" s="8"/>
      <c r="M61" s="25"/>
      <c r="N61" s="25"/>
      <c r="O61" s="25"/>
    </row>
    <row r="62" spans="1:15" x14ac:dyDescent="0.25">
      <c r="A62" s="40" t="s">
        <v>76</v>
      </c>
      <c r="B62" s="40" t="s">
        <v>50</v>
      </c>
      <c r="C62" s="40" t="s">
        <v>28</v>
      </c>
      <c r="D62" s="39"/>
      <c r="E62" s="39">
        <v>0.41839300000000001</v>
      </c>
      <c r="F62" s="39">
        <v>2.872E-3</v>
      </c>
      <c r="G62" s="39">
        <v>5.9100000000000005E-4</v>
      </c>
      <c r="H62" s="39">
        <v>-1.2419999999999999E-6</v>
      </c>
      <c r="I62" s="39">
        <v>4.6999999999999997E-5</v>
      </c>
      <c r="J62" s="39">
        <v>7.2000000000000002E-5</v>
      </c>
      <c r="K62" s="8"/>
      <c r="M62" s="25"/>
      <c r="N62" s="25"/>
      <c r="O62" s="25"/>
    </row>
    <row r="63" spans="1:15" x14ac:dyDescent="0.25">
      <c r="A63" s="40" t="s">
        <v>76</v>
      </c>
      <c r="B63" s="40" t="s">
        <v>51</v>
      </c>
      <c r="C63" s="40" t="s">
        <v>28</v>
      </c>
      <c r="D63" s="39"/>
      <c r="E63" s="39">
        <v>0.68070200000000003</v>
      </c>
      <c r="F63" s="39">
        <v>3.3730000000000001E-3</v>
      </c>
      <c r="G63" s="39">
        <v>8.7799999999999998E-4</v>
      </c>
      <c r="H63" s="39">
        <v>-1.9470000000000002E-6</v>
      </c>
      <c r="I63" s="39">
        <v>7.3999999999999996E-5</v>
      </c>
      <c r="J63" s="39">
        <v>1.17E-4</v>
      </c>
      <c r="K63" s="8"/>
      <c r="M63" s="25"/>
      <c r="N63" s="25"/>
      <c r="O63" s="25"/>
    </row>
    <row r="64" spans="1:15" x14ac:dyDescent="0.25">
      <c r="A64" s="40" t="s">
        <v>77</v>
      </c>
      <c r="B64" s="40" t="s">
        <v>33</v>
      </c>
      <c r="C64" s="40" t="s">
        <v>28</v>
      </c>
      <c r="D64" s="39"/>
      <c r="E64" s="39">
        <v>7.4252479999999998</v>
      </c>
      <c r="F64" s="39">
        <v>2.6834E-2</v>
      </c>
      <c r="G64" s="39">
        <v>-2.4965000000000001E-2</v>
      </c>
      <c r="H64" s="39">
        <v>1.1E-5</v>
      </c>
      <c r="I64" s="39">
        <v>6.9999999999999994E-5</v>
      </c>
      <c r="J64" s="39">
        <v>7.0690000000000004E-6</v>
      </c>
      <c r="K64" s="8"/>
      <c r="M64" s="25"/>
      <c r="N64" s="25"/>
      <c r="O64" s="25"/>
    </row>
    <row r="65" spans="1:15" x14ac:dyDescent="0.25">
      <c r="A65" s="40" t="s">
        <v>77</v>
      </c>
      <c r="B65" s="40" t="s">
        <v>37</v>
      </c>
      <c r="C65" s="40" t="s">
        <v>28</v>
      </c>
      <c r="D65" s="39"/>
      <c r="E65" s="39">
        <v>1.062457</v>
      </c>
      <c r="F65" s="39">
        <v>7.9883899999999999</v>
      </c>
      <c r="G65" s="39">
        <v>0.26424300000000001</v>
      </c>
      <c r="H65" s="39">
        <v>-1.111E-3</v>
      </c>
      <c r="I65" s="39">
        <v>3.0000000000000001E-5</v>
      </c>
      <c r="J65" s="39">
        <v>1.8100000000000001E-4</v>
      </c>
      <c r="K65" s="8"/>
      <c r="M65" s="25"/>
      <c r="N65" s="25"/>
      <c r="O65" s="25"/>
    </row>
    <row r="66" spans="1:15" x14ac:dyDescent="0.25">
      <c r="A66" s="40" t="s">
        <v>77</v>
      </c>
      <c r="B66" s="40" t="s">
        <v>48</v>
      </c>
      <c r="C66" s="40" t="s">
        <v>29</v>
      </c>
      <c r="D66" s="40" t="s">
        <v>30</v>
      </c>
      <c r="E66" s="39">
        <v>7.5305059999999999</v>
      </c>
      <c r="F66" s="39">
        <v>0.19022</v>
      </c>
      <c r="G66" s="39">
        <v>3.9491999999999999E-2</v>
      </c>
      <c r="H66" s="39">
        <v>3.4999999999999997E-5</v>
      </c>
      <c r="I66" s="39">
        <v>7.2999999999999999E-5</v>
      </c>
      <c r="J66" s="39">
        <v>1.5E-5</v>
      </c>
      <c r="K66" s="8"/>
      <c r="M66" s="25"/>
      <c r="N66" s="25"/>
      <c r="O66" s="25"/>
    </row>
    <row r="67" spans="1:15" x14ac:dyDescent="0.25">
      <c r="A67" s="40" t="s">
        <v>77</v>
      </c>
      <c r="B67" s="40" t="s">
        <v>49</v>
      </c>
      <c r="C67" s="40" t="s">
        <v>29</v>
      </c>
      <c r="D67" s="40" t="s">
        <v>30</v>
      </c>
      <c r="E67" s="39">
        <v>2.833351</v>
      </c>
      <c r="F67" s="39">
        <v>6.4272929999999997</v>
      </c>
      <c r="G67" s="39">
        <v>0.21462899999999999</v>
      </c>
      <c r="H67" s="39">
        <v>8.9999999999999998E-4</v>
      </c>
      <c r="I67" s="39">
        <v>3.4999999999999997E-5</v>
      </c>
      <c r="J67" s="39">
        <v>4.7699999999999999E-4</v>
      </c>
      <c r="K67" s="8"/>
      <c r="M67" s="25"/>
      <c r="N67" s="25"/>
      <c r="O67" s="25"/>
    </row>
    <row r="68" spans="1:15" x14ac:dyDescent="0.25">
      <c r="A68" s="40" t="s">
        <v>77</v>
      </c>
      <c r="B68" s="40" t="s">
        <v>50</v>
      </c>
      <c r="C68" s="40" t="s">
        <v>28</v>
      </c>
      <c r="D68" s="39"/>
      <c r="E68" s="39">
        <v>0.41839300000000001</v>
      </c>
      <c r="F68" s="39">
        <v>0.21848600000000001</v>
      </c>
      <c r="G68" s="39">
        <v>5.6030000000000003E-3</v>
      </c>
      <c r="H68" s="39">
        <v>-3.4E-5</v>
      </c>
      <c r="I68" s="39">
        <v>3.4809999999999998E-6</v>
      </c>
      <c r="J68" s="39">
        <v>7.2000000000000002E-5</v>
      </c>
      <c r="K68" s="8"/>
      <c r="M68" s="25"/>
      <c r="N68" s="25"/>
      <c r="O68" s="25"/>
    </row>
    <row r="69" spans="1:15" x14ac:dyDescent="0.25">
      <c r="A69" s="40" t="s">
        <v>77</v>
      </c>
      <c r="B69" s="40" t="s">
        <v>51</v>
      </c>
      <c r="C69" s="40" t="s">
        <v>28</v>
      </c>
      <c r="D69" s="39"/>
      <c r="E69" s="39">
        <v>0.68070200000000003</v>
      </c>
      <c r="F69" s="39">
        <v>0.35378100000000001</v>
      </c>
      <c r="G69" s="39">
        <v>8.7580000000000002E-3</v>
      </c>
      <c r="H69" s="39">
        <v>-5.3999999999999998E-5</v>
      </c>
      <c r="I69" s="39">
        <v>5.5230000000000003E-6</v>
      </c>
      <c r="J69" s="39">
        <v>1.17E-4</v>
      </c>
      <c r="K69" s="8"/>
      <c r="M69" s="25"/>
      <c r="N69" s="25"/>
      <c r="O69" s="25"/>
    </row>
    <row r="70" spans="1:15" x14ac:dyDescent="0.25">
      <c r="A70" s="40" t="s">
        <v>78</v>
      </c>
      <c r="B70" s="40" t="s">
        <v>33</v>
      </c>
      <c r="C70" s="40" t="s">
        <v>28</v>
      </c>
      <c r="D70" s="39"/>
      <c r="E70" s="39">
        <v>7.4252479999999998</v>
      </c>
      <c r="F70" s="39">
        <v>5.0869999999999999E-2</v>
      </c>
      <c r="G70" s="39">
        <v>9.5228999999999994E-2</v>
      </c>
      <c r="H70" s="39">
        <v>2.3630000000000001E-6</v>
      </c>
      <c r="I70" s="39">
        <v>8.0599999999999997E-4</v>
      </c>
      <c r="J70" s="39">
        <v>7.0690000000000004E-6</v>
      </c>
      <c r="K70" s="8"/>
      <c r="M70" s="25"/>
      <c r="N70" s="25"/>
      <c r="O70" s="25"/>
    </row>
    <row r="71" spans="1:15" x14ac:dyDescent="0.25">
      <c r="A71" s="40" t="s">
        <v>78</v>
      </c>
      <c r="B71" s="40" t="s">
        <v>37</v>
      </c>
      <c r="C71" s="40" t="s">
        <v>28</v>
      </c>
      <c r="D71" s="39"/>
      <c r="E71" s="39">
        <v>1.062457</v>
      </c>
      <c r="F71" s="39">
        <v>8.6050240000000002</v>
      </c>
      <c r="G71" s="39">
        <v>0.101881</v>
      </c>
      <c r="H71" s="39">
        <v>-1.286E-3</v>
      </c>
      <c r="I71" s="39">
        <v>1.47E-4</v>
      </c>
      <c r="J71" s="39">
        <v>1.8100000000000001E-4</v>
      </c>
      <c r="K71" s="8"/>
      <c r="M71" s="25"/>
      <c r="N71" s="25"/>
      <c r="O71" s="25"/>
    </row>
    <row r="72" spans="1:15" x14ac:dyDescent="0.25">
      <c r="A72" s="40" t="s">
        <v>78</v>
      </c>
      <c r="B72" s="40" t="s">
        <v>48</v>
      </c>
      <c r="C72" s="40" t="s">
        <v>29</v>
      </c>
      <c r="D72" s="40" t="s">
        <v>30</v>
      </c>
      <c r="E72" s="39">
        <v>7.5305059999999999</v>
      </c>
      <c r="F72" s="39">
        <v>0.219691</v>
      </c>
      <c r="G72" s="39">
        <v>9.1000999999999999E-2</v>
      </c>
      <c r="H72" s="39">
        <v>3.6000000000000001E-5</v>
      </c>
      <c r="I72" s="39">
        <v>8.1400000000000005E-4</v>
      </c>
      <c r="J72" s="39">
        <v>1.5E-5</v>
      </c>
      <c r="K72" s="8"/>
      <c r="M72" s="25"/>
      <c r="N72" s="25"/>
      <c r="O72" s="25"/>
    </row>
    <row r="73" spans="1:15" x14ac:dyDescent="0.25">
      <c r="A73" s="40" t="s">
        <v>78</v>
      </c>
      <c r="B73" s="40" t="s">
        <v>49</v>
      </c>
      <c r="C73" s="40" t="s">
        <v>29</v>
      </c>
      <c r="D73" s="40" t="s">
        <v>30</v>
      </c>
      <c r="E73" s="39">
        <v>2.833351</v>
      </c>
      <c r="F73" s="39">
        <v>7.6093780000000004</v>
      </c>
      <c r="G73" s="39">
        <v>0.107033</v>
      </c>
      <c r="H73" s="39">
        <v>1.1479999999999999E-3</v>
      </c>
      <c r="I73" s="39">
        <v>3.28E-4</v>
      </c>
      <c r="J73" s="39">
        <v>4.7699999999999999E-4</v>
      </c>
      <c r="K73" s="8"/>
      <c r="M73" s="25"/>
      <c r="N73" s="25"/>
      <c r="O73" s="25"/>
    </row>
    <row r="74" spans="1:15" x14ac:dyDescent="0.25">
      <c r="A74" s="40" t="s">
        <v>78</v>
      </c>
      <c r="B74" s="40" t="s">
        <v>50</v>
      </c>
      <c r="C74" s="40" t="s">
        <v>28</v>
      </c>
      <c r="D74" s="39"/>
      <c r="E74" s="39">
        <v>0.41839300000000001</v>
      </c>
      <c r="F74" s="39">
        <v>0.46284900000000001</v>
      </c>
      <c r="G74" s="39">
        <v>1.0142E-2</v>
      </c>
      <c r="H74" s="39">
        <v>-7.3999999999999996E-5</v>
      </c>
      <c r="I74" s="39">
        <v>4.8000000000000001E-5</v>
      </c>
      <c r="J74" s="39">
        <v>7.2000000000000002E-5</v>
      </c>
      <c r="K74" s="8"/>
      <c r="M74" s="25"/>
      <c r="N74" s="25"/>
      <c r="O74" s="25"/>
    </row>
    <row r="75" spans="1:15" x14ac:dyDescent="0.25">
      <c r="A75" s="40" t="s">
        <v>78</v>
      </c>
      <c r="B75" s="40" t="s">
        <v>51</v>
      </c>
      <c r="C75" s="40" t="s">
        <v>28</v>
      </c>
      <c r="D75" s="39"/>
      <c r="E75" s="39">
        <v>0.68070200000000003</v>
      </c>
      <c r="F75" s="39">
        <v>0.750911</v>
      </c>
      <c r="G75" s="39">
        <v>1.5859000000000002E-2</v>
      </c>
      <c r="H75" s="39">
        <v>-1.17E-4</v>
      </c>
      <c r="I75" s="39">
        <v>7.6000000000000004E-5</v>
      </c>
      <c r="J75" s="39">
        <v>1.17E-4</v>
      </c>
      <c r="K75" s="8"/>
      <c r="M75" s="25"/>
      <c r="N75" s="25"/>
      <c r="O75" s="25"/>
    </row>
    <row r="76" spans="1:15" x14ac:dyDescent="0.25">
      <c r="A76" s="40" t="s">
        <v>79</v>
      </c>
      <c r="B76" s="40" t="s">
        <v>33</v>
      </c>
      <c r="C76" s="40" t="s">
        <v>28</v>
      </c>
      <c r="D76" s="39"/>
      <c r="E76" s="39">
        <v>7.4252479999999998</v>
      </c>
      <c r="F76" s="39">
        <v>7.5966000000000006E-2</v>
      </c>
      <c r="G76" s="39">
        <v>-0.10886</v>
      </c>
      <c r="H76" s="39">
        <v>6.0349999999999998E-6</v>
      </c>
      <c r="I76" s="39">
        <v>8.1099999999999998E-4</v>
      </c>
      <c r="J76" s="39">
        <v>7.0690000000000004E-6</v>
      </c>
      <c r="M76" s="25"/>
      <c r="N76" s="25"/>
      <c r="O76" s="25"/>
    </row>
    <row r="77" spans="1:15" x14ac:dyDescent="0.25">
      <c r="A77" s="40" t="s">
        <v>79</v>
      </c>
      <c r="B77" s="40" t="s">
        <v>37</v>
      </c>
      <c r="C77" s="40" t="s">
        <v>28</v>
      </c>
      <c r="D77" s="39"/>
      <c r="E77" s="39">
        <v>1.062457</v>
      </c>
      <c r="F77" s="39">
        <v>9.2488620000000008</v>
      </c>
      <c r="G77" s="39">
        <v>7.1714E-2</v>
      </c>
      <c r="H77" s="39">
        <v>-1.395E-3</v>
      </c>
      <c r="I77" s="39">
        <v>1.2300000000000001E-4</v>
      </c>
      <c r="J77" s="39">
        <v>1.8100000000000001E-4</v>
      </c>
      <c r="M77" s="25"/>
      <c r="N77" s="25"/>
      <c r="O77" s="25"/>
    </row>
    <row r="78" spans="1:15" x14ac:dyDescent="0.25">
      <c r="A78" s="40" t="s">
        <v>79</v>
      </c>
      <c r="B78" s="40" t="s">
        <v>48</v>
      </c>
      <c r="C78" s="40" t="s">
        <v>29</v>
      </c>
      <c r="D78" s="40" t="s">
        <v>30</v>
      </c>
      <c r="E78" s="39">
        <v>7.5305059999999999</v>
      </c>
      <c r="F78" s="39">
        <v>0.25837599999999999</v>
      </c>
      <c r="G78" s="39">
        <v>0.11079600000000001</v>
      </c>
      <c r="H78" s="39">
        <v>4.3999999999999999E-5</v>
      </c>
      <c r="I78" s="39">
        <v>8.1999999999999998E-4</v>
      </c>
      <c r="J78" s="39">
        <v>1.5E-5</v>
      </c>
      <c r="M78" s="25"/>
      <c r="N78" s="25"/>
      <c r="O78" s="25"/>
    </row>
    <row r="79" spans="1:15" x14ac:dyDescent="0.25">
      <c r="A79" s="40" t="s">
        <v>79</v>
      </c>
      <c r="B79" s="40" t="s">
        <v>49</v>
      </c>
      <c r="C79" s="40" t="s">
        <v>29</v>
      </c>
      <c r="D79" s="40" t="s">
        <v>30</v>
      </c>
      <c r="E79" s="39">
        <v>2.833351</v>
      </c>
      <c r="F79" s="39">
        <v>8.9918069999999997</v>
      </c>
      <c r="G79" s="39">
        <v>5.5419999999999997E-2</v>
      </c>
      <c r="H79" s="39">
        <v>1.3630000000000001E-3</v>
      </c>
      <c r="I79" s="39">
        <v>3.1100000000000002E-4</v>
      </c>
      <c r="J79" s="39">
        <v>4.7699999999999999E-4</v>
      </c>
      <c r="M79" s="25"/>
      <c r="N79" s="25"/>
      <c r="O79" s="25"/>
    </row>
    <row r="80" spans="1:15" x14ac:dyDescent="0.25">
      <c r="A80" s="40" t="s">
        <v>79</v>
      </c>
      <c r="B80" s="40" t="s">
        <v>50</v>
      </c>
      <c r="C80" s="40" t="s">
        <v>28</v>
      </c>
      <c r="D80" s="39"/>
      <c r="E80" s="39">
        <v>0.41839300000000001</v>
      </c>
      <c r="F80" s="39">
        <v>0.71799199999999996</v>
      </c>
      <c r="G80" s="39">
        <v>1.3669999999999999E-3</v>
      </c>
      <c r="H80" s="39">
        <v>-1.13E-4</v>
      </c>
      <c r="I80" s="39">
        <v>4.6999999999999997E-5</v>
      </c>
      <c r="J80" s="39">
        <v>7.2000000000000002E-5</v>
      </c>
      <c r="M80" s="25"/>
      <c r="N80" s="25"/>
      <c r="O80" s="25"/>
    </row>
    <row r="81" spans="1:15" x14ac:dyDescent="0.25">
      <c r="A81" s="40" t="s">
        <v>79</v>
      </c>
      <c r="B81" s="40" t="s">
        <v>51</v>
      </c>
      <c r="C81" s="40" t="s">
        <v>28</v>
      </c>
      <c r="D81" s="39"/>
      <c r="E81" s="39">
        <v>0.68070200000000003</v>
      </c>
      <c r="F81" s="39">
        <v>1.1655599999999999</v>
      </c>
      <c r="G81" s="39">
        <v>2.068E-3</v>
      </c>
      <c r="H81" s="39">
        <v>-1.7899999999999999E-4</v>
      </c>
      <c r="I81" s="39">
        <v>7.3999999999999996E-5</v>
      </c>
      <c r="J81" s="39">
        <v>1.17E-4</v>
      </c>
      <c r="M81" s="25"/>
      <c r="N81" s="25"/>
      <c r="O81" s="25"/>
    </row>
    <row r="82" spans="1:15" x14ac:dyDescent="0.25">
      <c r="A82" s="40" t="s">
        <v>80</v>
      </c>
      <c r="B82" s="40" t="s">
        <v>33</v>
      </c>
      <c r="C82" s="40" t="s">
        <v>28</v>
      </c>
      <c r="D82" s="39"/>
      <c r="E82" s="39">
        <v>7.4252479999999998</v>
      </c>
      <c r="F82" s="39">
        <v>0.10283</v>
      </c>
      <c r="G82" s="39">
        <v>-0.257301</v>
      </c>
      <c r="H82" s="39">
        <v>8.551E-6</v>
      </c>
      <c r="I82" s="39">
        <v>4.4000000000000002E-4</v>
      </c>
      <c r="J82" s="39">
        <v>7.0690000000000004E-6</v>
      </c>
      <c r="M82" s="25"/>
      <c r="N82" s="25"/>
      <c r="O82" s="25"/>
    </row>
    <row r="83" spans="1:15" x14ac:dyDescent="0.25">
      <c r="A83" s="40" t="s">
        <v>80</v>
      </c>
      <c r="B83" s="40" t="s">
        <v>37</v>
      </c>
      <c r="C83" s="40" t="s">
        <v>28</v>
      </c>
      <c r="D83" s="39"/>
      <c r="E83" s="39">
        <v>1.062457</v>
      </c>
      <c r="F83" s="39">
        <v>9.9380400000000009</v>
      </c>
      <c r="G83" s="39">
        <v>0.33167000000000002</v>
      </c>
      <c r="H83" s="39">
        <v>-1.4220000000000001E-3</v>
      </c>
      <c r="I83" s="39">
        <v>1.8E-5</v>
      </c>
      <c r="J83" s="39">
        <v>1.8100000000000001E-4</v>
      </c>
      <c r="M83" s="25"/>
      <c r="N83" s="25"/>
      <c r="O83" s="25"/>
    </row>
    <row r="84" spans="1:15" x14ac:dyDescent="0.25">
      <c r="A84" s="40" t="s">
        <v>80</v>
      </c>
      <c r="B84" s="40" t="s">
        <v>48</v>
      </c>
      <c r="C84" s="40" t="s">
        <v>29</v>
      </c>
      <c r="D84" s="40" t="s">
        <v>30</v>
      </c>
      <c r="E84" s="39">
        <v>7.5305059999999999</v>
      </c>
      <c r="F84" s="39">
        <v>0.30530499999999999</v>
      </c>
      <c r="G84" s="39">
        <v>0.26243300000000003</v>
      </c>
      <c r="H84" s="39">
        <v>4.8000000000000001E-5</v>
      </c>
      <c r="I84" s="39">
        <v>4.44E-4</v>
      </c>
      <c r="J84" s="39">
        <v>1.5E-5</v>
      </c>
      <c r="M84" s="25"/>
      <c r="N84" s="25"/>
      <c r="O84" s="25"/>
    </row>
    <row r="85" spans="1:15" x14ac:dyDescent="0.25">
      <c r="A85" s="40" t="s">
        <v>80</v>
      </c>
      <c r="B85" s="40" t="s">
        <v>49</v>
      </c>
      <c r="C85" s="40" t="s">
        <v>29</v>
      </c>
      <c r="D85" s="40" t="s">
        <v>30</v>
      </c>
      <c r="E85" s="39">
        <v>2.833351</v>
      </c>
      <c r="F85" s="39">
        <v>10.572929999999999</v>
      </c>
      <c r="G85" s="39">
        <v>0.30905899999999997</v>
      </c>
      <c r="H85" s="39">
        <v>1.5120000000000001E-3</v>
      </c>
      <c r="I85" s="39">
        <v>1.2300000000000001E-4</v>
      </c>
      <c r="J85" s="39">
        <v>4.7699999999999999E-4</v>
      </c>
      <c r="M85" s="25"/>
      <c r="N85" s="25"/>
      <c r="O85" s="25"/>
    </row>
    <row r="86" spans="1:15" x14ac:dyDescent="0.25">
      <c r="A86" s="40" t="s">
        <v>80</v>
      </c>
      <c r="B86" s="40" t="s">
        <v>50</v>
      </c>
      <c r="C86" s="40" t="s">
        <v>28</v>
      </c>
      <c r="D86" s="39"/>
      <c r="E86" s="39">
        <v>0.41839300000000001</v>
      </c>
      <c r="F86" s="39">
        <v>0.99110299999999996</v>
      </c>
      <c r="G86" s="39">
        <v>2.3990000000000001E-2</v>
      </c>
      <c r="H86" s="39">
        <v>-1.46E-4</v>
      </c>
      <c r="I86" s="39">
        <v>2.0000000000000002E-5</v>
      </c>
      <c r="J86" s="39">
        <v>7.2000000000000002E-5</v>
      </c>
      <c r="M86" s="25"/>
      <c r="N86" s="25"/>
      <c r="O86" s="25"/>
    </row>
    <row r="87" spans="1:15" x14ac:dyDescent="0.25">
      <c r="A87" s="40" t="s">
        <v>80</v>
      </c>
      <c r="B87" s="40" t="s">
        <v>51</v>
      </c>
      <c r="C87" s="40" t="s">
        <v>28</v>
      </c>
      <c r="D87" s="39"/>
      <c r="E87" s="39">
        <v>0.68070200000000003</v>
      </c>
      <c r="F87" s="39">
        <v>1.6094109999999999</v>
      </c>
      <c r="G87" s="39">
        <v>3.7516000000000001E-2</v>
      </c>
      <c r="H87" s="39">
        <v>-2.3000000000000001E-4</v>
      </c>
      <c r="I87" s="39">
        <v>3.1999999999999999E-5</v>
      </c>
      <c r="J87" s="39">
        <v>1.17E-4</v>
      </c>
      <c r="M87" s="25"/>
      <c r="N87" s="25"/>
      <c r="O87" s="25"/>
    </row>
    <row r="88" spans="1:15" x14ac:dyDescent="0.25">
      <c r="A88" s="40" t="s">
        <v>57</v>
      </c>
      <c r="B88" s="40" t="s">
        <v>33</v>
      </c>
      <c r="C88" s="40" t="s">
        <v>28</v>
      </c>
      <c r="D88" s="39"/>
      <c r="E88" s="39">
        <v>11.291468</v>
      </c>
      <c r="F88" s="39">
        <v>-1.0429000000000001E-2</v>
      </c>
      <c r="G88" s="39">
        <v>0.31168099999999999</v>
      </c>
      <c r="H88" s="39">
        <v>-3.4E-5</v>
      </c>
      <c r="I88" s="39">
        <v>1.06E-3</v>
      </c>
      <c r="J88" s="39">
        <v>3.1760000000000002E-6</v>
      </c>
      <c r="M88" s="25"/>
      <c r="N88" s="25"/>
      <c r="O88" s="25"/>
    </row>
    <row r="89" spans="1:15" x14ac:dyDescent="0.25">
      <c r="A89" s="40" t="s">
        <v>57</v>
      </c>
      <c r="B89" s="40" t="s">
        <v>37</v>
      </c>
      <c r="C89" s="40" t="s">
        <v>28</v>
      </c>
      <c r="D89" s="39"/>
      <c r="E89" s="39">
        <v>1.7133910000000001</v>
      </c>
      <c r="F89" s="39">
        <v>9.0262530000000005</v>
      </c>
      <c r="G89" s="39">
        <v>0.26169199999999998</v>
      </c>
      <c r="H89" s="39">
        <v>-5.3399999999999997E-4</v>
      </c>
      <c r="I89" s="39">
        <v>1.7699999999999999E-4</v>
      </c>
      <c r="J89" s="39">
        <v>2.9399999999999999E-4</v>
      </c>
      <c r="M89" s="25"/>
      <c r="N89" s="25"/>
      <c r="O89" s="25"/>
    </row>
    <row r="90" spans="1:15" x14ac:dyDescent="0.25">
      <c r="A90" s="40" t="s">
        <v>57</v>
      </c>
      <c r="B90" s="40" t="s">
        <v>48</v>
      </c>
      <c r="C90" s="40" t="s">
        <v>29</v>
      </c>
      <c r="D90" s="40" t="s">
        <v>30</v>
      </c>
      <c r="E90" s="39">
        <v>11.41006</v>
      </c>
      <c r="F90" s="39">
        <v>0.21529200000000001</v>
      </c>
      <c r="G90" s="39">
        <v>0.31021300000000002</v>
      </c>
      <c r="H90" s="39">
        <v>2.5999999999999998E-5</v>
      </c>
      <c r="I90" s="39">
        <v>1.0709999999999999E-3</v>
      </c>
      <c r="J90" s="39">
        <v>2.0000000000000002E-5</v>
      </c>
      <c r="M90" s="25"/>
      <c r="N90" s="25"/>
      <c r="O90" s="25"/>
    </row>
    <row r="91" spans="1:15" x14ac:dyDescent="0.25">
      <c r="A91" s="40" t="s">
        <v>57</v>
      </c>
      <c r="B91" s="40" t="s">
        <v>49</v>
      </c>
      <c r="C91" s="40" t="s">
        <v>29</v>
      </c>
      <c r="D91" s="40" t="s">
        <v>30</v>
      </c>
      <c r="E91" s="39">
        <v>4.3727029999999996</v>
      </c>
      <c r="F91" s="39">
        <v>7.4485640000000002</v>
      </c>
      <c r="G91" s="39">
        <v>0.19354399999999999</v>
      </c>
      <c r="H91" s="39">
        <v>4.3600000000000003E-4</v>
      </c>
      <c r="I91" s="39">
        <v>4.2299999999999998E-4</v>
      </c>
      <c r="J91" s="39">
        <v>7.4399999999999998E-4</v>
      </c>
      <c r="M91" s="25"/>
      <c r="N91" s="25"/>
      <c r="O91" s="25"/>
    </row>
    <row r="92" spans="1:15" x14ac:dyDescent="0.25">
      <c r="A92" s="40" t="s">
        <v>57</v>
      </c>
      <c r="B92" s="40" t="s">
        <v>50</v>
      </c>
      <c r="C92" s="40" t="s">
        <v>28</v>
      </c>
      <c r="D92" s="39"/>
      <c r="E92" s="39">
        <v>0.655748</v>
      </c>
      <c r="F92" s="39">
        <v>-0.92976199999999998</v>
      </c>
      <c r="G92" s="39">
        <v>-3.016E-3</v>
      </c>
      <c r="H92" s="39">
        <v>5.5999999999999999E-5</v>
      </c>
      <c r="I92" s="39">
        <v>6.6000000000000005E-5</v>
      </c>
      <c r="J92" s="39">
        <v>1.1400000000000001E-4</v>
      </c>
      <c r="M92" s="25"/>
      <c r="N92" s="25"/>
      <c r="O92" s="25"/>
    </row>
    <row r="93" spans="1:15" x14ac:dyDescent="0.25">
      <c r="A93" s="40" t="s">
        <v>57</v>
      </c>
      <c r="B93" s="40" t="s">
        <v>51</v>
      </c>
      <c r="C93" s="40" t="s">
        <v>28</v>
      </c>
      <c r="D93" s="39"/>
      <c r="E93" s="39">
        <v>1.046975</v>
      </c>
      <c r="F93" s="39">
        <v>-1.484515</v>
      </c>
      <c r="G93" s="39">
        <v>-4.6540000000000002E-3</v>
      </c>
      <c r="H93" s="39">
        <v>8.6000000000000003E-5</v>
      </c>
      <c r="I93" s="39">
        <v>1.01E-4</v>
      </c>
      <c r="J93" s="39">
        <v>1.8100000000000001E-4</v>
      </c>
      <c r="M93" s="25"/>
      <c r="N93" s="25"/>
      <c r="O93" s="25"/>
    </row>
    <row r="94" spans="1:15" x14ac:dyDescent="0.25">
      <c r="A94" s="40" t="s">
        <v>81</v>
      </c>
      <c r="B94" s="40" t="s">
        <v>33</v>
      </c>
      <c r="C94" s="40" t="s">
        <v>28</v>
      </c>
      <c r="D94" s="39"/>
      <c r="E94" s="39">
        <v>11.291468</v>
      </c>
      <c r="F94" s="39">
        <v>3.5439999999999998E-3</v>
      </c>
      <c r="G94" s="39">
        <v>6.4995999999999998E-2</v>
      </c>
      <c r="H94" s="39">
        <v>-1.1E-5</v>
      </c>
      <c r="I94" s="39">
        <v>9.3300000000000002E-4</v>
      </c>
      <c r="J94" s="39">
        <v>3.1760000000000002E-6</v>
      </c>
      <c r="M94" s="25"/>
      <c r="N94" s="25"/>
      <c r="O94" s="25"/>
    </row>
    <row r="95" spans="1:15" x14ac:dyDescent="0.25">
      <c r="A95" s="40" t="s">
        <v>81</v>
      </c>
      <c r="B95" s="40" t="s">
        <v>37</v>
      </c>
      <c r="C95" s="40" t="s">
        <v>28</v>
      </c>
      <c r="D95" s="39"/>
      <c r="E95" s="39">
        <v>1.7133910000000001</v>
      </c>
      <c r="F95" s="39">
        <v>10.320116000000001</v>
      </c>
      <c r="G95" s="39">
        <v>0.25351099999999999</v>
      </c>
      <c r="H95" s="39">
        <v>-6.1399999999999996E-4</v>
      </c>
      <c r="I95" s="39">
        <v>1.55E-4</v>
      </c>
      <c r="J95" s="39">
        <v>2.9399999999999999E-4</v>
      </c>
      <c r="M95" s="25"/>
      <c r="N95" s="25"/>
      <c r="O95" s="25"/>
    </row>
    <row r="96" spans="1:15" x14ac:dyDescent="0.25">
      <c r="A96" s="40" t="s">
        <v>81</v>
      </c>
      <c r="B96" s="40" t="s">
        <v>48</v>
      </c>
      <c r="C96" s="40" t="s">
        <v>29</v>
      </c>
      <c r="D96" s="40" t="s">
        <v>30</v>
      </c>
      <c r="E96" s="39">
        <v>11.41006</v>
      </c>
      <c r="F96" s="39">
        <v>0.22462699999999999</v>
      </c>
      <c r="G96" s="39">
        <v>6.6444000000000003E-2</v>
      </c>
      <c r="H96" s="39">
        <v>1.0000000000000001E-5</v>
      </c>
      <c r="I96" s="39">
        <v>9.4200000000000002E-4</v>
      </c>
      <c r="J96" s="39">
        <v>2.0000000000000002E-5</v>
      </c>
      <c r="M96" s="25"/>
      <c r="N96" s="25"/>
      <c r="O96" s="25"/>
    </row>
    <row r="97" spans="1:15" x14ac:dyDescent="0.25">
      <c r="A97" s="40" t="s">
        <v>81</v>
      </c>
      <c r="B97" s="40" t="s">
        <v>49</v>
      </c>
      <c r="C97" s="40" t="s">
        <v>29</v>
      </c>
      <c r="D97" s="40" t="s">
        <v>30</v>
      </c>
      <c r="E97" s="39">
        <v>4.3727029999999996</v>
      </c>
      <c r="F97" s="39">
        <v>7.44794</v>
      </c>
      <c r="G97" s="39">
        <v>0.184922</v>
      </c>
      <c r="H97" s="39">
        <v>4.44E-4</v>
      </c>
      <c r="I97" s="39">
        <v>3.6999999999999999E-4</v>
      </c>
      <c r="J97" s="39">
        <v>7.4399999999999998E-4</v>
      </c>
      <c r="M97" s="25"/>
      <c r="N97" s="25"/>
      <c r="O97" s="25"/>
    </row>
    <row r="98" spans="1:15" x14ac:dyDescent="0.25">
      <c r="A98" s="40" t="s">
        <v>81</v>
      </c>
      <c r="B98" s="40" t="s">
        <v>50</v>
      </c>
      <c r="C98" s="40" t="s">
        <v>28</v>
      </c>
      <c r="D98" s="39"/>
      <c r="E98" s="39">
        <v>0.655748</v>
      </c>
      <c r="F98" s="39">
        <v>-0.42951899999999998</v>
      </c>
      <c r="G98" s="39">
        <v>-6.1110000000000001E-3</v>
      </c>
      <c r="H98" s="39">
        <v>2.5999999999999998E-5</v>
      </c>
      <c r="I98" s="39">
        <v>5.8E-5</v>
      </c>
      <c r="J98" s="39">
        <v>1.1400000000000001E-4</v>
      </c>
      <c r="M98" s="25"/>
      <c r="N98" s="25"/>
      <c r="O98" s="25"/>
    </row>
    <row r="99" spans="1:15" x14ac:dyDescent="0.25">
      <c r="A99" s="40" t="s">
        <v>81</v>
      </c>
      <c r="B99" s="40" t="s">
        <v>51</v>
      </c>
      <c r="C99" s="40" t="s">
        <v>28</v>
      </c>
      <c r="D99" s="39"/>
      <c r="E99" s="39">
        <v>1.046975</v>
      </c>
      <c r="F99" s="39">
        <v>-0.686334</v>
      </c>
      <c r="G99" s="39">
        <v>-9.4979999999999995E-3</v>
      </c>
      <c r="H99" s="39">
        <v>3.8999999999999999E-5</v>
      </c>
      <c r="I99" s="39">
        <v>8.7999999999999998E-5</v>
      </c>
      <c r="J99" s="39">
        <v>1.8100000000000001E-4</v>
      </c>
      <c r="M99" s="25"/>
      <c r="N99" s="25"/>
      <c r="O99" s="25"/>
    </row>
    <row r="100" spans="1:15" x14ac:dyDescent="0.25">
      <c r="A100" s="40" t="s">
        <v>82</v>
      </c>
      <c r="B100" s="40" t="s">
        <v>33</v>
      </c>
      <c r="C100" s="40" t="s">
        <v>28</v>
      </c>
      <c r="D100" s="39"/>
      <c r="E100" s="39">
        <v>11.291468</v>
      </c>
      <c r="F100" s="39">
        <v>1.5928999999999999E-2</v>
      </c>
      <c r="G100" s="39">
        <v>-2.7469999999999999E-3</v>
      </c>
      <c r="H100" s="39">
        <v>3.5360000000000001E-6</v>
      </c>
      <c r="I100" s="39">
        <v>9.19E-4</v>
      </c>
      <c r="J100" s="39">
        <v>3.1760000000000002E-6</v>
      </c>
      <c r="M100" s="25"/>
      <c r="N100" s="25"/>
      <c r="O100" s="25"/>
    </row>
    <row r="101" spans="1:15" x14ac:dyDescent="0.25">
      <c r="A101" s="40" t="s">
        <v>82</v>
      </c>
      <c r="B101" s="40" t="s">
        <v>37</v>
      </c>
      <c r="C101" s="40" t="s">
        <v>28</v>
      </c>
      <c r="D101" s="39"/>
      <c r="E101" s="39">
        <v>1.7133910000000001</v>
      </c>
      <c r="F101" s="39">
        <v>11.466949</v>
      </c>
      <c r="G101" s="39">
        <v>0.28759200000000001</v>
      </c>
      <c r="H101" s="39">
        <v>-6.9099999999999999E-4</v>
      </c>
      <c r="I101" s="39">
        <v>1.5100000000000001E-4</v>
      </c>
      <c r="J101" s="39">
        <v>2.9399999999999999E-4</v>
      </c>
      <c r="M101" s="25"/>
      <c r="N101" s="25"/>
      <c r="O101" s="25"/>
    </row>
    <row r="102" spans="1:15" x14ac:dyDescent="0.25">
      <c r="A102" s="40" t="s">
        <v>82</v>
      </c>
      <c r="B102" s="40" t="s">
        <v>48</v>
      </c>
      <c r="C102" s="40" t="s">
        <v>29</v>
      </c>
      <c r="D102" s="40" t="s">
        <v>30</v>
      </c>
      <c r="E102" s="39">
        <v>11.41006</v>
      </c>
      <c r="F102" s="39">
        <v>0.25947799999999999</v>
      </c>
      <c r="G102" s="39">
        <v>1.8197999999999999E-2</v>
      </c>
      <c r="H102" s="39">
        <v>1.9000000000000001E-5</v>
      </c>
      <c r="I102" s="39">
        <v>9.3199999999999999E-4</v>
      </c>
      <c r="J102" s="39">
        <v>2.0000000000000002E-5</v>
      </c>
      <c r="M102" s="25"/>
      <c r="N102" s="25"/>
      <c r="O102" s="25"/>
    </row>
    <row r="103" spans="1:15" x14ac:dyDescent="0.25">
      <c r="A103" s="40" t="s">
        <v>82</v>
      </c>
      <c r="B103" s="40" t="s">
        <v>49</v>
      </c>
      <c r="C103" s="40" t="s">
        <v>29</v>
      </c>
      <c r="D103" s="40" t="s">
        <v>30</v>
      </c>
      <c r="E103" s="39">
        <v>4.3727029999999996</v>
      </c>
      <c r="F103" s="39">
        <v>8.5665370000000003</v>
      </c>
      <c r="G103" s="39">
        <v>0.22877</v>
      </c>
      <c r="H103" s="39">
        <v>5.22E-4</v>
      </c>
      <c r="I103" s="39">
        <v>3.6400000000000001E-4</v>
      </c>
      <c r="J103" s="39">
        <v>7.4399999999999998E-4</v>
      </c>
      <c r="M103" s="25"/>
      <c r="N103" s="25"/>
      <c r="O103" s="25"/>
    </row>
    <row r="104" spans="1:15" x14ac:dyDescent="0.25">
      <c r="A104" s="40" t="s">
        <v>82</v>
      </c>
      <c r="B104" s="40" t="s">
        <v>50</v>
      </c>
      <c r="C104" s="40" t="s">
        <v>28</v>
      </c>
      <c r="D104" s="39"/>
      <c r="E104" s="39">
        <v>0.655748</v>
      </c>
      <c r="F104" s="39">
        <v>1.3878E-2</v>
      </c>
      <c r="G104" s="39">
        <v>1.122E-3</v>
      </c>
      <c r="H104" s="39">
        <v>-1.9870000000000002E-6</v>
      </c>
      <c r="I104" s="39">
        <v>5.7000000000000003E-5</v>
      </c>
      <c r="J104" s="39">
        <v>1.1400000000000001E-4</v>
      </c>
      <c r="M104" s="25"/>
      <c r="N104" s="25"/>
      <c r="O104" s="25"/>
    </row>
    <row r="105" spans="1:15" x14ac:dyDescent="0.25">
      <c r="A105" s="40" t="s">
        <v>82</v>
      </c>
      <c r="B105" s="40" t="s">
        <v>51</v>
      </c>
      <c r="C105" s="40" t="s">
        <v>28</v>
      </c>
      <c r="D105" s="39"/>
      <c r="E105" s="39">
        <v>1.046975</v>
      </c>
      <c r="F105" s="39">
        <v>2.1145000000000001E-2</v>
      </c>
      <c r="G105" s="39">
        <v>1.7060000000000001E-3</v>
      </c>
      <c r="H105" s="39">
        <v>-3.1650000000000002E-6</v>
      </c>
      <c r="I105" s="39">
        <v>8.7000000000000001E-5</v>
      </c>
      <c r="J105" s="39">
        <v>1.8100000000000001E-4</v>
      </c>
      <c r="M105" s="25"/>
      <c r="N105" s="25"/>
      <c r="O105" s="25"/>
    </row>
    <row r="106" spans="1:15" x14ac:dyDescent="0.25">
      <c r="A106" s="40" t="s">
        <v>83</v>
      </c>
      <c r="B106" s="40" t="s">
        <v>33</v>
      </c>
      <c r="C106" s="40" t="s">
        <v>28</v>
      </c>
      <c r="D106" s="39"/>
      <c r="E106" s="39">
        <v>11.291468</v>
      </c>
      <c r="F106" s="39">
        <v>2.5455999999999999E-2</v>
      </c>
      <c r="G106" s="39">
        <v>-2.8622999999999999E-2</v>
      </c>
      <c r="H106" s="39">
        <v>7.1980000000000004E-6</v>
      </c>
      <c r="I106" s="39">
        <v>2.24E-4</v>
      </c>
      <c r="J106" s="39">
        <v>3.1760000000000002E-6</v>
      </c>
      <c r="M106" s="25"/>
      <c r="N106" s="25"/>
      <c r="O106" s="25"/>
    </row>
    <row r="107" spans="1:15" x14ac:dyDescent="0.25">
      <c r="A107" s="40" t="s">
        <v>83</v>
      </c>
      <c r="B107" s="40" t="s">
        <v>37</v>
      </c>
      <c r="C107" s="40" t="s">
        <v>28</v>
      </c>
      <c r="D107" s="39"/>
      <c r="E107" s="39">
        <v>1.7133910000000001</v>
      </c>
      <c r="F107" s="39">
        <v>12.349128</v>
      </c>
      <c r="G107" s="39">
        <v>0.31893700000000003</v>
      </c>
      <c r="H107" s="39">
        <v>-1.199E-3</v>
      </c>
      <c r="I107" s="39">
        <v>5.7000000000000003E-5</v>
      </c>
      <c r="J107" s="39">
        <v>2.9399999999999999E-4</v>
      </c>
      <c r="M107" s="25"/>
      <c r="N107" s="25"/>
      <c r="O107" s="25"/>
    </row>
    <row r="108" spans="1:15" x14ac:dyDescent="0.25">
      <c r="A108" s="40" t="s">
        <v>83</v>
      </c>
      <c r="B108" s="40" t="s">
        <v>48</v>
      </c>
      <c r="C108" s="40" t="s">
        <v>29</v>
      </c>
      <c r="D108" s="40" t="s">
        <v>30</v>
      </c>
      <c r="E108" s="39">
        <v>11.41006</v>
      </c>
      <c r="F108" s="39">
        <v>0.29793999999999998</v>
      </c>
      <c r="G108" s="39">
        <v>5.0592999999999999E-2</v>
      </c>
      <c r="H108" s="39">
        <v>3.4999999999999997E-5</v>
      </c>
      <c r="I108" s="39">
        <v>2.2900000000000001E-4</v>
      </c>
      <c r="J108" s="39">
        <v>2.0000000000000002E-5</v>
      </c>
      <c r="M108" s="25"/>
      <c r="N108" s="25"/>
      <c r="O108" s="25"/>
    </row>
    <row r="109" spans="1:15" x14ac:dyDescent="0.25">
      <c r="A109" s="40" t="s">
        <v>83</v>
      </c>
      <c r="B109" s="40" t="s">
        <v>49</v>
      </c>
      <c r="C109" s="40" t="s">
        <v>29</v>
      </c>
      <c r="D109" s="40" t="s">
        <v>30</v>
      </c>
      <c r="E109" s="39">
        <v>4.3727029999999996</v>
      </c>
      <c r="F109" s="39">
        <v>9.9310679999999998</v>
      </c>
      <c r="G109" s="39">
        <v>0.261936</v>
      </c>
      <c r="H109" s="39">
        <v>9.7499999999999996E-4</v>
      </c>
      <c r="I109" s="39">
        <v>9.6000000000000002E-5</v>
      </c>
      <c r="J109" s="39">
        <v>7.4399999999999998E-4</v>
      </c>
      <c r="M109" s="25"/>
      <c r="N109" s="25"/>
      <c r="O109" s="25"/>
    </row>
    <row r="110" spans="1:15" x14ac:dyDescent="0.25">
      <c r="A110" s="40" t="s">
        <v>83</v>
      </c>
      <c r="B110" s="40" t="s">
        <v>50</v>
      </c>
      <c r="C110" s="40" t="s">
        <v>28</v>
      </c>
      <c r="D110" s="39"/>
      <c r="E110" s="39">
        <v>0.655748</v>
      </c>
      <c r="F110" s="39">
        <v>0.35495300000000002</v>
      </c>
      <c r="G110" s="39">
        <v>6.8089999999999999E-3</v>
      </c>
      <c r="H110" s="39">
        <v>-3.8000000000000002E-5</v>
      </c>
      <c r="I110" s="39">
        <v>1.2999999999999999E-5</v>
      </c>
      <c r="J110" s="39">
        <v>1.1400000000000001E-4</v>
      </c>
      <c r="M110" s="25"/>
      <c r="N110" s="25"/>
      <c r="O110" s="25"/>
    </row>
    <row r="111" spans="1:15" x14ac:dyDescent="0.25">
      <c r="A111" s="40" t="s">
        <v>83</v>
      </c>
      <c r="B111" s="40" t="s">
        <v>51</v>
      </c>
      <c r="C111" s="40" t="s">
        <v>28</v>
      </c>
      <c r="D111" s="39"/>
      <c r="E111" s="39">
        <v>1.046975</v>
      </c>
      <c r="F111" s="39">
        <v>0.56535899999999994</v>
      </c>
      <c r="G111" s="39">
        <v>1.06E-2</v>
      </c>
      <c r="H111" s="39">
        <v>-5.8E-5</v>
      </c>
      <c r="I111" s="39">
        <v>2.0000000000000002E-5</v>
      </c>
      <c r="J111" s="39">
        <v>1.8100000000000001E-4</v>
      </c>
      <c r="M111" s="25"/>
      <c r="N111" s="25"/>
      <c r="O111" s="25"/>
    </row>
    <row r="112" spans="1:15" x14ac:dyDescent="0.25">
      <c r="A112" s="40" t="s">
        <v>84</v>
      </c>
      <c r="B112" s="40" t="s">
        <v>33</v>
      </c>
      <c r="C112" s="40" t="s">
        <v>28</v>
      </c>
      <c r="D112" s="39"/>
      <c r="E112" s="39">
        <v>11.291468</v>
      </c>
      <c r="F112" s="39">
        <v>3.6253000000000001E-2</v>
      </c>
      <c r="G112" s="39">
        <v>0.109236</v>
      </c>
      <c r="H112" s="39">
        <v>4.5650000000000003E-6</v>
      </c>
      <c r="I112" s="39">
        <v>9.2299999999999999E-4</v>
      </c>
      <c r="J112" s="39">
        <v>3.1760000000000002E-6</v>
      </c>
      <c r="M112" s="25"/>
      <c r="N112" s="25"/>
      <c r="O112" s="25"/>
    </row>
    <row r="113" spans="1:15" x14ac:dyDescent="0.25">
      <c r="A113" s="40" t="s">
        <v>84</v>
      </c>
      <c r="B113" s="40" t="s">
        <v>37</v>
      </c>
      <c r="C113" s="40" t="s">
        <v>28</v>
      </c>
      <c r="D113" s="39"/>
      <c r="E113" s="39">
        <v>1.7133910000000001</v>
      </c>
      <c r="F113" s="39">
        <v>13.348932</v>
      </c>
      <c r="G113" s="39">
        <v>0.12835199999999999</v>
      </c>
      <c r="H113" s="39">
        <v>-1.2470000000000001E-3</v>
      </c>
      <c r="I113" s="39">
        <v>1.63E-4</v>
      </c>
      <c r="J113" s="39">
        <v>2.9399999999999999E-4</v>
      </c>
      <c r="M113" s="25"/>
      <c r="N113" s="25"/>
      <c r="O113" s="25"/>
    </row>
    <row r="114" spans="1:15" x14ac:dyDescent="0.25">
      <c r="A114" s="40" t="s">
        <v>84</v>
      </c>
      <c r="B114" s="40" t="s">
        <v>48</v>
      </c>
      <c r="C114" s="40" t="s">
        <v>29</v>
      </c>
      <c r="D114" s="40" t="s">
        <v>30</v>
      </c>
      <c r="E114" s="39">
        <v>11.41006</v>
      </c>
      <c r="F114" s="39">
        <v>0.34922999999999998</v>
      </c>
      <c r="G114" s="39">
        <v>0.103143</v>
      </c>
      <c r="H114" s="39">
        <v>3.6999999999999998E-5</v>
      </c>
      <c r="I114" s="39">
        <v>9.3099999999999997E-4</v>
      </c>
      <c r="J114" s="39">
        <v>2.0000000000000002E-5</v>
      </c>
      <c r="M114" s="25"/>
      <c r="N114" s="25"/>
      <c r="O114" s="25"/>
    </row>
    <row r="115" spans="1:15" x14ac:dyDescent="0.25">
      <c r="A115" s="40" t="s">
        <v>84</v>
      </c>
      <c r="B115" s="40" t="s">
        <v>49</v>
      </c>
      <c r="C115" s="40" t="s">
        <v>29</v>
      </c>
      <c r="D115" s="40" t="s">
        <v>30</v>
      </c>
      <c r="E115" s="39">
        <v>4.3727029999999996</v>
      </c>
      <c r="F115" s="39">
        <v>11.801683000000001</v>
      </c>
      <c r="G115" s="39">
        <v>0.13272</v>
      </c>
      <c r="H115" s="39">
        <v>1.1130000000000001E-3</v>
      </c>
      <c r="I115" s="39">
        <v>3.7300000000000001E-4</v>
      </c>
      <c r="J115" s="39">
        <v>7.4399999999999998E-4</v>
      </c>
      <c r="M115" s="25"/>
      <c r="N115" s="25"/>
      <c r="O115" s="25"/>
    </row>
    <row r="116" spans="1:15" x14ac:dyDescent="0.25">
      <c r="A116" s="40" t="s">
        <v>84</v>
      </c>
      <c r="B116" s="40" t="s">
        <v>50</v>
      </c>
      <c r="C116" s="40" t="s">
        <v>28</v>
      </c>
      <c r="D116" s="39"/>
      <c r="E116" s="39">
        <v>0.655748</v>
      </c>
      <c r="F116" s="39">
        <v>0.74150499999999997</v>
      </c>
      <c r="G116" s="39">
        <v>1.2312E-2</v>
      </c>
      <c r="H116" s="39">
        <v>-7.3999999999999996E-5</v>
      </c>
      <c r="I116" s="39">
        <v>5.8E-5</v>
      </c>
      <c r="J116" s="39">
        <v>1.1400000000000001E-4</v>
      </c>
      <c r="M116" s="25"/>
      <c r="N116" s="25"/>
      <c r="O116" s="25"/>
    </row>
    <row r="117" spans="1:15" x14ac:dyDescent="0.25">
      <c r="A117" s="40" t="s">
        <v>84</v>
      </c>
      <c r="B117" s="40" t="s">
        <v>51</v>
      </c>
      <c r="C117" s="40" t="s">
        <v>28</v>
      </c>
      <c r="D117" s="39"/>
      <c r="E117" s="39">
        <v>1.046975</v>
      </c>
      <c r="F117" s="39">
        <v>1.1821349999999999</v>
      </c>
      <c r="G117" s="39">
        <v>1.9147000000000001E-2</v>
      </c>
      <c r="H117" s="39">
        <v>-1.13E-4</v>
      </c>
      <c r="I117" s="39">
        <v>8.7999999999999998E-5</v>
      </c>
      <c r="J117" s="39">
        <v>1.8100000000000001E-4</v>
      </c>
      <c r="M117" s="25"/>
      <c r="N117" s="25"/>
      <c r="O117" s="25"/>
    </row>
    <row r="118" spans="1:15" x14ac:dyDescent="0.25">
      <c r="A118" s="40" t="s">
        <v>85</v>
      </c>
      <c r="B118" s="40" t="s">
        <v>33</v>
      </c>
      <c r="C118" s="40" t="s">
        <v>28</v>
      </c>
      <c r="D118" s="39"/>
      <c r="E118" s="39">
        <v>11.291468</v>
      </c>
      <c r="F118" s="39">
        <v>4.7525999999999999E-2</v>
      </c>
      <c r="G118" s="39">
        <v>-0.129798</v>
      </c>
      <c r="H118" s="39">
        <v>9.4700000000000008E-6</v>
      </c>
      <c r="I118" s="39">
        <v>9.2800000000000001E-4</v>
      </c>
      <c r="J118" s="39">
        <v>3.1760000000000002E-6</v>
      </c>
      <c r="M118" s="25"/>
      <c r="N118" s="25"/>
      <c r="O118" s="25"/>
    </row>
    <row r="119" spans="1:15" x14ac:dyDescent="0.25">
      <c r="A119" s="40" t="s">
        <v>85</v>
      </c>
      <c r="B119" s="40" t="s">
        <v>37</v>
      </c>
      <c r="C119" s="40" t="s">
        <v>28</v>
      </c>
      <c r="D119" s="39"/>
      <c r="E119" s="39">
        <v>1.7133910000000001</v>
      </c>
      <c r="F119" s="39">
        <v>14.392844</v>
      </c>
      <c r="G119" s="39">
        <v>9.3299000000000007E-2</v>
      </c>
      <c r="H119" s="39">
        <v>-1.3500000000000001E-3</v>
      </c>
      <c r="I119" s="39">
        <v>1.47E-4</v>
      </c>
      <c r="J119" s="39">
        <v>2.9399999999999999E-4</v>
      </c>
      <c r="M119" s="25"/>
      <c r="N119" s="25"/>
      <c r="O119" s="25"/>
    </row>
    <row r="120" spans="1:15" x14ac:dyDescent="0.25">
      <c r="A120" s="40" t="s">
        <v>85</v>
      </c>
      <c r="B120" s="40" t="s">
        <v>48</v>
      </c>
      <c r="C120" s="40" t="s">
        <v>29</v>
      </c>
      <c r="D120" s="40" t="s">
        <v>30</v>
      </c>
      <c r="E120" s="39">
        <v>11.41006</v>
      </c>
      <c r="F120" s="39">
        <v>0.40829399999999999</v>
      </c>
      <c r="G120" s="39">
        <v>0.13225300000000001</v>
      </c>
      <c r="H120" s="39">
        <v>4.5000000000000003E-5</v>
      </c>
      <c r="I120" s="39">
        <v>9.3800000000000003E-4</v>
      </c>
      <c r="J120" s="39">
        <v>2.0000000000000002E-5</v>
      </c>
      <c r="M120" s="25"/>
      <c r="N120" s="25"/>
      <c r="O120" s="25"/>
    </row>
    <row r="121" spans="1:15" x14ac:dyDescent="0.25">
      <c r="A121" s="40" t="s">
        <v>85</v>
      </c>
      <c r="B121" s="40" t="s">
        <v>49</v>
      </c>
      <c r="C121" s="40" t="s">
        <v>29</v>
      </c>
      <c r="D121" s="40" t="s">
        <v>30</v>
      </c>
      <c r="E121" s="39">
        <v>4.3727029999999996</v>
      </c>
      <c r="F121" s="39">
        <v>13.978092</v>
      </c>
      <c r="G121" s="39">
        <v>7.3476E-2</v>
      </c>
      <c r="H121" s="39">
        <v>1.3190000000000001E-3</v>
      </c>
      <c r="I121" s="39">
        <v>3.6200000000000002E-4</v>
      </c>
      <c r="J121" s="39">
        <v>7.4399999999999998E-4</v>
      </c>
      <c r="M121" s="25"/>
      <c r="N121" s="25"/>
      <c r="O121" s="25"/>
    </row>
    <row r="122" spans="1:15" x14ac:dyDescent="0.25">
      <c r="A122" s="40" t="s">
        <v>85</v>
      </c>
      <c r="B122" s="40" t="s">
        <v>50</v>
      </c>
      <c r="C122" s="40" t="s">
        <v>28</v>
      </c>
      <c r="D122" s="39"/>
      <c r="E122" s="39">
        <v>0.655748</v>
      </c>
      <c r="F122" s="39">
        <v>1.1451100000000001</v>
      </c>
      <c r="G122" s="39">
        <v>2.32E-3</v>
      </c>
      <c r="H122" s="39">
        <v>-1.13E-4</v>
      </c>
      <c r="I122" s="39">
        <v>5.7000000000000003E-5</v>
      </c>
      <c r="J122" s="39">
        <v>1.1400000000000001E-4</v>
      </c>
      <c r="M122" s="25"/>
      <c r="N122" s="25"/>
      <c r="O122" s="25"/>
    </row>
    <row r="123" spans="1:15" x14ac:dyDescent="0.25">
      <c r="A123" s="40" t="s">
        <v>85</v>
      </c>
      <c r="B123" s="40" t="s">
        <v>51</v>
      </c>
      <c r="C123" s="40" t="s">
        <v>28</v>
      </c>
      <c r="D123" s="39"/>
      <c r="E123" s="39">
        <v>1.046975</v>
      </c>
      <c r="F123" s="39">
        <v>1.826122</v>
      </c>
      <c r="G123" s="39">
        <v>3.5569999999999998E-3</v>
      </c>
      <c r="H123" s="39">
        <v>-1.73E-4</v>
      </c>
      <c r="I123" s="39">
        <v>8.7000000000000001E-5</v>
      </c>
      <c r="J123" s="39">
        <v>1.8100000000000001E-4</v>
      </c>
      <c r="M123" s="25"/>
      <c r="N123" s="25"/>
      <c r="O123" s="25"/>
    </row>
    <row r="124" spans="1:15" x14ac:dyDescent="0.25">
      <c r="A124" s="40" t="s">
        <v>86</v>
      </c>
      <c r="B124" s="40" t="s">
        <v>33</v>
      </c>
      <c r="C124" s="40" t="s">
        <v>28</v>
      </c>
      <c r="D124" s="39"/>
      <c r="E124" s="39">
        <v>11.291468</v>
      </c>
      <c r="F124" s="39">
        <v>5.9593E-2</v>
      </c>
      <c r="G124" s="39">
        <v>-0.31740000000000002</v>
      </c>
      <c r="H124" s="39">
        <v>1.5E-5</v>
      </c>
      <c r="I124" s="39">
        <v>6.2E-4</v>
      </c>
      <c r="J124" s="39">
        <v>3.1760000000000002E-6</v>
      </c>
      <c r="M124" s="25"/>
      <c r="N124" s="25"/>
      <c r="O124" s="25"/>
    </row>
    <row r="125" spans="1:15" x14ac:dyDescent="0.25">
      <c r="A125" s="40" t="s">
        <v>86</v>
      </c>
      <c r="B125" s="40" t="s">
        <v>37</v>
      </c>
      <c r="C125" s="40" t="s">
        <v>28</v>
      </c>
      <c r="D125" s="39"/>
      <c r="E125" s="39">
        <v>1.7133910000000001</v>
      </c>
      <c r="F125" s="39">
        <v>15.510270999999999</v>
      </c>
      <c r="G125" s="39">
        <v>0.40267500000000001</v>
      </c>
      <c r="H125" s="39">
        <v>-1.531E-3</v>
      </c>
      <c r="I125" s="39">
        <v>5.8999999999999998E-5</v>
      </c>
      <c r="J125" s="39">
        <v>2.9399999999999999E-4</v>
      </c>
      <c r="M125" s="25"/>
      <c r="N125" s="25"/>
      <c r="O125" s="25"/>
    </row>
    <row r="126" spans="1:15" x14ac:dyDescent="0.25">
      <c r="A126" s="40" t="s">
        <v>86</v>
      </c>
      <c r="B126" s="40" t="s">
        <v>48</v>
      </c>
      <c r="C126" s="40" t="s">
        <v>29</v>
      </c>
      <c r="D126" s="40" t="s">
        <v>30</v>
      </c>
      <c r="E126" s="39">
        <v>11.41006</v>
      </c>
      <c r="F126" s="39">
        <v>0.47541</v>
      </c>
      <c r="G126" s="39">
        <v>0.32378699999999999</v>
      </c>
      <c r="H126" s="39">
        <v>5.5000000000000002E-5</v>
      </c>
      <c r="I126" s="39">
        <v>6.2600000000000004E-4</v>
      </c>
      <c r="J126" s="39">
        <v>2.0000000000000002E-5</v>
      </c>
      <c r="M126" s="25"/>
      <c r="N126" s="25"/>
      <c r="O126" s="25"/>
    </row>
    <row r="127" spans="1:15" x14ac:dyDescent="0.25">
      <c r="A127" s="40" t="s">
        <v>86</v>
      </c>
      <c r="B127" s="40" t="s">
        <v>49</v>
      </c>
      <c r="C127" s="40" t="s">
        <v>29</v>
      </c>
      <c r="D127" s="40" t="s">
        <v>30</v>
      </c>
      <c r="E127" s="39">
        <v>4.3727029999999996</v>
      </c>
      <c r="F127" s="39">
        <v>16.459323999999999</v>
      </c>
      <c r="G127" s="39">
        <v>0.37512499999999999</v>
      </c>
      <c r="H127" s="39">
        <v>1.629E-3</v>
      </c>
      <c r="I127" s="39">
        <v>2.04E-4</v>
      </c>
      <c r="J127" s="39">
        <v>7.4399999999999998E-4</v>
      </c>
      <c r="M127" s="25"/>
      <c r="N127" s="25"/>
      <c r="O127" s="25"/>
    </row>
    <row r="128" spans="1:15" x14ac:dyDescent="0.25">
      <c r="A128" s="40" t="s">
        <v>86</v>
      </c>
      <c r="B128" s="40" t="s">
        <v>50</v>
      </c>
      <c r="C128" s="40" t="s">
        <v>28</v>
      </c>
      <c r="D128" s="39"/>
      <c r="E128" s="39">
        <v>0.655748</v>
      </c>
      <c r="F128" s="39">
        <v>1.5771379999999999</v>
      </c>
      <c r="G128" s="39">
        <v>2.9162E-2</v>
      </c>
      <c r="H128" s="39">
        <v>-1.63E-4</v>
      </c>
      <c r="I128" s="39">
        <v>3.3000000000000003E-5</v>
      </c>
      <c r="J128" s="39">
        <v>1.1400000000000001E-4</v>
      </c>
      <c r="M128" s="25"/>
      <c r="N128" s="25"/>
      <c r="O128" s="25"/>
    </row>
    <row r="129" spans="1:15" x14ac:dyDescent="0.25">
      <c r="A129" s="40" t="s">
        <v>86</v>
      </c>
      <c r="B129" s="40" t="s">
        <v>51</v>
      </c>
      <c r="C129" s="40" t="s">
        <v>28</v>
      </c>
      <c r="D129" s="39"/>
      <c r="E129" s="39">
        <v>1.046975</v>
      </c>
      <c r="F129" s="39">
        <v>2.51546</v>
      </c>
      <c r="G129" s="39">
        <v>4.5380999999999998E-2</v>
      </c>
      <c r="H129" s="39">
        <v>-2.4899999999999998E-4</v>
      </c>
      <c r="I129" s="39">
        <v>5.1E-5</v>
      </c>
      <c r="J129" s="39">
        <v>1.8100000000000001E-4</v>
      </c>
      <c r="M129" s="25"/>
      <c r="N129" s="25"/>
      <c r="O129" s="25"/>
    </row>
    <row r="130" spans="1:15" x14ac:dyDescent="0.25">
      <c r="A130" s="40" t="s">
        <v>62</v>
      </c>
      <c r="B130" s="40" t="s">
        <v>33</v>
      </c>
      <c r="C130" s="40" t="s">
        <v>28</v>
      </c>
      <c r="D130" s="39"/>
      <c r="E130" s="39">
        <v>14.6319</v>
      </c>
      <c r="F130" s="39">
        <v>5.0686000000000002E-2</v>
      </c>
      <c r="G130" s="39">
        <v>0.339613</v>
      </c>
      <c r="H130" s="39">
        <v>-3.8999999999999999E-5</v>
      </c>
      <c r="I130" s="39">
        <v>7.5699999999999997E-4</v>
      </c>
      <c r="J130" s="39">
        <v>-2.745E-6</v>
      </c>
      <c r="M130" s="25"/>
      <c r="N130" s="25"/>
      <c r="O130" s="25"/>
    </row>
    <row r="131" spans="1:15" x14ac:dyDescent="0.25">
      <c r="A131" s="40" t="s">
        <v>62</v>
      </c>
      <c r="B131" s="40" t="s">
        <v>37</v>
      </c>
      <c r="C131" s="40" t="s">
        <v>28</v>
      </c>
      <c r="D131" s="39"/>
      <c r="E131" s="39">
        <v>2.2808890000000002</v>
      </c>
      <c r="F131" s="39">
        <v>11.742264</v>
      </c>
      <c r="G131" s="39">
        <v>0.28701900000000002</v>
      </c>
      <c r="H131" s="39">
        <v>-4.0000000000000002E-4</v>
      </c>
      <c r="I131" s="39">
        <v>1.34E-4</v>
      </c>
      <c r="J131" s="39">
        <v>3.9199999999999999E-4</v>
      </c>
      <c r="M131" s="25"/>
      <c r="N131" s="25"/>
      <c r="O131" s="25"/>
    </row>
    <row r="132" spans="1:15" x14ac:dyDescent="0.25">
      <c r="A132" s="40" t="s">
        <v>62</v>
      </c>
      <c r="B132" s="40" t="s">
        <v>48</v>
      </c>
      <c r="C132" s="40" t="s">
        <v>29</v>
      </c>
      <c r="D132" s="40" t="s">
        <v>30</v>
      </c>
      <c r="E132" s="39">
        <v>14.739293999999999</v>
      </c>
      <c r="F132" s="39">
        <v>0.22450000000000001</v>
      </c>
      <c r="G132" s="39">
        <v>0.33811099999999999</v>
      </c>
      <c r="H132" s="39">
        <v>3.3000000000000003E-5</v>
      </c>
      <c r="I132" s="39">
        <v>7.7300000000000003E-4</v>
      </c>
      <c r="J132" s="39">
        <v>2.5999999999999998E-5</v>
      </c>
      <c r="M132" s="25"/>
      <c r="N132" s="25"/>
      <c r="O132" s="25"/>
    </row>
    <row r="133" spans="1:15" x14ac:dyDescent="0.25">
      <c r="A133" s="40" t="s">
        <v>62</v>
      </c>
      <c r="B133" s="40" t="s">
        <v>49</v>
      </c>
      <c r="C133" s="40" t="s">
        <v>29</v>
      </c>
      <c r="D133" s="40" t="s">
        <v>30</v>
      </c>
      <c r="E133" s="39">
        <v>5.6933179999999997</v>
      </c>
      <c r="F133" s="39">
        <v>9.6673010000000001</v>
      </c>
      <c r="G133" s="39">
        <v>0.21246100000000001</v>
      </c>
      <c r="H133" s="39">
        <v>3.2699999999999998E-4</v>
      </c>
      <c r="I133" s="39">
        <v>3.0499999999999999E-4</v>
      </c>
      <c r="J133" s="39">
        <v>9.7499999999999996E-4</v>
      </c>
      <c r="M133" s="25"/>
      <c r="N133" s="25"/>
      <c r="O133" s="25"/>
    </row>
    <row r="134" spans="1:15" x14ac:dyDescent="0.25">
      <c r="A134" s="40" t="s">
        <v>62</v>
      </c>
      <c r="B134" s="40" t="s">
        <v>50</v>
      </c>
      <c r="C134" s="40" t="s">
        <v>28</v>
      </c>
      <c r="D134" s="39"/>
      <c r="E134" s="39">
        <v>0.86610600000000004</v>
      </c>
      <c r="F134" s="39">
        <v>-1.229082</v>
      </c>
      <c r="G134" s="39">
        <v>-3.408E-3</v>
      </c>
      <c r="H134" s="39">
        <v>4.1999999999999998E-5</v>
      </c>
      <c r="I134" s="39">
        <v>4.8000000000000001E-5</v>
      </c>
      <c r="J134" s="39">
        <v>1.5100000000000001E-4</v>
      </c>
      <c r="M134" s="25"/>
      <c r="N134" s="25"/>
      <c r="O134" s="25"/>
    </row>
    <row r="135" spans="1:15" x14ac:dyDescent="0.25">
      <c r="A135" s="40" t="s">
        <v>62</v>
      </c>
      <c r="B135" s="40" t="s">
        <v>51</v>
      </c>
      <c r="C135" s="40" t="s">
        <v>28</v>
      </c>
      <c r="D135" s="39"/>
      <c r="E135" s="39">
        <v>1.367424</v>
      </c>
      <c r="F135" s="39">
        <v>-1.9404170000000001</v>
      </c>
      <c r="G135" s="39">
        <v>-5.2550000000000001E-3</v>
      </c>
      <c r="H135" s="39">
        <v>6.3E-5</v>
      </c>
      <c r="I135" s="39">
        <v>7.2999999999999999E-5</v>
      </c>
      <c r="J135" s="39">
        <v>2.3800000000000001E-4</v>
      </c>
      <c r="M135" s="25"/>
      <c r="N135" s="25"/>
      <c r="O135" s="25"/>
    </row>
    <row r="136" spans="1:15" x14ac:dyDescent="0.25">
      <c r="A136" s="40" t="s">
        <v>87</v>
      </c>
      <c r="B136" s="40" t="s">
        <v>33</v>
      </c>
      <c r="C136" s="40" t="s">
        <v>28</v>
      </c>
      <c r="D136" s="39"/>
      <c r="E136" s="39">
        <v>14.6319</v>
      </c>
      <c r="F136" s="39">
        <v>3.8608999999999997E-2</v>
      </c>
      <c r="G136" s="39">
        <v>7.2086999999999998E-2</v>
      </c>
      <c r="H136" s="39">
        <v>-1.2999999999999999E-5</v>
      </c>
      <c r="I136" s="39">
        <v>6.7100000000000005E-4</v>
      </c>
      <c r="J136" s="39">
        <v>-2.745E-6</v>
      </c>
      <c r="M136" s="25"/>
      <c r="N136" s="25"/>
      <c r="O136" s="25"/>
    </row>
    <row r="137" spans="1:15" x14ac:dyDescent="0.25">
      <c r="A137" s="40" t="s">
        <v>87</v>
      </c>
      <c r="B137" s="40" t="s">
        <v>37</v>
      </c>
      <c r="C137" s="40" t="s">
        <v>28</v>
      </c>
      <c r="D137" s="39"/>
      <c r="E137" s="39">
        <v>2.2808890000000002</v>
      </c>
      <c r="F137" s="39">
        <v>13.468033999999999</v>
      </c>
      <c r="G137" s="39">
        <v>0.27849099999999999</v>
      </c>
      <c r="H137" s="39">
        <v>-4.6099999999999998E-4</v>
      </c>
      <c r="I137" s="39">
        <v>1.17E-4</v>
      </c>
      <c r="J137" s="39">
        <v>3.9199999999999999E-4</v>
      </c>
      <c r="M137" s="25"/>
      <c r="N137" s="25"/>
      <c r="O137" s="25"/>
    </row>
    <row r="138" spans="1:15" x14ac:dyDescent="0.25">
      <c r="A138" s="40" t="s">
        <v>87</v>
      </c>
      <c r="B138" s="40" t="s">
        <v>48</v>
      </c>
      <c r="C138" s="40" t="s">
        <v>29</v>
      </c>
      <c r="D138" s="40" t="s">
        <v>30</v>
      </c>
      <c r="E138" s="39">
        <v>14.739293999999999</v>
      </c>
      <c r="F138" s="39">
        <v>0.26728000000000002</v>
      </c>
      <c r="G138" s="39">
        <v>7.4529999999999999E-2</v>
      </c>
      <c r="H138" s="39">
        <v>1.1E-5</v>
      </c>
      <c r="I138" s="39">
        <v>6.87E-4</v>
      </c>
      <c r="J138" s="39">
        <v>2.5999999999999998E-5</v>
      </c>
      <c r="M138" s="25"/>
      <c r="N138" s="25"/>
      <c r="O138" s="25"/>
    </row>
    <row r="139" spans="1:15" x14ac:dyDescent="0.25">
      <c r="A139" s="40" t="s">
        <v>87</v>
      </c>
      <c r="B139" s="40" t="s">
        <v>49</v>
      </c>
      <c r="C139" s="40" t="s">
        <v>29</v>
      </c>
      <c r="D139" s="40" t="s">
        <v>30</v>
      </c>
      <c r="E139" s="39">
        <v>5.6933179999999997</v>
      </c>
      <c r="F139" s="39">
        <v>9.6913529999999994</v>
      </c>
      <c r="G139" s="39">
        <v>0.20358399999999999</v>
      </c>
      <c r="H139" s="39">
        <v>3.3799999999999998E-4</v>
      </c>
      <c r="I139" s="39">
        <v>2.6800000000000001E-4</v>
      </c>
      <c r="J139" s="39">
        <v>9.7499999999999996E-4</v>
      </c>
      <c r="M139" s="25"/>
      <c r="N139" s="25"/>
      <c r="O139" s="25"/>
    </row>
    <row r="140" spans="1:15" x14ac:dyDescent="0.25">
      <c r="A140" s="40" t="s">
        <v>87</v>
      </c>
      <c r="B140" s="40" t="s">
        <v>50</v>
      </c>
      <c r="C140" s="40" t="s">
        <v>28</v>
      </c>
      <c r="D140" s="39"/>
      <c r="E140" s="39">
        <v>0.86610600000000004</v>
      </c>
      <c r="F140" s="39">
        <v>-0.56493099999999996</v>
      </c>
      <c r="G140" s="39">
        <v>-6.6499999999999997E-3</v>
      </c>
      <c r="H140" s="39">
        <v>1.9000000000000001E-5</v>
      </c>
      <c r="I140" s="39">
        <v>4.1999999999999998E-5</v>
      </c>
      <c r="J140" s="39">
        <v>1.5100000000000001E-4</v>
      </c>
      <c r="M140" s="25"/>
      <c r="N140" s="25"/>
      <c r="O140" s="25"/>
    </row>
    <row r="141" spans="1:15" x14ac:dyDescent="0.25">
      <c r="A141" s="40" t="s">
        <v>87</v>
      </c>
      <c r="B141" s="40" t="s">
        <v>51</v>
      </c>
      <c r="C141" s="40" t="s">
        <v>28</v>
      </c>
      <c r="D141" s="39"/>
      <c r="E141" s="39">
        <v>1.367424</v>
      </c>
      <c r="F141" s="39">
        <v>-0.89234199999999997</v>
      </c>
      <c r="G141" s="39">
        <v>-1.0311000000000001E-2</v>
      </c>
      <c r="H141" s="39">
        <v>2.9E-5</v>
      </c>
      <c r="I141" s="39">
        <v>6.3999999999999997E-5</v>
      </c>
      <c r="J141" s="39">
        <v>2.3800000000000001E-4</v>
      </c>
      <c r="M141" s="25"/>
      <c r="N141" s="25"/>
      <c r="O141" s="25"/>
    </row>
    <row r="142" spans="1:15" x14ac:dyDescent="0.25">
      <c r="A142" s="40" t="s">
        <v>88</v>
      </c>
      <c r="B142" s="40" t="s">
        <v>33</v>
      </c>
      <c r="C142" s="40" t="s">
        <v>28</v>
      </c>
      <c r="D142" s="39"/>
      <c r="E142" s="39">
        <v>14.6319</v>
      </c>
      <c r="F142" s="39">
        <v>2.7904000000000002E-2</v>
      </c>
      <c r="G142" s="39">
        <v>-7.4799999999999997E-4</v>
      </c>
      <c r="H142" s="39">
        <v>3.7950000000000001E-6</v>
      </c>
      <c r="I142" s="39">
        <v>6.69E-4</v>
      </c>
      <c r="J142" s="39">
        <v>-2.745E-6</v>
      </c>
      <c r="M142" s="25"/>
      <c r="N142" s="25"/>
      <c r="O142" s="25"/>
    </row>
    <row r="143" spans="1:15" x14ac:dyDescent="0.25">
      <c r="A143" s="40" t="s">
        <v>88</v>
      </c>
      <c r="B143" s="40" t="s">
        <v>37</v>
      </c>
      <c r="C143" s="40" t="s">
        <v>28</v>
      </c>
      <c r="D143" s="39"/>
      <c r="E143" s="39">
        <v>2.2808890000000002</v>
      </c>
      <c r="F143" s="39">
        <v>14.997693</v>
      </c>
      <c r="G143" s="39">
        <v>0.317718</v>
      </c>
      <c r="H143" s="39">
        <v>-5.1699999999999999E-4</v>
      </c>
      <c r="I143" s="39">
        <v>1.1400000000000001E-4</v>
      </c>
      <c r="J143" s="39">
        <v>3.9199999999999999E-4</v>
      </c>
      <c r="M143" s="25"/>
      <c r="N143" s="25"/>
      <c r="O143" s="25"/>
    </row>
    <row r="144" spans="1:15" x14ac:dyDescent="0.25">
      <c r="A144" s="40" t="s">
        <v>88</v>
      </c>
      <c r="B144" s="40" t="s">
        <v>48</v>
      </c>
      <c r="C144" s="40" t="s">
        <v>29</v>
      </c>
      <c r="D144" s="40" t="s">
        <v>30</v>
      </c>
      <c r="E144" s="39">
        <v>14.739293999999999</v>
      </c>
      <c r="F144" s="39">
        <v>0.33363700000000002</v>
      </c>
      <c r="G144" s="39">
        <v>2.7202E-2</v>
      </c>
      <c r="H144" s="39">
        <v>1.5999999999999999E-5</v>
      </c>
      <c r="I144" s="39">
        <v>6.7199999999999996E-4</v>
      </c>
      <c r="J144" s="39">
        <v>2.5999999999999998E-5</v>
      </c>
      <c r="M144" s="25"/>
      <c r="N144" s="25"/>
      <c r="O144" s="25"/>
    </row>
    <row r="145" spans="1:15" x14ac:dyDescent="0.25">
      <c r="A145" s="40" t="s">
        <v>88</v>
      </c>
      <c r="B145" s="40" t="s">
        <v>49</v>
      </c>
      <c r="C145" s="40" t="s">
        <v>29</v>
      </c>
      <c r="D145" s="40" t="s">
        <v>30</v>
      </c>
      <c r="E145" s="39">
        <v>5.6933179999999997</v>
      </c>
      <c r="F145" s="39">
        <v>11.184340000000001</v>
      </c>
      <c r="G145" s="39">
        <v>0.25653300000000001</v>
      </c>
      <c r="H145" s="39">
        <v>3.9100000000000002E-4</v>
      </c>
      <c r="I145" s="39">
        <v>2.6200000000000003E-4</v>
      </c>
      <c r="J145" s="39">
        <v>9.7499999999999996E-4</v>
      </c>
      <c r="M145" s="25"/>
      <c r="N145" s="25"/>
      <c r="O145" s="25"/>
    </row>
    <row r="146" spans="1:15" x14ac:dyDescent="0.25">
      <c r="A146" s="40" t="s">
        <v>88</v>
      </c>
      <c r="B146" s="40" t="s">
        <v>50</v>
      </c>
      <c r="C146" s="40" t="s">
        <v>28</v>
      </c>
      <c r="D146" s="39"/>
      <c r="E146" s="39">
        <v>0.86610600000000004</v>
      </c>
      <c r="F146" s="39">
        <v>2.3747999999999998E-2</v>
      </c>
      <c r="G146" s="39">
        <v>1.467E-3</v>
      </c>
      <c r="H146" s="39">
        <v>-1.917E-6</v>
      </c>
      <c r="I146" s="39">
        <v>4.1999999999999998E-5</v>
      </c>
      <c r="J146" s="39">
        <v>1.5100000000000001E-4</v>
      </c>
      <c r="M146" s="25"/>
      <c r="N146" s="25"/>
      <c r="O146" s="25"/>
    </row>
    <row r="147" spans="1:15" x14ac:dyDescent="0.25">
      <c r="A147" s="40" t="s">
        <v>88</v>
      </c>
      <c r="B147" s="40" t="s">
        <v>51</v>
      </c>
      <c r="C147" s="40" t="s">
        <v>28</v>
      </c>
      <c r="D147" s="39"/>
      <c r="E147" s="39">
        <v>1.367424</v>
      </c>
      <c r="F147" s="39">
        <v>3.6634E-2</v>
      </c>
      <c r="G147" s="39">
        <v>2.2360000000000001E-3</v>
      </c>
      <c r="H147" s="39">
        <v>-2.9699999999999999E-6</v>
      </c>
      <c r="I147" s="39">
        <v>6.3999999999999997E-5</v>
      </c>
      <c r="J147" s="39">
        <v>2.3800000000000001E-4</v>
      </c>
      <c r="M147" s="25"/>
      <c r="N147" s="25"/>
      <c r="O147" s="25"/>
    </row>
    <row r="148" spans="1:15" x14ac:dyDescent="0.25">
      <c r="A148" s="40" t="s">
        <v>89</v>
      </c>
      <c r="B148" s="40" t="s">
        <v>33</v>
      </c>
      <c r="C148" s="40" t="s">
        <v>28</v>
      </c>
      <c r="D148" s="39"/>
      <c r="E148" s="39">
        <v>14.6319</v>
      </c>
      <c r="F148" s="39">
        <v>1.9668999999999999E-2</v>
      </c>
      <c r="G148" s="39">
        <v>-2.8472000000000001E-2</v>
      </c>
      <c r="H148" s="39">
        <v>8.9549999999999998E-6</v>
      </c>
      <c r="I148" s="39">
        <v>1.64E-4</v>
      </c>
      <c r="J148" s="39">
        <v>-2.745E-6</v>
      </c>
      <c r="M148" s="25"/>
      <c r="N148" s="25"/>
      <c r="O148" s="25"/>
    </row>
    <row r="149" spans="1:15" x14ac:dyDescent="0.25">
      <c r="A149" s="40" t="s">
        <v>89</v>
      </c>
      <c r="B149" s="40" t="s">
        <v>37</v>
      </c>
      <c r="C149" s="40" t="s">
        <v>28</v>
      </c>
      <c r="D149" s="39"/>
      <c r="E149" s="39">
        <v>2.2808890000000002</v>
      </c>
      <c r="F149" s="39">
        <v>16.174354000000001</v>
      </c>
      <c r="G149" s="39">
        <v>0.34556399999999998</v>
      </c>
      <c r="H149" s="39">
        <v>-8.9099999999999997E-4</v>
      </c>
      <c r="I149" s="39">
        <v>5.0000000000000002E-5</v>
      </c>
      <c r="J149" s="39">
        <v>3.9199999999999999E-4</v>
      </c>
      <c r="M149" s="25"/>
      <c r="N149" s="25"/>
      <c r="O149" s="25"/>
    </row>
    <row r="150" spans="1:15" x14ac:dyDescent="0.25">
      <c r="A150" s="40" t="s">
        <v>89</v>
      </c>
      <c r="B150" s="40" t="s">
        <v>48</v>
      </c>
      <c r="C150" s="40" t="s">
        <v>29</v>
      </c>
      <c r="D150" s="40" t="s">
        <v>30</v>
      </c>
      <c r="E150" s="39">
        <v>14.739293999999999</v>
      </c>
      <c r="F150" s="39">
        <v>0.39441300000000001</v>
      </c>
      <c r="G150" s="39">
        <v>5.8583999999999997E-2</v>
      </c>
      <c r="H150" s="39">
        <v>2.8E-5</v>
      </c>
      <c r="I150" s="39">
        <v>1.7100000000000001E-4</v>
      </c>
      <c r="J150" s="39">
        <v>2.5999999999999998E-5</v>
      </c>
      <c r="M150" s="25"/>
      <c r="N150" s="25"/>
      <c r="O150" s="25"/>
    </row>
    <row r="151" spans="1:15" x14ac:dyDescent="0.25">
      <c r="A151" s="40" t="s">
        <v>89</v>
      </c>
      <c r="B151" s="40" t="s">
        <v>49</v>
      </c>
      <c r="C151" s="40" t="s">
        <v>29</v>
      </c>
      <c r="D151" s="40" t="s">
        <v>30</v>
      </c>
      <c r="E151" s="39">
        <v>5.6933179999999997</v>
      </c>
      <c r="F151" s="39">
        <v>12.989653000000001</v>
      </c>
      <c r="G151" s="39">
        <v>0.28767100000000001</v>
      </c>
      <c r="H151" s="39">
        <v>7.2300000000000001E-4</v>
      </c>
      <c r="I151" s="39">
        <v>7.4999999999999993E-5</v>
      </c>
      <c r="J151" s="39">
        <v>9.7499999999999996E-4</v>
      </c>
      <c r="M151" s="25"/>
      <c r="N151" s="25"/>
      <c r="O151" s="25"/>
    </row>
    <row r="152" spans="1:15" x14ac:dyDescent="0.25">
      <c r="A152" s="40" t="s">
        <v>89</v>
      </c>
      <c r="B152" s="40" t="s">
        <v>50</v>
      </c>
      <c r="C152" s="40" t="s">
        <v>28</v>
      </c>
      <c r="D152" s="39"/>
      <c r="E152" s="39">
        <v>0.86610600000000004</v>
      </c>
      <c r="F152" s="39">
        <v>0.476578</v>
      </c>
      <c r="G152" s="39">
        <v>7.4609999999999998E-3</v>
      </c>
      <c r="H152" s="39">
        <v>-2.9E-5</v>
      </c>
      <c r="I152" s="39">
        <v>9.7119999999999995E-6</v>
      </c>
      <c r="J152" s="39">
        <v>1.5100000000000001E-4</v>
      </c>
      <c r="M152" s="25"/>
      <c r="N152" s="25"/>
      <c r="O152" s="25"/>
    </row>
    <row r="153" spans="1:15" x14ac:dyDescent="0.25">
      <c r="A153" s="40" t="s">
        <v>89</v>
      </c>
      <c r="B153" s="40" t="s">
        <v>51</v>
      </c>
      <c r="C153" s="40" t="s">
        <v>28</v>
      </c>
      <c r="D153" s="39"/>
      <c r="E153" s="39">
        <v>1.367424</v>
      </c>
      <c r="F153" s="39">
        <v>0.75123099999999998</v>
      </c>
      <c r="G153" s="39">
        <v>1.1589E-2</v>
      </c>
      <c r="H153" s="39">
        <v>-4.3999999999999999E-5</v>
      </c>
      <c r="I153" s="39">
        <v>1.5E-5</v>
      </c>
      <c r="J153" s="39">
        <v>2.3800000000000001E-4</v>
      </c>
      <c r="M153" s="25"/>
      <c r="N153" s="25"/>
      <c r="O153" s="25"/>
    </row>
    <row r="154" spans="1:15" x14ac:dyDescent="0.25">
      <c r="A154" s="40" t="s">
        <v>90</v>
      </c>
      <c r="B154" s="40" t="s">
        <v>33</v>
      </c>
      <c r="C154" s="40" t="s">
        <v>28</v>
      </c>
      <c r="D154" s="39"/>
      <c r="E154" s="39">
        <v>14.6319</v>
      </c>
      <c r="F154" s="39">
        <v>1.0337000000000001E-2</v>
      </c>
      <c r="G154" s="39">
        <v>0.11472599999999999</v>
      </c>
      <c r="H154" s="39">
        <v>9.3610000000000007E-6</v>
      </c>
      <c r="I154" s="39">
        <v>6.6399999999999999E-4</v>
      </c>
      <c r="J154" s="39">
        <v>-2.745E-6</v>
      </c>
      <c r="M154" s="25"/>
      <c r="N154" s="25"/>
      <c r="O154" s="25"/>
    </row>
    <row r="155" spans="1:15" x14ac:dyDescent="0.25">
      <c r="A155" s="40" t="s">
        <v>90</v>
      </c>
      <c r="B155" s="40" t="s">
        <v>37</v>
      </c>
      <c r="C155" s="40" t="s">
        <v>28</v>
      </c>
      <c r="D155" s="39"/>
      <c r="E155" s="39">
        <v>2.2808890000000002</v>
      </c>
      <c r="F155" s="39">
        <v>17.507904</v>
      </c>
      <c r="G155" s="39">
        <v>0.14324999999999999</v>
      </c>
      <c r="H155" s="39">
        <v>-9.3899999999999995E-4</v>
      </c>
      <c r="I155" s="39">
        <v>1.25E-4</v>
      </c>
      <c r="J155" s="39">
        <v>3.9199999999999999E-4</v>
      </c>
      <c r="M155" s="25"/>
      <c r="N155" s="25"/>
      <c r="O155" s="25"/>
    </row>
    <row r="156" spans="1:15" x14ac:dyDescent="0.25">
      <c r="A156" s="40" t="s">
        <v>90</v>
      </c>
      <c r="B156" s="40" t="s">
        <v>48</v>
      </c>
      <c r="C156" s="40" t="s">
        <v>29</v>
      </c>
      <c r="D156" s="40" t="s">
        <v>30</v>
      </c>
      <c r="E156" s="39">
        <v>14.739293999999999</v>
      </c>
      <c r="F156" s="39">
        <v>0.46901900000000002</v>
      </c>
      <c r="G156" s="39">
        <v>0.107015</v>
      </c>
      <c r="H156" s="39">
        <v>3.1000000000000001E-5</v>
      </c>
      <c r="I156" s="39">
        <v>6.7900000000000002E-4</v>
      </c>
      <c r="J156" s="39">
        <v>2.5999999999999998E-5</v>
      </c>
      <c r="M156" s="25"/>
      <c r="N156" s="25"/>
      <c r="O156" s="25"/>
    </row>
    <row r="157" spans="1:15" x14ac:dyDescent="0.25">
      <c r="A157" s="40" t="s">
        <v>90</v>
      </c>
      <c r="B157" s="40" t="s">
        <v>49</v>
      </c>
      <c r="C157" s="40" t="s">
        <v>29</v>
      </c>
      <c r="D157" s="40" t="s">
        <v>30</v>
      </c>
      <c r="E157" s="39">
        <v>5.6933179999999997</v>
      </c>
      <c r="F157" s="39">
        <v>15.455277000000001</v>
      </c>
      <c r="G157" s="39">
        <v>0.146651</v>
      </c>
      <c r="H157" s="39">
        <v>8.4999999999999995E-4</v>
      </c>
      <c r="I157" s="39">
        <v>2.72E-4</v>
      </c>
      <c r="J157" s="39">
        <v>9.7499999999999996E-4</v>
      </c>
      <c r="M157" s="25"/>
      <c r="N157" s="25"/>
      <c r="O157" s="25"/>
    </row>
    <row r="158" spans="1:15" x14ac:dyDescent="0.25">
      <c r="A158" s="40" t="s">
        <v>90</v>
      </c>
      <c r="B158" s="40" t="s">
        <v>50</v>
      </c>
      <c r="C158" s="40" t="s">
        <v>28</v>
      </c>
      <c r="D158" s="39"/>
      <c r="E158" s="39">
        <v>0.86610600000000004</v>
      </c>
      <c r="F158" s="39">
        <v>0.98978600000000005</v>
      </c>
      <c r="G158" s="39">
        <v>1.3398E-2</v>
      </c>
      <c r="H158" s="39">
        <v>-5.7000000000000003E-5</v>
      </c>
      <c r="I158" s="39">
        <v>4.1999999999999998E-5</v>
      </c>
      <c r="J158" s="39">
        <v>1.5100000000000001E-4</v>
      </c>
      <c r="M158" s="25"/>
      <c r="N158" s="25"/>
      <c r="O158" s="25"/>
    </row>
    <row r="159" spans="1:15" x14ac:dyDescent="0.25">
      <c r="A159" s="40" t="s">
        <v>90</v>
      </c>
      <c r="B159" s="40" t="s">
        <v>51</v>
      </c>
      <c r="C159" s="40" t="s">
        <v>28</v>
      </c>
      <c r="D159" s="39"/>
      <c r="E159" s="39">
        <v>1.367424</v>
      </c>
      <c r="F159" s="39">
        <v>1.561107</v>
      </c>
      <c r="G159" s="39">
        <v>2.0785999999999999E-2</v>
      </c>
      <c r="H159" s="39">
        <v>-8.7000000000000001E-5</v>
      </c>
      <c r="I159" s="39">
        <v>6.3999999999999997E-5</v>
      </c>
      <c r="J159" s="39">
        <v>2.3800000000000001E-4</v>
      </c>
      <c r="M159" s="25"/>
      <c r="N159" s="25"/>
      <c r="O159" s="25"/>
    </row>
    <row r="160" spans="1:15" x14ac:dyDescent="0.25">
      <c r="A160" s="40" t="s">
        <v>91</v>
      </c>
      <c r="B160" s="40" t="s">
        <v>33</v>
      </c>
      <c r="C160" s="40" t="s">
        <v>28</v>
      </c>
      <c r="D160" s="39"/>
      <c r="E160" s="39">
        <v>14.6319</v>
      </c>
      <c r="F160" s="39">
        <v>5.9199999999999997E-4</v>
      </c>
      <c r="G160" s="39">
        <v>-0.14044300000000001</v>
      </c>
      <c r="H160" s="39">
        <v>1.7E-5</v>
      </c>
      <c r="I160" s="39">
        <v>6.7000000000000002E-4</v>
      </c>
      <c r="J160" s="39">
        <v>-2.745E-6</v>
      </c>
      <c r="M160" s="25"/>
      <c r="N160" s="25"/>
      <c r="O160" s="25"/>
    </row>
    <row r="161" spans="1:15" x14ac:dyDescent="0.25">
      <c r="A161" s="40" t="s">
        <v>91</v>
      </c>
      <c r="B161" s="40" t="s">
        <v>37</v>
      </c>
      <c r="C161" s="40" t="s">
        <v>28</v>
      </c>
      <c r="D161" s="39"/>
      <c r="E161" s="39">
        <v>2.2808890000000002</v>
      </c>
      <c r="F161" s="39">
        <v>18.900286000000001</v>
      </c>
      <c r="G161" s="39">
        <v>0.105772</v>
      </c>
      <c r="H161" s="39">
        <v>-1.0189999999999999E-3</v>
      </c>
      <c r="I161" s="39">
        <v>1.1E-4</v>
      </c>
      <c r="J161" s="39">
        <v>3.9199999999999999E-4</v>
      </c>
      <c r="M161" s="25"/>
      <c r="N161" s="25"/>
      <c r="O161" s="25"/>
    </row>
    <row r="162" spans="1:15" x14ac:dyDescent="0.25">
      <c r="A162" s="40" t="s">
        <v>91</v>
      </c>
      <c r="B162" s="40" t="s">
        <v>48</v>
      </c>
      <c r="C162" s="40" t="s">
        <v>29</v>
      </c>
      <c r="D162" s="40" t="s">
        <v>30</v>
      </c>
      <c r="E162" s="39">
        <v>14.739293999999999</v>
      </c>
      <c r="F162" s="39">
        <v>0.55083400000000005</v>
      </c>
      <c r="G162" s="39">
        <v>0.14322299999999999</v>
      </c>
      <c r="H162" s="39">
        <v>4.0000000000000003E-5</v>
      </c>
      <c r="I162" s="39">
        <v>6.8400000000000004E-4</v>
      </c>
      <c r="J162" s="39">
        <v>2.5999999999999998E-5</v>
      </c>
      <c r="M162" s="25"/>
      <c r="N162" s="25"/>
      <c r="O162" s="25"/>
    </row>
    <row r="163" spans="1:15" x14ac:dyDescent="0.25">
      <c r="A163" s="40" t="s">
        <v>91</v>
      </c>
      <c r="B163" s="40" t="s">
        <v>49</v>
      </c>
      <c r="C163" s="40" t="s">
        <v>29</v>
      </c>
      <c r="D163" s="40" t="s">
        <v>30</v>
      </c>
      <c r="E163" s="39">
        <v>5.6933179999999997</v>
      </c>
      <c r="F163" s="39">
        <v>18.317623999999999</v>
      </c>
      <c r="G163" s="39">
        <v>8.4220000000000003E-2</v>
      </c>
      <c r="H163" s="39">
        <v>1.0070000000000001E-3</v>
      </c>
      <c r="I163" s="39">
        <v>2.61E-4</v>
      </c>
      <c r="J163" s="39">
        <v>9.7499999999999996E-4</v>
      </c>
      <c r="M163" s="25"/>
      <c r="N163" s="25"/>
      <c r="O163" s="25"/>
    </row>
    <row r="164" spans="1:15" x14ac:dyDescent="0.25">
      <c r="A164" s="40" t="s">
        <v>91</v>
      </c>
      <c r="B164" s="40" t="s">
        <v>50</v>
      </c>
      <c r="C164" s="40" t="s">
        <v>28</v>
      </c>
      <c r="D164" s="39"/>
      <c r="E164" s="39">
        <v>0.86610600000000004</v>
      </c>
      <c r="F164" s="39">
        <v>1.5256350000000001</v>
      </c>
      <c r="G164" s="39">
        <v>2.9629999999999999E-3</v>
      </c>
      <c r="H164" s="39">
        <v>-8.7000000000000001E-5</v>
      </c>
      <c r="I164" s="39">
        <v>4.1E-5</v>
      </c>
      <c r="J164" s="39">
        <v>1.5100000000000001E-4</v>
      </c>
      <c r="M164" s="25"/>
      <c r="N164" s="25"/>
      <c r="O164" s="25"/>
    </row>
    <row r="165" spans="1:15" x14ac:dyDescent="0.25">
      <c r="A165" s="40" t="s">
        <v>91</v>
      </c>
      <c r="B165" s="40" t="s">
        <v>51</v>
      </c>
      <c r="C165" s="40" t="s">
        <v>28</v>
      </c>
      <c r="D165" s="39"/>
      <c r="E165" s="39">
        <v>1.367424</v>
      </c>
      <c r="F165" s="39">
        <v>2.4067129999999999</v>
      </c>
      <c r="G165" s="39">
        <v>4.5589999999999997E-3</v>
      </c>
      <c r="H165" s="39">
        <v>-1.3200000000000001E-4</v>
      </c>
      <c r="I165" s="39">
        <v>6.3E-5</v>
      </c>
      <c r="J165" s="39">
        <v>2.3800000000000001E-4</v>
      </c>
      <c r="M165" s="25"/>
      <c r="N165" s="25"/>
      <c r="O165" s="25"/>
    </row>
    <row r="166" spans="1:15" x14ac:dyDescent="0.25">
      <c r="A166" s="40" t="s">
        <v>92</v>
      </c>
      <c r="B166" s="40" t="s">
        <v>33</v>
      </c>
      <c r="C166" s="40" t="s">
        <v>28</v>
      </c>
      <c r="D166" s="39"/>
      <c r="E166" s="39">
        <v>14.6319</v>
      </c>
      <c r="F166" s="39">
        <v>-9.8379999999999995E-3</v>
      </c>
      <c r="G166" s="39">
        <v>-0.34839599999999998</v>
      </c>
      <c r="H166" s="39">
        <v>2.5999999999999998E-5</v>
      </c>
      <c r="I166" s="39">
        <v>4.6200000000000001E-4</v>
      </c>
      <c r="J166" s="39">
        <v>-2.745E-6</v>
      </c>
      <c r="M166" s="25"/>
      <c r="N166" s="25"/>
      <c r="O166" s="25"/>
    </row>
    <row r="167" spans="1:15" x14ac:dyDescent="0.25">
      <c r="A167" s="40" t="s">
        <v>92</v>
      </c>
      <c r="B167" s="40" t="s">
        <v>37</v>
      </c>
      <c r="C167" s="40" t="s">
        <v>28</v>
      </c>
      <c r="D167" s="39"/>
      <c r="E167" s="39">
        <v>2.2808890000000002</v>
      </c>
      <c r="F167" s="39">
        <v>20.390723999999999</v>
      </c>
      <c r="G167" s="39">
        <v>0.43906299999999998</v>
      </c>
      <c r="H167" s="39">
        <v>-1.1280000000000001E-3</v>
      </c>
      <c r="I167" s="39">
        <v>3.4999999999999997E-5</v>
      </c>
      <c r="J167" s="39">
        <v>3.9199999999999999E-4</v>
      </c>
      <c r="M167" s="25"/>
      <c r="N167" s="25"/>
      <c r="O167" s="25"/>
    </row>
    <row r="168" spans="1:15" x14ac:dyDescent="0.25">
      <c r="A168" s="40" t="s">
        <v>92</v>
      </c>
      <c r="B168" s="40" t="s">
        <v>48</v>
      </c>
      <c r="C168" s="40" t="s">
        <v>29</v>
      </c>
      <c r="D168" s="40" t="s">
        <v>30</v>
      </c>
      <c r="E168" s="39">
        <v>14.739293999999999</v>
      </c>
      <c r="F168" s="39">
        <v>0.64113100000000001</v>
      </c>
      <c r="G168" s="39">
        <v>0.35548800000000003</v>
      </c>
      <c r="H168" s="39">
        <v>5.0000000000000002E-5</v>
      </c>
      <c r="I168" s="39">
        <v>4.7100000000000001E-4</v>
      </c>
      <c r="J168" s="39">
        <v>2.5999999999999998E-5</v>
      </c>
      <c r="M168" s="25"/>
      <c r="N168" s="25"/>
      <c r="O168" s="25"/>
    </row>
    <row r="169" spans="1:15" x14ac:dyDescent="0.25">
      <c r="A169" s="40" t="s">
        <v>92</v>
      </c>
      <c r="B169" s="40" t="s">
        <v>49</v>
      </c>
      <c r="C169" s="40" t="s">
        <v>29</v>
      </c>
      <c r="D169" s="40" t="s">
        <v>30</v>
      </c>
      <c r="E169" s="39">
        <v>5.6933179999999997</v>
      </c>
      <c r="F169" s="39">
        <v>21.576582999999999</v>
      </c>
      <c r="G169" s="39">
        <v>0.40931899999999999</v>
      </c>
      <c r="H169" s="39">
        <v>1.209E-3</v>
      </c>
      <c r="I169" s="39">
        <v>1.4100000000000001E-4</v>
      </c>
      <c r="J169" s="39">
        <v>9.7499999999999996E-4</v>
      </c>
      <c r="M169" s="25"/>
      <c r="N169" s="25"/>
      <c r="O169" s="25"/>
    </row>
    <row r="170" spans="1:15" x14ac:dyDescent="0.25">
      <c r="A170" s="40" t="s">
        <v>92</v>
      </c>
      <c r="B170" s="40" t="s">
        <v>50</v>
      </c>
      <c r="C170" s="40" t="s">
        <v>28</v>
      </c>
      <c r="D170" s="39"/>
      <c r="E170" s="39">
        <v>0.86610600000000004</v>
      </c>
      <c r="F170" s="39">
        <v>2.0992199999999999</v>
      </c>
      <c r="G170" s="39">
        <v>3.1874E-2</v>
      </c>
      <c r="H170" s="39">
        <v>-1.21E-4</v>
      </c>
      <c r="I170" s="39">
        <v>2.4000000000000001E-5</v>
      </c>
      <c r="J170" s="39">
        <v>1.5100000000000001E-4</v>
      </c>
      <c r="M170" s="25"/>
      <c r="N170" s="25"/>
      <c r="O170" s="25"/>
    </row>
    <row r="171" spans="1:15" x14ac:dyDescent="0.25">
      <c r="A171" s="40" t="s">
        <v>92</v>
      </c>
      <c r="B171" s="40" t="s">
        <v>51</v>
      </c>
      <c r="C171" s="40" t="s">
        <v>28</v>
      </c>
      <c r="D171" s="39"/>
      <c r="E171" s="39">
        <v>1.367424</v>
      </c>
      <c r="F171" s="39">
        <v>3.3118690000000002</v>
      </c>
      <c r="G171" s="39">
        <v>4.9487999999999997E-2</v>
      </c>
      <c r="H171" s="39">
        <v>-1.84E-4</v>
      </c>
      <c r="I171" s="39">
        <v>3.6000000000000001E-5</v>
      </c>
      <c r="J171" s="39">
        <v>2.3800000000000001E-4</v>
      </c>
      <c r="M171" s="25"/>
      <c r="N171" s="25"/>
      <c r="O171" s="25"/>
    </row>
    <row r="172" spans="1:15" x14ac:dyDescent="0.25">
      <c r="A172" s="40" t="s">
        <v>65</v>
      </c>
      <c r="B172" s="40" t="s">
        <v>33</v>
      </c>
      <c r="C172" s="40" t="s">
        <v>28</v>
      </c>
      <c r="D172" s="39"/>
      <c r="E172" s="39">
        <v>16.698584</v>
      </c>
      <c r="F172" s="39">
        <v>0.136605</v>
      </c>
      <c r="G172" s="39">
        <v>0.34908099999999997</v>
      </c>
      <c r="H172" s="39">
        <v>-5.3999999999999998E-5</v>
      </c>
      <c r="I172" s="39">
        <v>4.4900000000000002E-4</v>
      </c>
      <c r="J172" s="39">
        <v>-1.2E-5</v>
      </c>
      <c r="M172" s="25"/>
      <c r="N172" s="25"/>
      <c r="O172" s="25"/>
    </row>
    <row r="173" spans="1:15" x14ac:dyDescent="0.25">
      <c r="A173" s="40" t="s">
        <v>65</v>
      </c>
      <c r="B173" s="40" t="s">
        <v>37</v>
      </c>
      <c r="C173" s="40" t="s">
        <v>28</v>
      </c>
      <c r="D173" s="39"/>
      <c r="E173" s="39">
        <v>2.6701609999999998</v>
      </c>
      <c r="F173" s="39">
        <v>13.424212000000001</v>
      </c>
      <c r="G173" s="39">
        <v>0.295323</v>
      </c>
      <c r="H173" s="39">
        <v>-1.8900000000000001E-4</v>
      </c>
      <c r="I173" s="39">
        <v>8.5000000000000006E-5</v>
      </c>
      <c r="J173" s="39">
        <v>4.6000000000000001E-4</v>
      </c>
      <c r="M173" s="25"/>
      <c r="N173" s="25"/>
      <c r="O173" s="25"/>
    </row>
    <row r="174" spans="1:15" x14ac:dyDescent="0.25">
      <c r="A174" s="40" t="s">
        <v>65</v>
      </c>
      <c r="B174" s="40" t="s">
        <v>48</v>
      </c>
      <c r="C174" s="40" t="s">
        <v>29</v>
      </c>
      <c r="D174" s="40" t="s">
        <v>30</v>
      </c>
      <c r="E174" s="39">
        <v>16.812259999999998</v>
      </c>
      <c r="F174" s="39">
        <v>0.21221300000000001</v>
      </c>
      <c r="G174" s="39">
        <v>0.34757100000000002</v>
      </c>
      <c r="H174" s="39">
        <v>5.0000000000000002E-5</v>
      </c>
      <c r="I174" s="39">
        <v>4.6799999999999999E-4</v>
      </c>
      <c r="J174" s="39">
        <v>3.1000000000000001E-5</v>
      </c>
      <c r="M174" s="25"/>
      <c r="N174" s="25"/>
      <c r="O174" s="25"/>
    </row>
    <row r="175" spans="1:15" x14ac:dyDescent="0.25">
      <c r="A175" s="40" t="s">
        <v>65</v>
      </c>
      <c r="B175" s="40" t="s">
        <v>49</v>
      </c>
      <c r="C175" s="40" t="s">
        <v>29</v>
      </c>
      <c r="D175" s="40" t="s">
        <v>30</v>
      </c>
      <c r="E175" s="39">
        <v>6.5156080000000003</v>
      </c>
      <c r="F175" s="39">
        <v>11.051755</v>
      </c>
      <c r="G175" s="39">
        <v>0.21878</v>
      </c>
      <c r="H175" s="39">
        <v>1.4999999999999999E-4</v>
      </c>
      <c r="I175" s="39">
        <v>1.8100000000000001E-4</v>
      </c>
      <c r="J175" s="39">
        <v>1.122E-3</v>
      </c>
      <c r="M175" s="25"/>
      <c r="N175" s="25"/>
      <c r="O175" s="25"/>
    </row>
    <row r="176" spans="1:15" x14ac:dyDescent="0.25">
      <c r="A176" s="40" t="s">
        <v>65</v>
      </c>
      <c r="B176" s="40" t="s">
        <v>50</v>
      </c>
      <c r="C176" s="40" t="s">
        <v>28</v>
      </c>
      <c r="D176" s="39"/>
      <c r="E176" s="39">
        <v>0.998506</v>
      </c>
      <c r="F176" s="39">
        <v>-1.417481</v>
      </c>
      <c r="G176" s="39">
        <v>-3.4889999999999999E-3</v>
      </c>
      <c r="H176" s="39">
        <v>1.7E-5</v>
      </c>
      <c r="I176" s="39">
        <v>2.8E-5</v>
      </c>
      <c r="J176" s="39">
        <v>1.75E-4</v>
      </c>
      <c r="M176" s="25"/>
      <c r="N176" s="25"/>
      <c r="O176" s="25"/>
    </row>
    <row r="177" spans="1:15" x14ac:dyDescent="0.25">
      <c r="A177" s="40" t="s">
        <v>65</v>
      </c>
      <c r="B177" s="40" t="s">
        <v>51</v>
      </c>
      <c r="C177" s="40" t="s">
        <v>28</v>
      </c>
      <c r="D177" s="39"/>
      <c r="E177" s="39">
        <v>1.5686580000000001</v>
      </c>
      <c r="F177" s="39">
        <v>-2.2267679999999999</v>
      </c>
      <c r="G177" s="39">
        <v>-5.3790000000000001E-3</v>
      </c>
      <c r="H177" s="39">
        <v>2.5000000000000001E-5</v>
      </c>
      <c r="I177" s="39">
        <v>4.3000000000000002E-5</v>
      </c>
      <c r="J177" s="39">
        <v>2.7500000000000002E-4</v>
      </c>
      <c r="M177" s="25"/>
      <c r="N177" s="25"/>
      <c r="O177" s="25"/>
    </row>
    <row r="178" spans="1:15" x14ac:dyDescent="0.25">
      <c r="A178" s="40" t="s">
        <v>93</v>
      </c>
      <c r="B178" s="40" t="s">
        <v>33</v>
      </c>
      <c r="C178" s="40" t="s">
        <v>28</v>
      </c>
      <c r="D178" s="39"/>
      <c r="E178" s="39">
        <v>16.698584</v>
      </c>
      <c r="F178" s="39">
        <v>8.5943000000000006E-2</v>
      </c>
      <c r="G178" s="39">
        <v>7.4008000000000004E-2</v>
      </c>
      <c r="H178" s="39">
        <v>-1.5E-5</v>
      </c>
      <c r="I178" s="39">
        <v>3.5799999999999997E-4</v>
      </c>
      <c r="J178" s="39">
        <v>-1.2E-5</v>
      </c>
      <c r="M178" s="25"/>
      <c r="N178" s="25"/>
      <c r="O178" s="25"/>
    </row>
    <row r="179" spans="1:15" x14ac:dyDescent="0.25">
      <c r="A179" s="40" t="s">
        <v>93</v>
      </c>
      <c r="B179" s="40" t="s">
        <v>37</v>
      </c>
      <c r="C179" s="40" t="s">
        <v>28</v>
      </c>
      <c r="D179" s="39"/>
      <c r="E179" s="39">
        <v>2.6701609999999998</v>
      </c>
      <c r="F179" s="39">
        <v>15.447075999999999</v>
      </c>
      <c r="G179" s="39">
        <v>0.286528</v>
      </c>
      <c r="H179" s="39">
        <v>-2.13E-4</v>
      </c>
      <c r="I179" s="39">
        <v>6.3999999999999997E-5</v>
      </c>
      <c r="J179" s="39">
        <v>4.6000000000000001E-4</v>
      </c>
      <c r="M179" s="25"/>
      <c r="N179" s="25"/>
      <c r="O179" s="25"/>
    </row>
    <row r="180" spans="1:15" x14ac:dyDescent="0.25">
      <c r="A180" s="40" t="s">
        <v>93</v>
      </c>
      <c r="B180" s="40" t="s">
        <v>48</v>
      </c>
      <c r="C180" s="40" t="s">
        <v>29</v>
      </c>
      <c r="D180" s="40" t="s">
        <v>30</v>
      </c>
      <c r="E180" s="39">
        <v>16.812259999999998</v>
      </c>
      <c r="F180" s="39">
        <v>0.28557399999999999</v>
      </c>
      <c r="G180" s="39">
        <v>7.7727000000000004E-2</v>
      </c>
      <c r="H180" s="39">
        <v>1.2999999999999999E-5</v>
      </c>
      <c r="I180" s="39">
        <v>3.6200000000000002E-4</v>
      </c>
      <c r="J180" s="39">
        <v>3.1000000000000001E-5</v>
      </c>
      <c r="M180" s="25"/>
      <c r="N180" s="25"/>
      <c r="O180" s="25"/>
    </row>
    <row r="181" spans="1:15" x14ac:dyDescent="0.25">
      <c r="A181" s="40" t="s">
        <v>93</v>
      </c>
      <c r="B181" s="40" t="s">
        <v>49</v>
      </c>
      <c r="C181" s="40" t="s">
        <v>29</v>
      </c>
      <c r="D181" s="40" t="s">
        <v>30</v>
      </c>
      <c r="E181" s="39">
        <v>6.5156080000000003</v>
      </c>
      <c r="F181" s="39">
        <v>11.122313</v>
      </c>
      <c r="G181" s="39">
        <v>0.20969599999999999</v>
      </c>
      <c r="H181" s="39">
        <v>1.5899999999999999E-4</v>
      </c>
      <c r="I181" s="39">
        <v>1.36E-4</v>
      </c>
      <c r="J181" s="39">
        <v>1.122E-3</v>
      </c>
      <c r="M181" s="25"/>
      <c r="N181" s="25"/>
      <c r="O181" s="25"/>
    </row>
    <row r="182" spans="1:15" x14ac:dyDescent="0.25">
      <c r="A182" s="40" t="s">
        <v>93</v>
      </c>
      <c r="B182" s="40" t="s">
        <v>50</v>
      </c>
      <c r="C182" s="40" t="s">
        <v>28</v>
      </c>
      <c r="D182" s="39"/>
      <c r="E182" s="39">
        <v>0.998506</v>
      </c>
      <c r="F182" s="39">
        <v>-0.647698</v>
      </c>
      <c r="G182" s="39">
        <v>-6.8389999999999996E-3</v>
      </c>
      <c r="H182" s="39">
        <v>8.0839999999999992E-6</v>
      </c>
      <c r="I182" s="39">
        <v>2.1999999999999999E-5</v>
      </c>
      <c r="J182" s="39">
        <v>1.75E-4</v>
      </c>
      <c r="M182" s="25"/>
      <c r="N182" s="25"/>
      <c r="O182" s="25"/>
    </row>
    <row r="183" spans="1:15" x14ac:dyDescent="0.25">
      <c r="A183" s="40" t="s">
        <v>93</v>
      </c>
      <c r="B183" s="40" t="s">
        <v>51</v>
      </c>
      <c r="C183" s="40" t="s">
        <v>28</v>
      </c>
      <c r="D183" s="39"/>
      <c r="E183" s="39">
        <v>1.5686580000000001</v>
      </c>
      <c r="F183" s="39">
        <v>-1.018032</v>
      </c>
      <c r="G183" s="39">
        <v>-1.0595E-2</v>
      </c>
      <c r="H183" s="39">
        <v>1.2E-5</v>
      </c>
      <c r="I183" s="39">
        <v>3.3000000000000003E-5</v>
      </c>
      <c r="J183" s="39">
        <v>2.7500000000000002E-4</v>
      </c>
      <c r="M183" s="25"/>
      <c r="N183" s="25"/>
      <c r="O183" s="25"/>
    </row>
    <row r="184" spans="1:15" x14ac:dyDescent="0.25">
      <c r="A184" s="40" t="s">
        <v>94</v>
      </c>
      <c r="B184" s="40" t="s">
        <v>33</v>
      </c>
      <c r="C184" s="40" t="s">
        <v>28</v>
      </c>
      <c r="D184" s="39"/>
      <c r="E184" s="39">
        <v>16.698584</v>
      </c>
      <c r="F184" s="39">
        <v>4.1036999999999997E-2</v>
      </c>
      <c r="G184" s="39">
        <v>-4.8899999999999996E-4</v>
      </c>
      <c r="H184" s="39">
        <v>8.1589999999999993E-6</v>
      </c>
      <c r="I184" s="39">
        <v>3.1799999999999998E-4</v>
      </c>
      <c r="J184" s="39">
        <v>-1.2E-5</v>
      </c>
      <c r="M184" s="25"/>
      <c r="N184" s="25"/>
      <c r="O184" s="25"/>
    </row>
    <row r="185" spans="1:15" x14ac:dyDescent="0.25">
      <c r="A185" s="40" t="s">
        <v>94</v>
      </c>
      <c r="B185" s="40" t="s">
        <v>37</v>
      </c>
      <c r="C185" s="40" t="s">
        <v>28</v>
      </c>
      <c r="D185" s="39"/>
      <c r="E185" s="39">
        <v>2.6701609999999998</v>
      </c>
      <c r="F185" s="39">
        <v>17.240068999999998</v>
      </c>
      <c r="G185" s="39">
        <v>0.32897700000000002</v>
      </c>
      <c r="H185" s="39">
        <v>-2.6600000000000001E-4</v>
      </c>
      <c r="I185" s="39">
        <v>5.8E-5</v>
      </c>
      <c r="J185" s="39">
        <v>4.6000000000000001E-4</v>
      </c>
      <c r="M185" s="25"/>
      <c r="N185" s="25"/>
      <c r="O185" s="25"/>
    </row>
    <row r="186" spans="1:15" x14ac:dyDescent="0.25">
      <c r="A186" s="40" t="s">
        <v>94</v>
      </c>
      <c r="B186" s="40" t="s">
        <v>48</v>
      </c>
      <c r="C186" s="40" t="s">
        <v>29</v>
      </c>
      <c r="D186" s="40" t="s">
        <v>30</v>
      </c>
      <c r="E186" s="39">
        <v>16.812259999999998</v>
      </c>
      <c r="F186" s="39">
        <v>0.38039899999999999</v>
      </c>
      <c r="G186" s="39">
        <v>3.6906000000000001E-2</v>
      </c>
      <c r="H186" s="39">
        <v>1.5E-5</v>
      </c>
      <c r="I186" s="39">
        <v>4.0200000000000001E-4</v>
      </c>
      <c r="J186" s="39">
        <v>3.1000000000000001E-5</v>
      </c>
      <c r="M186" s="25"/>
      <c r="N186" s="25"/>
      <c r="O186" s="25"/>
    </row>
    <row r="187" spans="1:15" x14ac:dyDescent="0.25">
      <c r="A187" s="40" t="s">
        <v>94</v>
      </c>
      <c r="B187" s="40" t="s">
        <v>49</v>
      </c>
      <c r="C187" s="40" t="s">
        <v>29</v>
      </c>
      <c r="D187" s="40" t="s">
        <v>30</v>
      </c>
      <c r="E187" s="39">
        <v>6.5156080000000003</v>
      </c>
      <c r="F187" s="39">
        <v>12.877689999999999</v>
      </c>
      <c r="G187" s="39">
        <v>0.27032400000000001</v>
      </c>
      <c r="H187" s="39">
        <v>2.7999999999999998E-4</v>
      </c>
      <c r="I187" s="39">
        <v>1.3999999999999999E-4</v>
      </c>
      <c r="J187" s="39">
        <v>1.122E-3</v>
      </c>
      <c r="M187" s="25"/>
      <c r="N187" s="25"/>
      <c r="O187" s="25"/>
    </row>
    <row r="188" spans="1:15" x14ac:dyDescent="0.25">
      <c r="A188" s="40" t="s">
        <v>94</v>
      </c>
      <c r="B188" s="40" t="s">
        <v>50</v>
      </c>
      <c r="C188" s="40" t="s">
        <v>28</v>
      </c>
      <c r="D188" s="39"/>
      <c r="E188" s="39">
        <v>0.998506</v>
      </c>
      <c r="F188" s="39">
        <v>3.4608E-2</v>
      </c>
      <c r="G188" s="39">
        <v>1.6429999999999999E-3</v>
      </c>
      <c r="H188" s="39">
        <v>-1.9829999999999999E-6</v>
      </c>
      <c r="I188" s="39">
        <v>1.9000000000000001E-5</v>
      </c>
      <c r="J188" s="39">
        <v>1.75E-4</v>
      </c>
      <c r="M188" s="25"/>
      <c r="N188" s="25"/>
      <c r="O188" s="25"/>
    </row>
    <row r="189" spans="1:15" x14ac:dyDescent="0.25">
      <c r="A189" s="40" t="s">
        <v>94</v>
      </c>
      <c r="B189" s="40" t="s">
        <v>51</v>
      </c>
      <c r="C189" s="40" t="s">
        <v>28</v>
      </c>
      <c r="D189" s="39"/>
      <c r="E189" s="39">
        <v>1.5686580000000001</v>
      </c>
      <c r="F189" s="39">
        <v>5.3346999999999999E-2</v>
      </c>
      <c r="G189" s="39">
        <v>2.5070000000000001E-3</v>
      </c>
      <c r="H189" s="39">
        <v>-3.0479999999999999E-6</v>
      </c>
      <c r="I189" s="39">
        <v>2.9E-5</v>
      </c>
      <c r="J189" s="39">
        <v>2.7500000000000002E-4</v>
      </c>
      <c r="M189" s="25"/>
      <c r="N189" s="25"/>
      <c r="O189" s="25"/>
    </row>
    <row r="190" spans="1:15" x14ac:dyDescent="0.25">
      <c r="A190" s="40" t="s">
        <v>95</v>
      </c>
      <c r="B190" s="40" t="s">
        <v>33</v>
      </c>
      <c r="C190" s="40" t="s">
        <v>28</v>
      </c>
      <c r="D190" s="39"/>
      <c r="E190" s="39">
        <v>16.698584</v>
      </c>
      <c r="F190" s="39">
        <v>6.4939999999999998E-3</v>
      </c>
      <c r="G190" s="39">
        <v>-2.6672000000000001E-2</v>
      </c>
      <c r="H190" s="39">
        <v>1.8E-5</v>
      </c>
      <c r="I190" s="39">
        <v>4.3999999999999999E-5</v>
      </c>
      <c r="J190" s="39">
        <v>-1.2E-5</v>
      </c>
      <c r="M190" s="25"/>
      <c r="N190" s="25"/>
      <c r="O190" s="25"/>
    </row>
    <row r="191" spans="1:15" x14ac:dyDescent="0.25">
      <c r="A191" s="40" t="s">
        <v>95</v>
      </c>
      <c r="B191" s="40" t="s">
        <v>37</v>
      </c>
      <c r="C191" s="40" t="s">
        <v>28</v>
      </c>
      <c r="D191" s="39"/>
      <c r="E191" s="39">
        <v>2.6701609999999998</v>
      </c>
      <c r="F191" s="39">
        <v>18.619295000000001</v>
      </c>
      <c r="G191" s="39">
        <v>0.353184</v>
      </c>
      <c r="H191" s="39">
        <v>-4.86E-4</v>
      </c>
      <c r="I191" s="39">
        <v>3.4999999999999997E-5</v>
      </c>
      <c r="J191" s="39">
        <v>4.6000000000000001E-4</v>
      </c>
      <c r="M191" s="25"/>
      <c r="N191" s="25"/>
      <c r="O191" s="25"/>
    </row>
    <row r="192" spans="1:15" x14ac:dyDescent="0.25">
      <c r="A192" s="40" t="s">
        <v>95</v>
      </c>
      <c r="B192" s="40" t="s">
        <v>48</v>
      </c>
      <c r="C192" s="40" t="s">
        <v>29</v>
      </c>
      <c r="D192" s="40" t="s">
        <v>30</v>
      </c>
      <c r="E192" s="39">
        <v>16.812259999999998</v>
      </c>
      <c r="F192" s="39">
        <v>0.461482</v>
      </c>
      <c r="G192" s="39">
        <v>6.6657999999999995E-2</v>
      </c>
      <c r="H192" s="39">
        <v>3.1000000000000001E-5</v>
      </c>
      <c r="I192" s="39">
        <v>1.0399999999999999E-4</v>
      </c>
      <c r="J192" s="39">
        <v>3.1000000000000001E-5</v>
      </c>
      <c r="M192" s="25"/>
      <c r="N192" s="25"/>
      <c r="O192" s="25"/>
    </row>
    <row r="193" spans="1:15" x14ac:dyDescent="0.25">
      <c r="A193" s="40" t="s">
        <v>95</v>
      </c>
      <c r="B193" s="40" t="s">
        <v>49</v>
      </c>
      <c r="C193" s="40" t="s">
        <v>29</v>
      </c>
      <c r="D193" s="40" t="s">
        <v>30</v>
      </c>
      <c r="E193" s="39">
        <v>6.5156080000000003</v>
      </c>
      <c r="F193" s="39">
        <v>14.976507</v>
      </c>
      <c r="G193" s="39">
        <v>0.29903299999999999</v>
      </c>
      <c r="H193" s="39">
        <v>4.7899999999999999E-4</v>
      </c>
      <c r="I193" s="39">
        <v>4.3999999999999999E-5</v>
      </c>
      <c r="J193" s="39">
        <v>1.122E-3</v>
      </c>
      <c r="M193" s="25"/>
      <c r="N193" s="25"/>
      <c r="O193" s="25"/>
    </row>
    <row r="194" spans="1:15" x14ac:dyDescent="0.25">
      <c r="A194" s="40" t="s">
        <v>95</v>
      </c>
      <c r="B194" s="40" t="s">
        <v>50</v>
      </c>
      <c r="C194" s="40" t="s">
        <v>28</v>
      </c>
      <c r="D194" s="39"/>
      <c r="E194" s="39">
        <v>0.998506</v>
      </c>
      <c r="F194" s="39">
        <v>0.55945999999999996</v>
      </c>
      <c r="G194" s="39">
        <v>7.6959999999999997E-3</v>
      </c>
      <c r="H194" s="39">
        <v>-1.5999999999999999E-5</v>
      </c>
      <c r="I194" s="39">
        <v>2.1469999999999999E-6</v>
      </c>
      <c r="J194" s="39">
        <v>1.75E-4</v>
      </c>
      <c r="M194" s="25"/>
      <c r="N194" s="25"/>
      <c r="O194" s="25"/>
    </row>
    <row r="195" spans="1:15" x14ac:dyDescent="0.25">
      <c r="A195" s="40" t="s">
        <v>95</v>
      </c>
      <c r="B195" s="40" t="s">
        <v>51</v>
      </c>
      <c r="C195" s="40" t="s">
        <v>28</v>
      </c>
      <c r="D195" s="39"/>
      <c r="E195" s="39">
        <v>1.5686580000000001</v>
      </c>
      <c r="F195" s="39">
        <v>0.87748400000000004</v>
      </c>
      <c r="G195" s="39">
        <v>1.1946999999999999E-2</v>
      </c>
      <c r="H195" s="39">
        <v>-2.5000000000000001E-5</v>
      </c>
      <c r="I195" s="39">
        <v>3.1990000000000002E-6</v>
      </c>
      <c r="J195" s="39">
        <v>2.7500000000000002E-4</v>
      </c>
      <c r="M195" s="25"/>
      <c r="N195" s="25"/>
      <c r="O195" s="25"/>
    </row>
    <row r="196" spans="1:15" x14ac:dyDescent="0.25">
      <c r="A196" s="40" t="s">
        <v>96</v>
      </c>
      <c r="B196" s="40" t="s">
        <v>33</v>
      </c>
      <c r="C196" s="40" t="s">
        <v>28</v>
      </c>
      <c r="D196" s="39"/>
      <c r="E196" s="39">
        <v>16.698584</v>
      </c>
      <c r="F196" s="39">
        <v>-3.2655000000000003E-2</v>
      </c>
      <c r="G196" s="39">
        <v>0.115871</v>
      </c>
      <c r="H196" s="39">
        <v>1.0000000000000001E-5</v>
      </c>
      <c r="I196" s="39">
        <v>3.4900000000000003E-4</v>
      </c>
      <c r="J196" s="39">
        <v>-1.2E-5</v>
      </c>
      <c r="M196" s="25"/>
      <c r="N196" s="25"/>
      <c r="O196" s="25"/>
    </row>
    <row r="197" spans="1:15" x14ac:dyDescent="0.25">
      <c r="A197" s="40" t="s">
        <v>96</v>
      </c>
      <c r="B197" s="40" t="s">
        <v>37</v>
      </c>
      <c r="C197" s="40" t="s">
        <v>28</v>
      </c>
      <c r="D197" s="39"/>
      <c r="E197" s="39">
        <v>2.6701609999999998</v>
      </c>
      <c r="F197" s="39">
        <v>20.182417000000001</v>
      </c>
      <c r="G197" s="39">
        <v>0.14891599999999999</v>
      </c>
      <c r="H197" s="39">
        <v>-5.5199999999999997E-4</v>
      </c>
      <c r="I197" s="39">
        <v>8.5000000000000006E-5</v>
      </c>
      <c r="J197" s="39">
        <v>4.6000000000000001E-4</v>
      </c>
      <c r="M197" s="25"/>
      <c r="N197" s="25"/>
      <c r="O197" s="25"/>
    </row>
    <row r="198" spans="1:15" x14ac:dyDescent="0.25">
      <c r="A198" s="40" t="s">
        <v>96</v>
      </c>
      <c r="B198" s="40" t="s">
        <v>48</v>
      </c>
      <c r="C198" s="40" t="s">
        <v>29</v>
      </c>
      <c r="D198" s="40" t="s">
        <v>30</v>
      </c>
      <c r="E198" s="39">
        <v>16.812259999999998</v>
      </c>
      <c r="F198" s="39">
        <v>0.55769299999999999</v>
      </c>
      <c r="G198" s="39">
        <v>0.10681599999999999</v>
      </c>
      <c r="H198" s="39">
        <v>2.1999999999999999E-5</v>
      </c>
      <c r="I198" s="39">
        <v>3.5500000000000001E-4</v>
      </c>
      <c r="J198" s="39">
        <v>3.1000000000000001E-5</v>
      </c>
      <c r="M198" s="25"/>
      <c r="N198" s="25"/>
      <c r="O198" s="25"/>
    </row>
    <row r="199" spans="1:15" x14ac:dyDescent="0.25">
      <c r="A199" s="40" t="s">
        <v>96</v>
      </c>
      <c r="B199" s="40" t="s">
        <v>49</v>
      </c>
      <c r="C199" s="40" t="s">
        <v>29</v>
      </c>
      <c r="D199" s="40" t="s">
        <v>30</v>
      </c>
      <c r="E199" s="39">
        <v>6.5156080000000003</v>
      </c>
      <c r="F199" s="39">
        <v>17.830857000000002</v>
      </c>
      <c r="G199" s="39">
        <v>0.15164900000000001</v>
      </c>
      <c r="H199" s="39">
        <v>5.13E-4</v>
      </c>
      <c r="I199" s="39">
        <v>1.5200000000000001E-4</v>
      </c>
      <c r="J199" s="39">
        <v>1.122E-3</v>
      </c>
      <c r="M199" s="25"/>
      <c r="N199" s="25"/>
      <c r="O199" s="25"/>
    </row>
    <row r="200" spans="1:15" x14ac:dyDescent="0.25">
      <c r="A200" s="40" t="s">
        <v>96</v>
      </c>
      <c r="B200" s="40" t="s">
        <v>50</v>
      </c>
      <c r="C200" s="40" t="s">
        <v>28</v>
      </c>
      <c r="D200" s="39"/>
      <c r="E200" s="39">
        <v>0.998506</v>
      </c>
      <c r="F200" s="39">
        <v>1.154291</v>
      </c>
      <c r="G200" s="39">
        <v>1.3746E-2</v>
      </c>
      <c r="H200" s="39">
        <v>-3.4999999999999997E-5</v>
      </c>
      <c r="I200" s="39">
        <v>2.3E-5</v>
      </c>
      <c r="J200" s="39">
        <v>1.75E-4</v>
      </c>
      <c r="M200" s="25"/>
      <c r="N200" s="25"/>
      <c r="O200" s="25"/>
    </row>
    <row r="201" spans="1:15" x14ac:dyDescent="0.25">
      <c r="A201" s="40" t="s">
        <v>96</v>
      </c>
      <c r="B201" s="40" t="s">
        <v>51</v>
      </c>
      <c r="C201" s="40" t="s">
        <v>28</v>
      </c>
      <c r="D201" s="39"/>
      <c r="E201" s="39">
        <v>1.5686580000000001</v>
      </c>
      <c r="F201" s="39">
        <v>1.811507</v>
      </c>
      <c r="G201" s="39">
        <v>2.1309999999999999E-2</v>
      </c>
      <c r="H201" s="39">
        <v>-5.3000000000000001E-5</v>
      </c>
      <c r="I201" s="39">
        <v>3.4E-5</v>
      </c>
      <c r="J201" s="39">
        <v>2.7500000000000002E-4</v>
      </c>
      <c r="M201" s="25"/>
      <c r="N201" s="25"/>
      <c r="O201" s="25"/>
    </row>
    <row r="202" spans="1:15" x14ac:dyDescent="0.25">
      <c r="A202" s="40" t="s">
        <v>97</v>
      </c>
      <c r="B202" s="40" t="s">
        <v>33</v>
      </c>
      <c r="C202" s="40" t="s">
        <v>28</v>
      </c>
      <c r="D202" s="39"/>
      <c r="E202" s="39">
        <v>16.698584</v>
      </c>
      <c r="F202" s="39">
        <v>-7.3530999999999999E-2</v>
      </c>
      <c r="G202" s="39">
        <v>-0.14421300000000001</v>
      </c>
      <c r="H202" s="39">
        <v>1.8E-5</v>
      </c>
      <c r="I202" s="39">
        <v>3.6999999999999999E-4</v>
      </c>
      <c r="J202" s="39">
        <v>-1.2E-5</v>
      </c>
      <c r="M202" s="25"/>
      <c r="N202" s="25"/>
      <c r="O202" s="25"/>
    </row>
    <row r="203" spans="1:15" x14ac:dyDescent="0.25">
      <c r="A203" s="40" t="s">
        <v>97</v>
      </c>
      <c r="B203" s="40" t="s">
        <v>37</v>
      </c>
      <c r="C203" s="40" t="s">
        <v>28</v>
      </c>
      <c r="D203" s="39"/>
      <c r="E203" s="39">
        <v>2.6701609999999998</v>
      </c>
      <c r="F203" s="39">
        <v>21.814499999999999</v>
      </c>
      <c r="G203" s="39">
        <v>0.110406</v>
      </c>
      <c r="H203" s="39">
        <v>-5.9900000000000003E-4</v>
      </c>
      <c r="I203" s="39">
        <v>5.1E-5</v>
      </c>
      <c r="J203" s="39">
        <v>4.6000000000000001E-4</v>
      </c>
      <c r="M203" s="25"/>
      <c r="N203" s="25"/>
      <c r="O203" s="25"/>
    </row>
    <row r="204" spans="1:15" x14ac:dyDescent="0.25">
      <c r="A204" s="40" t="s">
        <v>97</v>
      </c>
      <c r="B204" s="40" t="s">
        <v>48</v>
      </c>
      <c r="C204" s="40" t="s">
        <v>29</v>
      </c>
      <c r="D204" s="40" t="s">
        <v>30</v>
      </c>
      <c r="E204" s="39">
        <v>16.812259999999998</v>
      </c>
      <c r="F204" s="39">
        <v>0.66095800000000005</v>
      </c>
      <c r="G204" s="39">
        <v>0.14707100000000001</v>
      </c>
      <c r="H204" s="39">
        <v>2.9E-5</v>
      </c>
      <c r="I204" s="39">
        <v>3.8499999999999998E-4</v>
      </c>
      <c r="J204" s="39">
        <v>3.1000000000000001E-5</v>
      </c>
      <c r="M204" s="25"/>
      <c r="N204" s="25"/>
      <c r="O204" s="25"/>
    </row>
    <row r="205" spans="1:15" x14ac:dyDescent="0.25">
      <c r="A205" s="40" t="s">
        <v>97</v>
      </c>
      <c r="B205" s="40" t="s">
        <v>49</v>
      </c>
      <c r="C205" s="40" t="s">
        <v>29</v>
      </c>
      <c r="D205" s="40" t="s">
        <v>30</v>
      </c>
      <c r="E205" s="39">
        <v>6.5156080000000003</v>
      </c>
      <c r="F205" s="39">
        <v>21.136896</v>
      </c>
      <c r="G205" s="39">
        <v>8.8302000000000005E-2</v>
      </c>
      <c r="H205" s="39">
        <v>6.0300000000000002E-4</v>
      </c>
      <c r="I205" s="39">
        <v>1.3200000000000001E-4</v>
      </c>
      <c r="J205" s="39">
        <v>1.122E-3</v>
      </c>
      <c r="M205" s="25"/>
      <c r="N205" s="25"/>
      <c r="O205" s="25"/>
    </row>
    <row r="206" spans="1:15" x14ac:dyDescent="0.25">
      <c r="A206" s="40" t="s">
        <v>97</v>
      </c>
      <c r="B206" s="40" t="s">
        <v>50</v>
      </c>
      <c r="C206" s="40" t="s">
        <v>28</v>
      </c>
      <c r="D206" s="39"/>
      <c r="E206" s="39">
        <v>0.998506</v>
      </c>
      <c r="F206" s="39">
        <v>1.775366</v>
      </c>
      <c r="G206" s="39">
        <v>3.228E-3</v>
      </c>
      <c r="H206" s="39">
        <v>-5.1E-5</v>
      </c>
      <c r="I206" s="39">
        <v>2.0999999999999999E-5</v>
      </c>
      <c r="J206" s="39">
        <v>1.75E-4</v>
      </c>
      <c r="M206" s="25"/>
      <c r="N206" s="25"/>
      <c r="O206" s="25"/>
    </row>
    <row r="207" spans="1:15" x14ac:dyDescent="0.25">
      <c r="A207" s="40" t="s">
        <v>97</v>
      </c>
      <c r="B207" s="40" t="s">
        <v>51</v>
      </c>
      <c r="C207" s="40" t="s">
        <v>28</v>
      </c>
      <c r="D207" s="39"/>
      <c r="E207" s="39">
        <v>1.5686580000000001</v>
      </c>
      <c r="F207" s="39">
        <v>2.786737</v>
      </c>
      <c r="G207" s="39">
        <v>4.9709999999999997E-3</v>
      </c>
      <c r="H207" s="39">
        <v>-7.7999999999999999E-5</v>
      </c>
      <c r="I207" s="39">
        <v>3.1999999999999999E-5</v>
      </c>
      <c r="J207" s="39">
        <v>2.7500000000000002E-4</v>
      </c>
      <c r="M207" s="25"/>
      <c r="N207" s="25"/>
      <c r="O207" s="25"/>
    </row>
    <row r="208" spans="1:15" x14ac:dyDescent="0.25">
      <c r="A208" s="40" t="s">
        <v>98</v>
      </c>
      <c r="B208" s="40" t="s">
        <v>33</v>
      </c>
      <c r="C208" s="40" t="s">
        <v>28</v>
      </c>
      <c r="D208" s="39"/>
      <c r="E208" s="39">
        <v>16.698584</v>
      </c>
      <c r="F208" s="39">
        <v>-0.117285</v>
      </c>
      <c r="G208" s="39">
        <v>-0.358429</v>
      </c>
      <c r="H208" s="39">
        <v>2.8E-5</v>
      </c>
      <c r="I208" s="39">
        <v>2.13E-4</v>
      </c>
      <c r="J208" s="39">
        <v>-1.2E-5</v>
      </c>
      <c r="M208" s="25"/>
      <c r="N208" s="25"/>
      <c r="O208" s="25"/>
    </row>
    <row r="209" spans="1:15" x14ac:dyDescent="0.25">
      <c r="A209" s="40" t="s">
        <v>98</v>
      </c>
      <c r="B209" s="40" t="s">
        <v>37</v>
      </c>
      <c r="C209" s="40" t="s">
        <v>28</v>
      </c>
      <c r="D209" s="39"/>
      <c r="E209" s="39">
        <v>2.6701609999999998</v>
      </c>
      <c r="F209" s="39">
        <v>23.561519000000001</v>
      </c>
      <c r="G209" s="39">
        <v>0.45168599999999998</v>
      </c>
      <c r="H209" s="39">
        <v>-6.9700000000000003E-4</v>
      </c>
      <c r="I209" s="39">
        <v>-3.8000000000000002E-5</v>
      </c>
      <c r="J209" s="39">
        <v>4.6000000000000001E-4</v>
      </c>
      <c r="M209" s="25"/>
      <c r="N209" s="25"/>
      <c r="O209" s="25"/>
    </row>
    <row r="210" spans="1:15" x14ac:dyDescent="0.25">
      <c r="A210" s="40" t="s">
        <v>98</v>
      </c>
      <c r="B210" s="40" t="s">
        <v>48</v>
      </c>
      <c r="C210" s="40" t="s">
        <v>29</v>
      </c>
      <c r="D210" s="40" t="s">
        <v>30</v>
      </c>
      <c r="E210" s="39">
        <v>16.812259999999998</v>
      </c>
      <c r="F210" s="39">
        <v>0.77339000000000002</v>
      </c>
      <c r="G210" s="39">
        <v>0.36578500000000003</v>
      </c>
      <c r="H210" s="39">
        <v>3.8999999999999999E-5</v>
      </c>
      <c r="I210" s="39">
        <v>2.2000000000000001E-4</v>
      </c>
      <c r="J210" s="39">
        <v>3.1000000000000001E-5</v>
      </c>
      <c r="M210" s="25"/>
      <c r="N210" s="25"/>
      <c r="O210" s="25"/>
    </row>
    <row r="211" spans="1:15" x14ac:dyDescent="0.25">
      <c r="A211" s="40" t="s">
        <v>98</v>
      </c>
      <c r="B211" s="40" t="s">
        <v>49</v>
      </c>
      <c r="C211" s="40" t="s">
        <v>29</v>
      </c>
      <c r="D211" s="40" t="s">
        <v>30</v>
      </c>
      <c r="E211" s="39">
        <v>6.5156080000000003</v>
      </c>
      <c r="F211" s="39">
        <v>24.896256999999999</v>
      </c>
      <c r="G211" s="39">
        <v>0.42146099999999997</v>
      </c>
      <c r="H211" s="39">
        <v>7.5500000000000003E-4</v>
      </c>
      <c r="I211" s="39">
        <v>3.4E-5</v>
      </c>
      <c r="J211" s="39">
        <v>1.122E-3</v>
      </c>
      <c r="M211" s="25"/>
      <c r="N211" s="25"/>
      <c r="O211" s="25"/>
    </row>
    <row r="212" spans="1:15" x14ac:dyDescent="0.25">
      <c r="A212" s="40" t="s">
        <v>98</v>
      </c>
      <c r="B212" s="40" t="s">
        <v>50</v>
      </c>
      <c r="C212" s="40" t="s">
        <v>28</v>
      </c>
      <c r="D212" s="39"/>
      <c r="E212" s="39">
        <v>0.998506</v>
      </c>
      <c r="F212" s="39">
        <v>2.4401769999999998</v>
      </c>
      <c r="G212" s="39">
        <v>3.2876000000000002E-2</v>
      </c>
      <c r="H212" s="39">
        <v>-7.3999999999999996E-5</v>
      </c>
      <c r="I212" s="39">
        <v>4.7720000000000002E-6</v>
      </c>
      <c r="J212" s="39">
        <v>1.75E-4</v>
      </c>
      <c r="M212" s="25"/>
      <c r="N212" s="25"/>
      <c r="O212" s="25"/>
    </row>
    <row r="213" spans="1:15" x14ac:dyDescent="0.25">
      <c r="A213" s="40" t="s">
        <v>98</v>
      </c>
      <c r="B213" s="40" t="s">
        <v>51</v>
      </c>
      <c r="C213" s="40" t="s">
        <v>28</v>
      </c>
      <c r="D213" s="39"/>
      <c r="E213" s="39">
        <v>1.5686580000000001</v>
      </c>
      <c r="F213" s="39">
        <v>3.8306439999999999</v>
      </c>
      <c r="G213" s="39">
        <v>5.1003E-2</v>
      </c>
      <c r="H213" s="39">
        <v>-1.13E-4</v>
      </c>
      <c r="I213" s="39">
        <v>7.0430000000000002E-6</v>
      </c>
      <c r="J213" s="39">
        <v>2.7500000000000002E-4</v>
      </c>
      <c r="M213" s="25"/>
      <c r="N213" s="25"/>
      <c r="O213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9F7F5-D54C-4748-B4E8-CE8D8D370FC1}">
  <dimension ref="A1:BP64"/>
  <sheetViews>
    <sheetView topLeftCell="B34" zoomScale="119" zoomScaleNormal="90" workbookViewId="0">
      <selection activeCell="J48" sqref="J48"/>
    </sheetView>
  </sheetViews>
  <sheetFormatPr defaultRowHeight="15" x14ac:dyDescent="0.25"/>
  <cols>
    <col min="4" max="12" width="9" style="4"/>
    <col min="13" max="13" width="10.28515625" style="4" bestFit="1" customWidth="1"/>
    <col min="14" max="33" width="9" style="4"/>
  </cols>
  <sheetData>
    <row r="1" spans="1:68" s="4" customFormat="1" x14ac:dyDescent="0.25"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</row>
    <row r="2" spans="1:68" s="4" customFormat="1" x14ac:dyDescent="0.25">
      <c r="A2" s="1">
        <v>1</v>
      </c>
      <c r="B2" s="41" t="s">
        <v>22</v>
      </c>
      <c r="C2" s="41"/>
      <c r="D2" s="11"/>
      <c r="E2" s="11">
        <v>1</v>
      </c>
      <c r="F2" s="12" t="s">
        <v>42</v>
      </c>
      <c r="G2" s="13">
        <v>1</v>
      </c>
      <c r="H2" s="13">
        <v>2</v>
      </c>
      <c r="I2" s="13">
        <v>3</v>
      </c>
      <c r="J2" s="13">
        <v>4</v>
      </c>
      <c r="K2" s="13">
        <v>5</v>
      </c>
      <c r="L2" s="13">
        <v>6</v>
      </c>
      <c r="M2" s="12"/>
      <c r="N2" s="12"/>
      <c r="O2" s="12"/>
      <c r="P2" s="12"/>
      <c r="Q2" s="12"/>
      <c r="V2" s="11"/>
      <c r="W2" s="12"/>
      <c r="X2" s="13"/>
      <c r="Y2" s="13"/>
      <c r="Z2" s="13"/>
      <c r="AA2" s="13"/>
      <c r="AB2" s="13"/>
      <c r="AC2" s="13"/>
      <c r="AD2" s="12"/>
      <c r="AE2" s="12"/>
      <c r="AF2" s="12"/>
      <c r="AG2" s="12"/>
      <c r="AH2" s="12"/>
      <c r="BE2" s="11"/>
      <c r="BF2" s="12"/>
      <c r="BG2" s="13"/>
      <c r="BH2" s="13"/>
      <c r="BI2" s="13"/>
      <c r="BJ2" s="13"/>
      <c r="BK2" s="13"/>
      <c r="BL2" s="13"/>
      <c r="BM2" s="12"/>
      <c r="BN2" s="12"/>
      <c r="BO2" s="12"/>
      <c r="BP2" s="12"/>
    </row>
    <row r="3" spans="1:68" s="4" customFormat="1" x14ac:dyDescent="0.25">
      <c r="B3" s="4" t="s">
        <v>6</v>
      </c>
      <c r="C3" s="4" t="s">
        <v>7</v>
      </c>
      <c r="E3" s="4" t="s">
        <v>32</v>
      </c>
      <c r="F3" s="4" t="s">
        <v>7</v>
      </c>
      <c r="G3" s="4" t="s">
        <v>33</v>
      </c>
      <c r="H3" s="4" t="s">
        <v>37</v>
      </c>
      <c r="I3" s="4" t="s">
        <v>31</v>
      </c>
      <c r="J3" s="4" t="s">
        <v>35</v>
      </c>
      <c r="K3" s="4" t="s">
        <v>34</v>
      </c>
      <c r="L3" s="4" t="s">
        <v>36</v>
      </c>
      <c r="M3" s="4" t="s">
        <v>38</v>
      </c>
      <c r="N3" s="4" t="s">
        <v>39</v>
      </c>
      <c r="O3" s="4" t="s">
        <v>40</v>
      </c>
      <c r="P3" s="4" t="s">
        <v>41</v>
      </c>
      <c r="R3" s="4" t="s">
        <v>43</v>
      </c>
      <c r="S3" s="4" t="s">
        <v>31</v>
      </c>
      <c r="T3" s="4" t="s">
        <v>44</v>
      </c>
      <c r="V3" s="4" t="s">
        <v>35</v>
      </c>
      <c r="W3" s="4" t="s">
        <v>46</v>
      </c>
      <c r="Y3" s="4" t="s">
        <v>33</v>
      </c>
      <c r="Z3" s="4" t="s">
        <v>37</v>
      </c>
    </row>
    <row r="4" spans="1:68" x14ac:dyDescent="0.25">
      <c r="A4">
        <v>1</v>
      </c>
      <c r="B4">
        <f>IF(Dati!A11&lt;=Dati!$B$8,Dati!B11,Dati!B$11)</f>
        <v>0</v>
      </c>
      <c r="C4">
        <f>IF(Dati!A11&lt;=Dati!$B$8,Dati!C11,Dati!C$11)</f>
        <v>0</v>
      </c>
      <c r="E4" s="4">
        <v>1</v>
      </c>
      <c r="F4" s="9">
        <f>Dati!F11</f>
        <v>0</v>
      </c>
      <c r="G4" s="33">
        <f ca="1">INDIRECT(ADDRESS(3+($E$2-1)*Dati!$F$4*6+($E4-1)*6+G$2,5,1,1,"OutSAP_X"))</f>
        <v>3.500794</v>
      </c>
      <c r="H4" s="9">
        <f ca="1">INDIRECT(ADDRESS(3+($E$2-1)*Dati!$F$4*6+($E4-1)*6+H$2,5,1,1,"OutSAP_X"))</f>
        <v>0.42779699999999998</v>
      </c>
      <c r="I4" s="9">
        <f ca="1">INDIRECT(ADDRESS(3+($E$2-1)*Dati!$F$4*6+($E4-1)*6+I$2,5,1,1,"OutSAP_X"))</f>
        <v>3.5579499999999999</v>
      </c>
      <c r="J4" s="9">
        <f ca="1">INDIRECT(ADDRESS(3+($E$2-1)*Dati!$F$4*6+($E4-1)*6+J$2,5,1,1,"OutSAP_X"))</f>
        <v>1.285755</v>
      </c>
      <c r="K4" s="9">
        <f ca="1">INDIRECT(ADDRESS(3+($E$2-1)*Dati!$F$4*6+($E4-1)*6+K$2,5,1,1,"OutSAP_X"))</f>
        <v>0.19280700000000001</v>
      </c>
      <c r="L4" s="9">
        <f ca="1">INDIRECT(ADDRESS(3+($E$2-1)*Dati!$F$4*6+($E4-1)*6+L$2,5,1,1,"OutSAP_X"))</f>
        <v>0.31539400000000001</v>
      </c>
      <c r="M4" s="9">
        <f ca="1">I4+ABS(K4)</f>
        <v>3.7507570000000001</v>
      </c>
      <c r="N4" s="9">
        <f ca="1">J4+ABS(L4)</f>
        <v>1.6011489999999999</v>
      </c>
      <c r="O4" s="9">
        <f ca="1">M4+0.3*N4</f>
        <v>4.2311017</v>
      </c>
      <c r="P4" s="9">
        <f ca="1">N4+0.3*M4</f>
        <v>2.7263761</v>
      </c>
      <c r="Q4" s="9"/>
      <c r="R4" s="4">
        <f>Dati!$B$4+2</f>
        <v>24.05</v>
      </c>
      <c r="S4" s="8">
        <f ca="1">R4+I4*$A$2</f>
        <v>27.607950000000002</v>
      </c>
      <c r="T4" s="8">
        <f ca="1">R4+O4*$A$2</f>
        <v>28.281101700000001</v>
      </c>
      <c r="V4" s="8">
        <f ca="1">R4+J4*$A$2</f>
        <v>25.335754999999999</v>
      </c>
      <c r="W4" s="9">
        <f ca="1">R4+P4*$A$2</f>
        <v>26.7763761</v>
      </c>
      <c r="X4" s="9"/>
      <c r="Y4" s="8">
        <f ca="1">$R4+G4*$A$2</f>
        <v>27.550794</v>
      </c>
      <c r="Z4" s="8">
        <f ca="1">$R4+H4*$A$2</f>
        <v>24.477797000000002</v>
      </c>
      <c r="AA4" s="9"/>
      <c r="AB4" s="9"/>
      <c r="AC4" s="9"/>
      <c r="AD4" s="9"/>
      <c r="AE4" s="9"/>
      <c r="AF4" s="9"/>
      <c r="AG4" s="9"/>
      <c r="AH4" s="9"/>
      <c r="AI4" s="4"/>
      <c r="AJ4" s="8"/>
      <c r="AK4" s="8"/>
      <c r="BE4" s="4"/>
      <c r="BF4" s="9"/>
      <c r="BG4" s="14"/>
      <c r="BH4" s="14"/>
      <c r="BI4" s="14"/>
      <c r="BJ4" s="14"/>
      <c r="BK4" s="14"/>
      <c r="BL4" s="14"/>
      <c r="BM4" s="14"/>
      <c r="BN4" s="14"/>
      <c r="BO4" s="14"/>
      <c r="BP4" s="14"/>
    </row>
    <row r="5" spans="1:68" x14ac:dyDescent="0.25">
      <c r="A5">
        <v>2</v>
      </c>
      <c r="B5">
        <f>IF(Dati!A12&lt;=Dati!$B$8,Dati!B12,Dati!B$11)</f>
        <v>22.05</v>
      </c>
      <c r="C5">
        <f>IF(Dati!A12&lt;=Dati!$B$8,Dati!C12,Dati!C$11)</f>
        <v>0</v>
      </c>
      <c r="E5" s="4">
        <v>2</v>
      </c>
      <c r="F5" s="9">
        <f>Dati!F12</f>
        <v>4.3</v>
      </c>
      <c r="G5" s="33">
        <f ca="1">INDIRECT(ADDRESS(3+($E$2-1)*Dati!$F$4*6+($E5-1)*6+G$2,5,1,1,"OutSAP_X"))</f>
        <v>3.467177</v>
      </c>
      <c r="H5" s="9">
        <f ca="1">INDIRECT(ADDRESS(3+($E$2-1)*Dati!$F$4*6+($E5-1)*6+H$2,5,1,1,"OutSAP_X"))</f>
        <v>0.117853</v>
      </c>
      <c r="I5" s="9">
        <f ca="1">INDIRECT(ADDRESS(3+($E$2-1)*Dati!$F$4*6+($E5-1)*6+I$2,5,1,1,"OutSAP_X"))</f>
        <v>3.5206309999999998</v>
      </c>
      <c r="J5" s="9">
        <f ca="1">INDIRECT(ADDRESS(3+($E$2-1)*Dati!$F$4*6+($E5-1)*6+J$2,5,1,1,"OutSAP_X"))</f>
        <v>0.378355</v>
      </c>
      <c r="K5" s="9">
        <f ca="1">INDIRECT(ADDRESS(3+($E$2-1)*Dati!$F$4*6+($E5-1)*6+K$2,5,1,1,"OutSAP_X"))</f>
        <v>5.3496000000000002E-2</v>
      </c>
      <c r="L5" s="9">
        <f ca="1">INDIRECT(ADDRESS(3+($E$2-1)*Dati!$F$4*6+($E5-1)*6+L$2,5,1,1,"OutSAP_X"))</f>
        <v>8.7641999999999998E-2</v>
      </c>
      <c r="M5" s="9">
        <f t="shared" ref="M5:M7" ca="1" si="0">I5+ABS(K5)</f>
        <v>3.5741269999999998</v>
      </c>
      <c r="N5" s="9">
        <f t="shared" ref="N5:N7" ca="1" si="1">J5+ABS(L5)</f>
        <v>0.46599699999999999</v>
      </c>
      <c r="O5" s="9">
        <f t="shared" ref="O5:O7" ca="1" si="2">M5+0.3*N5</f>
        <v>3.7139260999999997</v>
      </c>
      <c r="P5" s="9">
        <f t="shared" ref="P5:P7" ca="1" si="3">N5+0.3*M5</f>
        <v>1.5382350999999999</v>
      </c>
      <c r="Q5" s="9"/>
      <c r="R5" s="4">
        <f>Dati!$B$4+2</f>
        <v>24.05</v>
      </c>
      <c r="S5" s="8">
        <f t="shared" ref="S5:S8" ca="1" si="4">R5+I5*$A$2</f>
        <v>27.570630999999999</v>
      </c>
      <c r="T5" s="8">
        <f t="shared" ref="T5:T8" ca="1" si="5">R5+O5*$A$2</f>
        <v>27.763926099999999</v>
      </c>
      <c r="V5" s="8">
        <f t="shared" ref="V5:V8" ca="1" si="6">R5+J5*$A$2</f>
        <v>24.428355</v>
      </c>
      <c r="W5" s="9">
        <f t="shared" ref="W5:W8" ca="1" si="7">R5+P5*$A$2</f>
        <v>25.588235100000002</v>
      </c>
      <c r="X5" s="9"/>
      <c r="Y5" s="8">
        <f t="shared" ref="Y5:Y8" ca="1" si="8">$R5+G5*$A$2</f>
        <v>27.517177</v>
      </c>
      <c r="Z5" s="8">
        <f t="shared" ref="Z5:Z8" ca="1" si="9">$R5+H5*$A$2</f>
        <v>24.167853000000001</v>
      </c>
      <c r="AA5" s="9"/>
      <c r="AB5" s="9"/>
      <c r="AC5" s="9"/>
      <c r="AD5" s="9"/>
      <c r="AE5" s="9"/>
      <c r="AF5" s="9"/>
      <c r="AG5" s="9"/>
      <c r="AH5" s="9"/>
      <c r="AI5" s="4"/>
      <c r="AJ5" s="8"/>
      <c r="AK5" s="8"/>
      <c r="BE5" s="4"/>
      <c r="BF5" s="9"/>
      <c r="BG5" s="14"/>
      <c r="BH5" s="14"/>
      <c r="BI5" s="14"/>
      <c r="BJ5" s="14"/>
      <c r="BK5" s="14"/>
      <c r="BL5" s="14"/>
      <c r="BM5" s="14"/>
      <c r="BN5" s="14"/>
      <c r="BO5" s="14"/>
      <c r="BP5" s="14"/>
    </row>
    <row r="6" spans="1:68" x14ac:dyDescent="0.25">
      <c r="A6">
        <v>3</v>
      </c>
      <c r="B6">
        <f>IF(Dati!A13&lt;=Dati!$B$8,Dati!B13,Dati!B$11)</f>
        <v>22.05</v>
      </c>
      <c r="C6">
        <f>IF(Dati!A13&lt;=Dati!$B$8,Dati!C13,Dati!C$11)</f>
        <v>8.4</v>
      </c>
      <c r="E6" s="4">
        <v>3</v>
      </c>
      <c r="F6" s="9">
        <f>Dati!F13</f>
        <v>8.4</v>
      </c>
      <c r="G6" s="33">
        <f ca="1">INDIRECT(ADDRESS(3+($E$2-1)*Dati!$F$4*6+($E6-1)*6+G$2,5,1,1,"OutSAP_X"))</f>
        <v>3.4351229999999999</v>
      </c>
      <c r="H6" s="9">
        <f ca="1">INDIRECT(ADDRESS(3+($E$2-1)*Dati!$F$4*6+($E6-1)*6+H$2,5,1,1,"OutSAP_X"))</f>
        <v>-0.177674</v>
      </c>
      <c r="I6" s="9">
        <f ca="1">INDIRECT(ADDRESS(3+($E$2-1)*Dati!$F$4*6+($E6-1)*6+I$2,5,1,1,"OutSAP_X"))</f>
        <v>3.4852249999999998</v>
      </c>
      <c r="J6" s="9">
        <f ca="1">INDIRECT(ADDRESS(3+($E$2-1)*Dati!$F$4*6+($E6-1)*6+J$2,5,1,1,"OutSAP_X"))</f>
        <v>0.50957200000000002</v>
      </c>
      <c r="K6" s="9">
        <f ca="1">INDIRECT(ADDRESS(3+($E$2-1)*Dati!$F$4*6+($E6-1)*6+K$2,5,1,1,"OutSAP_X"))</f>
        <v>-7.9335000000000003E-2</v>
      </c>
      <c r="L6" s="9">
        <f ca="1">INDIRECT(ADDRESS(3+($E$2-1)*Dati!$F$4*6+($E6-1)*6+L$2,5,1,1,"OutSAP_X"))</f>
        <v>-0.12951699999999999</v>
      </c>
      <c r="M6" s="9">
        <f t="shared" ca="1" si="0"/>
        <v>3.5645599999999997</v>
      </c>
      <c r="N6" s="9">
        <f t="shared" ca="1" si="1"/>
        <v>0.63908900000000002</v>
      </c>
      <c r="O6" s="9">
        <f t="shared" ca="1" si="2"/>
        <v>3.7562866999999995</v>
      </c>
      <c r="P6" s="9">
        <f t="shared" ca="1" si="3"/>
        <v>1.7084569999999999</v>
      </c>
      <c r="Q6" s="9"/>
      <c r="R6" s="4">
        <f>Dati!$B$4+2</f>
        <v>24.05</v>
      </c>
      <c r="S6" s="8">
        <f t="shared" ca="1" si="4"/>
        <v>27.535225000000001</v>
      </c>
      <c r="T6" s="8">
        <f t="shared" ca="1" si="5"/>
        <v>27.806286700000001</v>
      </c>
      <c r="V6" s="8">
        <f t="shared" ca="1" si="6"/>
        <v>24.559571999999999</v>
      </c>
      <c r="W6" s="9">
        <f t="shared" ca="1" si="7"/>
        <v>25.758457</v>
      </c>
      <c r="X6" s="9"/>
      <c r="Y6" s="8">
        <f t="shared" ca="1" si="8"/>
        <v>27.485123000000002</v>
      </c>
      <c r="Z6" s="8">
        <f t="shared" ca="1" si="9"/>
        <v>23.872326000000001</v>
      </c>
      <c r="AA6" s="9"/>
      <c r="AB6" s="9"/>
      <c r="AC6" s="9"/>
      <c r="AD6" s="9"/>
      <c r="AE6" s="9"/>
      <c r="AF6" s="9"/>
      <c r="AG6" s="9"/>
      <c r="AH6" s="9"/>
      <c r="AI6" s="4"/>
      <c r="AJ6" s="8"/>
      <c r="AK6" s="8"/>
      <c r="BE6" s="4"/>
      <c r="BF6" s="9"/>
      <c r="BG6" s="14"/>
      <c r="BH6" s="14"/>
      <c r="BI6" s="14"/>
      <c r="BJ6" s="14"/>
      <c r="BK6" s="14"/>
      <c r="BL6" s="14"/>
      <c r="BM6" s="14"/>
      <c r="BN6" s="14"/>
      <c r="BO6" s="14"/>
      <c r="BP6" s="14"/>
    </row>
    <row r="7" spans="1:68" x14ac:dyDescent="0.25">
      <c r="A7">
        <v>4</v>
      </c>
      <c r="B7">
        <f>IF(Dati!A14&lt;=Dati!$B$8,Dati!B14,Dati!B$11)</f>
        <v>8.3000000000000007</v>
      </c>
      <c r="C7">
        <f>IF(Dati!A14&lt;=Dati!$B$8,Dati!C14,Dati!C$11)</f>
        <v>8.4</v>
      </c>
      <c r="E7" s="4">
        <v>4</v>
      </c>
      <c r="F7" s="9">
        <f>Dati!F14</f>
        <v>12.2</v>
      </c>
      <c r="G7" s="33">
        <f ca="1">INDIRECT(ADDRESS(3+($E$2-1)*Dati!$F$4*6+($E7-1)*6+G$2,5,1,1,"OutSAP_X"))</f>
        <v>3.4054150000000001</v>
      </c>
      <c r="H7" s="9">
        <f ca="1">INDIRECT(ADDRESS(3+($E$2-1)*Dati!$F$4*6+($E7-1)*6+H$2,5,1,1,"OutSAP_X"))</f>
        <v>-0.45157799999999998</v>
      </c>
      <c r="I7" s="9">
        <f ca="1">INDIRECT(ADDRESS(3+($E$2-1)*Dati!$F$4*6+($E7-1)*6+I$2,5,1,1,"OutSAP_X"))</f>
        <v>3.4525679999999999</v>
      </c>
      <c r="J7" s="9">
        <f ca="1">INDIRECT(ADDRESS(3+($E$2-1)*Dati!$F$4*6+($E7-1)*6+J$2,5,1,1,"OutSAP_X"))</f>
        <v>1.3130919999999999</v>
      </c>
      <c r="K7" s="9">
        <f ca="1">INDIRECT(ADDRESS(3+($E$2-1)*Dati!$F$4*6+($E7-1)*6+K$2,5,1,1,"OutSAP_X"))</f>
        <v>-0.20244599999999999</v>
      </c>
      <c r="L7" s="9">
        <f ca="1">INDIRECT(ADDRESS(3+($E$2-1)*Dati!$F$4*6+($E7-1)*6+L$2,5,1,1,"OutSAP_X"))</f>
        <v>-0.330787</v>
      </c>
      <c r="M7" s="9">
        <f t="shared" ca="1" si="0"/>
        <v>3.655014</v>
      </c>
      <c r="N7" s="9">
        <f t="shared" ca="1" si="1"/>
        <v>1.6438789999999999</v>
      </c>
      <c r="O7" s="9">
        <f t="shared" ca="1" si="2"/>
        <v>4.1481776999999997</v>
      </c>
      <c r="P7" s="9">
        <f t="shared" ca="1" si="3"/>
        <v>2.7403832000000001</v>
      </c>
      <c r="Q7" s="9"/>
      <c r="R7" s="4">
        <f>Dati!$B$4+2</f>
        <v>24.05</v>
      </c>
      <c r="S7" s="8">
        <f t="shared" ca="1" si="4"/>
        <v>27.502568</v>
      </c>
      <c r="T7" s="8">
        <f t="shared" ca="1" si="5"/>
        <v>28.198177700000002</v>
      </c>
      <c r="V7" s="8">
        <f t="shared" ca="1" si="6"/>
        <v>25.363092000000002</v>
      </c>
      <c r="W7" s="9">
        <f t="shared" ca="1" si="7"/>
        <v>26.790383200000001</v>
      </c>
      <c r="X7" s="9"/>
      <c r="Y7" s="8">
        <f t="shared" ca="1" si="8"/>
        <v>27.455415000000002</v>
      </c>
      <c r="Z7" s="8">
        <f t="shared" ca="1" si="9"/>
        <v>23.598421999999999</v>
      </c>
      <c r="AA7" s="9"/>
      <c r="AB7" s="9"/>
      <c r="AC7" s="9"/>
      <c r="AD7" s="9"/>
      <c r="AE7" s="9"/>
      <c r="AF7" s="9"/>
      <c r="AG7" s="9"/>
      <c r="AH7" s="9"/>
      <c r="AI7" s="4"/>
      <c r="AJ7" s="8"/>
      <c r="AK7" s="8"/>
      <c r="BE7" s="4"/>
      <c r="BF7" s="9"/>
      <c r="BG7" s="14"/>
      <c r="BH7" s="14"/>
      <c r="BI7" s="14"/>
      <c r="BJ7" s="14"/>
      <c r="BK7" s="14"/>
      <c r="BL7" s="14"/>
      <c r="BM7" s="14"/>
      <c r="BN7" s="14"/>
      <c r="BO7" s="14"/>
      <c r="BP7" s="14"/>
    </row>
    <row r="8" spans="1:68" x14ac:dyDescent="0.25">
      <c r="A8">
        <v>5</v>
      </c>
      <c r="B8">
        <f>IF(Dati!A15&lt;=Dati!$B$8,Dati!B15,Dati!B$11)</f>
        <v>8.3000000000000007</v>
      </c>
      <c r="C8">
        <f>IF(Dati!A15&lt;=Dati!$B$8,Dati!C15,Dati!C$11)</f>
        <v>16</v>
      </c>
      <c r="E8" s="4">
        <v>5</v>
      </c>
      <c r="F8" s="9">
        <f>Dati!F15</f>
        <v>16</v>
      </c>
      <c r="G8" s="33">
        <f ca="1">INDIRECT(ADDRESS(3+($E$2-1)*Dati!$F$4*6+($E8-1)*6+G$2,5,1,1,"OutSAP_X"))</f>
        <v>3.3757069999999998</v>
      </c>
      <c r="H8" s="9">
        <f ca="1">INDIRECT(ADDRESS(3+($E$2-1)*Dati!$F$4*6+($E8-1)*6+H$2,5,1,1,"OutSAP_X"))</f>
        <v>-0.72548100000000004</v>
      </c>
      <c r="I8" s="9">
        <f ca="1">INDIRECT(ADDRESS(3+($E$2-1)*Dati!$F$4*6+($E8-1)*6+I$2,5,1,1,"OutSAP_X"))</f>
        <v>3.4200680000000001</v>
      </c>
      <c r="J8" s="9">
        <f ca="1">INDIRECT(ADDRESS(3+($E$2-1)*Dati!$F$4*6+($E8-1)*6+J$2,5,1,1,"OutSAP_X"))</f>
        <v>2.1198589999999999</v>
      </c>
      <c r="K8" s="9">
        <f ca="1">INDIRECT(ADDRESS(3+($E$2-1)*Dati!$F$4*6+($E8-1)*6+K$2,5,1,1,"OutSAP_X"))</f>
        <v>-0.32555800000000001</v>
      </c>
      <c r="L8" s="9">
        <f ca="1">INDIRECT(ADDRESS(3+($E$2-1)*Dati!$F$4*6+($E8-1)*6+L$2,5,1,1,"OutSAP_X"))</f>
        <v>-0.53205599999999997</v>
      </c>
      <c r="M8" s="9">
        <f t="shared" ref="M8" ca="1" si="10">I8+ABS(K8)</f>
        <v>3.7456260000000001</v>
      </c>
      <c r="N8" s="9">
        <f t="shared" ref="N8" ca="1" si="11">J8+ABS(L8)</f>
        <v>2.6519149999999998</v>
      </c>
      <c r="O8" s="9">
        <f t="shared" ref="O8" ca="1" si="12">M8+0.3*N8</f>
        <v>4.5412005000000004</v>
      </c>
      <c r="P8" s="9">
        <f t="shared" ref="P8" ca="1" si="13">N8+0.3*M8</f>
        <v>3.7756027999999997</v>
      </c>
      <c r="Q8" s="9"/>
      <c r="R8" s="4">
        <f>Dati!$B$4+2</f>
        <v>24.05</v>
      </c>
      <c r="S8" s="8">
        <f t="shared" ca="1" si="4"/>
        <v>27.470068000000001</v>
      </c>
      <c r="T8" s="8">
        <f t="shared" ca="1" si="5"/>
        <v>28.591200499999999</v>
      </c>
      <c r="V8" s="8">
        <f t="shared" ca="1" si="6"/>
        <v>26.169859000000002</v>
      </c>
      <c r="W8" s="9">
        <f t="shared" ca="1" si="7"/>
        <v>27.825602799999999</v>
      </c>
      <c r="X8" s="9"/>
      <c r="Y8" s="8">
        <f t="shared" ca="1" si="8"/>
        <v>27.425706999999999</v>
      </c>
      <c r="Z8" s="8">
        <f t="shared" ca="1" si="9"/>
        <v>23.324519000000002</v>
      </c>
      <c r="AA8" s="9"/>
      <c r="AB8" s="9"/>
      <c r="AC8" s="9"/>
      <c r="AD8" s="9"/>
      <c r="AE8" s="9"/>
      <c r="AF8" s="9"/>
      <c r="AG8" s="9"/>
      <c r="AH8" s="9"/>
      <c r="AI8" s="4"/>
      <c r="AJ8" s="4"/>
      <c r="AK8" s="4"/>
      <c r="BE8" s="4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</row>
    <row r="9" spans="1:68" x14ac:dyDescent="0.25">
      <c r="A9">
        <v>6</v>
      </c>
      <c r="B9">
        <f>IF(Dati!A16&lt;=Dati!$B$8,Dati!B16,Dati!B$11)</f>
        <v>0</v>
      </c>
      <c r="C9">
        <f>IF(Dati!A16&lt;=Dati!$B$8,Dati!C16,Dati!C$11)</f>
        <v>16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4"/>
      <c r="AJ9" s="4"/>
      <c r="AK9" s="4"/>
      <c r="BE9" s="4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</row>
    <row r="10" spans="1:68" x14ac:dyDescent="0.25">
      <c r="A10">
        <v>7</v>
      </c>
      <c r="B10">
        <f>IF(Dati!A17&lt;=Dati!$B$8,Dati!B17,Dati!B$11)</f>
        <v>0</v>
      </c>
      <c r="C10">
        <f>IF(Dati!A17&lt;=Dati!$B$8,Dati!C17,Dati!C$11)</f>
        <v>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/>
      <c r="S10"/>
      <c r="T10"/>
      <c r="U10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4"/>
      <c r="AJ10" s="4"/>
      <c r="AK10" s="4"/>
    </row>
    <row r="11" spans="1:68" x14ac:dyDescent="0.25">
      <c r="R11"/>
      <c r="S11"/>
      <c r="T11"/>
      <c r="U11"/>
      <c r="AH11" s="4"/>
      <c r="AI11" s="4"/>
      <c r="AJ11" s="4"/>
      <c r="AK11" s="4"/>
    </row>
    <row r="12" spans="1:68" x14ac:dyDescent="0.25"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/>
      <c r="S12"/>
      <c r="T12"/>
      <c r="U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4"/>
      <c r="AJ12" s="4"/>
      <c r="AK12" s="4"/>
    </row>
    <row r="13" spans="1:68" x14ac:dyDescent="0.25">
      <c r="B13" s="41" t="s">
        <v>22</v>
      </c>
      <c r="C13" s="41"/>
      <c r="D13" s="11"/>
      <c r="E13" s="11">
        <v>2</v>
      </c>
      <c r="F13" s="12" t="s">
        <v>42</v>
      </c>
      <c r="G13" s="13">
        <v>1</v>
      </c>
      <c r="H13" s="13">
        <v>2</v>
      </c>
      <c r="I13" s="13">
        <v>3</v>
      </c>
      <c r="J13" s="13">
        <v>4</v>
      </c>
      <c r="K13" s="13">
        <v>5</v>
      </c>
      <c r="L13" s="13">
        <v>6</v>
      </c>
      <c r="M13" s="12"/>
      <c r="N13" s="12"/>
      <c r="O13" s="12"/>
      <c r="P13" s="12"/>
      <c r="Q13" s="12"/>
      <c r="R13"/>
      <c r="S13"/>
      <c r="T13"/>
      <c r="U13"/>
      <c r="V13" s="11"/>
      <c r="W13" s="12"/>
      <c r="X13" s="13"/>
      <c r="Y13" s="13"/>
      <c r="Z13" s="13"/>
      <c r="AA13" s="13"/>
      <c r="AB13" s="13"/>
      <c r="AC13" s="13"/>
      <c r="AD13" s="12"/>
      <c r="AE13" s="12"/>
      <c r="AF13" s="12"/>
      <c r="AG13" s="12"/>
      <c r="AH13" s="12"/>
      <c r="AI13" s="4"/>
      <c r="AJ13" s="4"/>
      <c r="AK13" s="4"/>
    </row>
    <row r="14" spans="1:68" x14ac:dyDescent="0.25">
      <c r="A14" s="4"/>
      <c r="B14" s="4" t="s">
        <v>6</v>
      </c>
      <c r="C14" s="4" t="s">
        <v>7</v>
      </c>
      <c r="E14" s="4" t="s">
        <v>32</v>
      </c>
      <c r="F14" s="4" t="s">
        <v>7</v>
      </c>
      <c r="G14" s="4" t="s">
        <v>33</v>
      </c>
      <c r="H14" s="4" t="s">
        <v>37</v>
      </c>
      <c r="I14" s="4" t="s">
        <v>31</v>
      </c>
      <c r="J14" s="4" t="s">
        <v>35</v>
      </c>
      <c r="K14" s="4" t="s">
        <v>34</v>
      </c>
      <c r="L14" s="4" t="s">
        <v>36</v>
      </c>
      <c r="M14" s="4" t="s">
        <v>38</v>
      </c>
      <c r="N14" s="4" t="s">
        <v>39</v>
      </c>
      <c r="O14" s="4" t="s">
        <v>40</v>
      </c>
      <c r="P14" s="4" t="s">
        <v>41</v>
      </c>
      <c r="R14" s="4" t="s">
        <v>43</v>
      </c>
      <c r="S14" s="4" t="s">
        <v>31</v>
      </c>
      <c r="T14" s="4" t="s">
        <v>44</v>
      </c>
      <c r="U14"/>
      <c r="V14" s="4" t="s">
        <v>35</v>
      </c>
      <c r="W14" s="4" t="s">
        <v>46</v>
      </c>
      <c r="Y14" s="25" t="s">
        <v>33</v>
      </c>
      <c r="Z14" s="25" t="s">
        <v>37</v>
      </c>
      <c r="AH14" s="4"/>
      <c r="AI14" s="4"/>
      <c r="AJ14" s="4"/>
      <c r="AK14" s="4"/>
    </row>
    <row r="15" spans="1:68" x14ac:dyDescent="0.25">
      <c r="A15" s="4">
        <v>1</v>
      </c>
      <c r="B15" s="4">
        <f>B4</f>
        <v>0</v>
      </c>
      <c r="C15" s="4">
        <f>C4</f>
        <v>0</v>
      </c>
      <c r="E15" s="4">
        <v>1</v>
      </c>
      <c r="F15" s="9">
        <f>F4</f>
        <v>0</v>
      </c>
      <c r="G15" s="33">
        <f ca="1">INDIRECT(ADDRESS(3+($E$13-1)*Dati!$F$4*6+($E4-1)*6+G$13,5,1,1,"OutSAP_X"))</f>
        <v>7.4252479999999998</v>
      </c>
      <c r="H15" s="14">
        <f ca="1">INDIRECT(ADDRESS(3+($E$13-1)*Dati!$F$4*6+($E4-1)*6+H$13,5,1,1,"OutSAP_X"))</f>
        <v>1.062457</v>
      </c>
      <c r="I15" s="14">
        <f ca="1">INDIRECT(ADDRESS(3+($E$13-1)*Dati!$F$4*6+($E4-1)*6+I$13,5,1,1,"OutSAP_X"))</f>
        <v>7.5305059999999999</v>
      </c>
      <c r="J15" s="14">
        <f ca="1">INDIRECT(ADDRESS(3+($E$13-1)*Dati!$F$4*6+($E4-1)*6+J$13,5,1,1,"OutSAP_X"))</f>
        <v>2.833351</v>
      </c>
      <c r="K15" s="14">
        <f ca="1">INDIRECT(ADDRESS(3+($E$13-1)*Dati!$F$4*6+($E4-1)*6+K$13,5,1,1,"OutSAP_X"))</f>
        <v>0.41839300000000001</v>
      </c>
      <c r="L15" s="14">
        <f ca="1">INDIRECT(ADDRESS(3+($E$13-1)*Dati!$F$4*6+($E4-1)*6+L$13,5,1,1,"OutSAP_X"))</f>
        <v>0.68070200000000003</v>
      </c>
      <c r="M15" s="14">
        <f ca="1">I15+ABS(K15)</f>
        <v>7.9488989999999999</v>
      </c>
      <c r="N15" s="14">
        <f ca="1">J15+ABS(L15)</f>
        <v>3.5140530000000001</v>
      </c>
      <c r="O15" s="14">
        <f ca="1">M15+0.3*N15</f>
        <v>9.0031148999999999</v>
      </c>
      <c r="P15" s="14">
        <f ca="1">N15+0.3*M15</f>
        <v>5.8987227000000004</v>
      </c>
      <c r="Q15" s="9"/>
      <c r="R15" s="4">
        <f>Dati!$B$4+2</f>
        <v>24.05</v>
      </c>
      <c r="S15" s="8">
        <f ca="1">R15+I15*$A$2</f>
        <v>31.580506</v>
      </c>
      <c r="T15" s="8">
        <f ca="1">R15+O15*$A$2</f>
        <v>33.053114899999997</v>
      </c>
      <c r="V15" s="8">
        <f ca="1">R15+J15*$A$2</f>
        <v>26.883351000000001</v>
      </c>
      <c r="W15" s="9">
        <f ca="1">R15+P15*$A$2</f>
        <v>29.948722700000001</v>
      </c>
      <c r="X15" s="14"/>
      <c r="Y15" s="8">
        <f ca="1">$R15+G15*$A$2</f>
        <v>31.475248000000001</v>
      </c>
      <c r="Z15" s="8">
        <f ca="1">$R15+H15*$A$2</f>
        <v>25.112456999999999</v>
      </c>
      <c r="AA15" s="14"/>
      <c r="AB15" s="14"/>
      <c r="AC15" s="14"/>
      <c r="AD15" s="14"/>
      <c r="AE15" s="14"/>
      <c r="AF15" s="14"/>
      <c r="AG15" s="14"/>
      <c r="AH15" s="9"/>
      <c r="AI15" s="4"/>
      <c r="AJ15" s="8"/>
      <c r="AK15" s="8"/>
    </row>
    <row r="16" spans="1:68" x14ac:dyDescent="0.25">
      <c r="A16" s="4">
        <v>2</v>
      </c>
      <c r="B16" s="4">
        <f t="shared" ref="B16:C21" si="14">B5</f>
        <v>22.05</v>
      </c>
      <c r="C16" s="4">
        <f t="shared" si="14"/>
        <v>0</v>
      </c>
      <c r="E16" s="4">
        <v>2</v>
      </c>
      <c r="F16" s="9">
        <f>F5</f>
        <v>4.3</v>
      </c>
      <c r="G16" s="33">
        <f ca="1">INDIRECT(ADDRESS(3+($E$13-1)*Dati!$F$4*6+($E5-1)*6+G$13,5,1,1,"OutSAP_X"))</f>
        <v>7.3948499999999999</v>
      </c>
      <c r="H16" s="14">
        <f ca="1">INDIRECT(ADDRESS(3+($E$13-1)*Dati!$F$4*6+($E5-1)*6+H$13,5,1,1,"OutSAP_X"))</f>
        <v>0.28259699999999999</v>
      </c>
      <c r="I16" s="14">
        <f ca="1">INDIRECT(ADDRESS(3+($E$13-1)*Dati!$F$4*6+($E5-1)*6+I$13,5,1,1,"OutSAP_X"))</f>
        <v>7.4941060000000004</v>
      </c>
      <c r="J16" s="14">
        <f ca="1">INDIRECT(ADDRESS(3+($E$13-1)*Dati!$F$4*6+($E5-1)*6+J$13,5,1,1,"OutSAP_X"))</f>
        <v>0.794493</v>
      </c>
      <c r="K16" s="14">
        <f ca="1">INDIRECT(ADDRESS(3+($E$13-1)*Dati!$F$4*6+($E5-1)*6+K$13,5,1,1,"OutSAP_X"))</f>
        <v>0.109346</v>
      </c>
      <c r="L16" s="14">
        <f ca="1">INDIRECT(ADDRESS(3+($E$13-1)*Dati!$F$4*6+($E5-1)*6+L$13,5,1,1,"OutSAP_X"))</f>
        <v>0.17845</v>
      </c>
      <c r="M16" s="14">
        <f t="shared" ref="M16:M18" ca="1" si="15">I16+ABS(K16)</f>
        <v>7.6034520000000008</v>
      </c>
      <c r="N16" s="14">
        <f t="shared" ref="N16:N18" ca="1" si="16">J16+ABS(L16)</f>
        <v>0.972943</v>
      </c>
      <c r="O16" s="14">
        <f t="shared" ref="O16:O18" ca="1" si="17">M16+0.3*N16</f>
        <v>7.8953349000000008</v>
      </c>
      <c r="P16" s="14">
        <f t="shared" ref="P16:P18" ca="1" si="18">N16+0.3*M16</f>
        <v>3.2539785999999999</v>
      </c>
      <c r="Q16" s="9"/>
      <c r="R16" s="4">
        <f>Dati!$B$4+2</f>
        <v>24.05</v>
      </c>
      <c r="S16" s="8">
        <f t="shared" ref="S16:S19" ca="1" si="19">R16+I16*$A$2</f>
        <v>31.544105999999999</v>
      </c>
      <c r="T16" s="8">
        <f t="shared" ref="T16:T19" ca="1" si="20">R16+O16*$A$2</f>
        <v>31.945334900000002</v>
      </c>
      <c r="V16" s="8">
        <f t="shared" ref="V16:V19" ca="1" si="21">R16+J16*$A$2</f>
        <v>24.844493</v>
      </c>
      <c r="W16" s="9">
        <f t="shared" ref="W16:W19" ca="1" si="22">R16+P16*$A$2</f>
        <v>27.303978600000001</v>
      </c>
      <c r="X16" s="14"/>
      <c r="Y16" s="8">
        <f t="shared" ref="Y16:Y19" ca="1" si="23">$R16+G16*$A$2</f>
        <v>31.444850000000002</v>
      </c>
      <c r="Z16" s="8">
        <f t="shared" ref="Z16:Z19" ca="1" si="24">$R16+H16*$A$2</f>
        <v>24.332597</v>
      </c>
      <c r="AA16" s="14"/>
      <c r="AB16" s="14"/>
      <c r="AC16" s="14"/>
      <c r="AD16" s="14"/>
      <c r="AE16" s="14"/>
      <c r="AF16" s="14"/>
      <c r="AG16" s="14"/>
      <c r="AH16" s="9"/>
      <c r="AI16" s="4"/>
      <c r="AJ16" s="8"/>
      <c r="AK16" s="8"/>
    </row>
    <row r="17" spans="1:37" x14ac:dyDescent="0.25">
      <c r="A17" s="4">
        <v>3</v>
      </c>
      <c r="B17" s="4">
        <f t="shared" si="14"/>
        <v>22.05</v>
      </c>
      <c r="C17" s="4">
        <f t="shared" si="14"/>
        <v>8.4</v>
      </c>
      <c r="E17" s="4">
        <v>3</v>
      </c>
      <c r="F17" s="9">
        <f>F6</f>
        <v>8.4</v>
      </c>
      <c r="G17" s="33">
        <f ca="1">INDIRECT(ADDRESS(3+($E$13-1)*Dati!$F$4*6+($E6-1)*6+G$13,5,1,1,"OutSAP_X"))</f>
        <v>7.3658659999999996</v>
      </c>
      <c r="H17" s="14">
        <f ca="1">INDIRECT(ADDRESS(3+($E$13-1)*Dati!$F$4*6+($E6-1)*6+H$13,5,1,1,"OutSAP_X"))</f>
        <v>-0.46099000000000001</v>
      </c>
      <c r="I17" s="14">
        <f ca="1">INDIRECT(ADDRESS(3+($E$13-1)*Dati!$F$4*6+($E6-1)*6+I$13,5,1,1,"OutSAP_X"))</f>
        <v>7.459784</v>
      </c>
      <c r="J17" s="14">
        <f ca="1">INDIRECT(ADDRESS(3+($E$13-1)*Dati!$F$4*6+($E6-1)*6+J$13,5,1,1,"OutSAP_X"))</f>
        <v>1.1962470000000001</v>
      </c>
      <c r="K17" s="14">
        <f ca="1">INDIRECT(ADDRESS(3+($E$13-1)*Dati!$F$4*6+($E6-1)*6+K$13,5,1,1,"OutSAP_X"))</f>
        <v>-0.18532699999999999</v>
      </c>
      <c r="L17" s="14">
        <f ca="1">INDIRECT(ADDRESS(3+($E$13-1)*Dati!$F$4*6+($E6-1)*6+L$13,5,1,1,"OutSAP_X"))</f>
        <v>-0.30044100000000001</v>
      </c>
      <c r="M17" s="14">
        <f t="shared" ca="1" si="15"/>
        <v>7.645111</v>
      </c>
      <c r="N17" s="14">
        <f t="shared" ca="1" si="16"/>
        <v>1.496688</v>
      </c>
      <c r="O17" s="14">
        <f t="shared" ca="1" si="17"/>
        <v>8.0941174</v>
      </c>
      <c r="P17" s="14">
        <f t="shared" ca="1" si="18"/>
        <v>3.7902212999999998</v>
      </c>
      <c r="Q17" s="9"/>
      <c r="R17" s="4">
        <f>Dati!$B$4+2</f>
        <v>24.05</v>
      </c>
      <c r="S17" s="8">
        <f t="shared" ca="1" si="19"/>
        <v>31.509784</v>
      </c>
      <c r="T17" s="8">
        <f t="shared" ca="1" si="20"/>
        <v>32.144117399999999</v>
      </c>
      <c r="V17" s="8">
        <f t="shared" ca="1" si="21"/>
        <v>25.246247</v>
      </c>
      <c r="W17" s="9">
        <f t="shared" ca="1" si="22"/>
        <v>27.8402213</v>
      </c>
      <c r="X17" s="14"/>
      <c r="Y17" s="8">
        <f t="shared" ca="1" si="23"/>
        <v>31.415866000000001</v>
      </c>
      <c r="Z17" s="8">
        <f t="shared" ca="1" si="24"/>
        <v>23.589010000000002</v>
      </c>
      <c r="AA17" s="14"/>
      <c r="AB17" s="14"/>
      <c r="AC17" s="14"/>
      <c r="AD17" s="14"/>
      <c r="AE17" s="14"/>
      <c r="AF17" s="14"/>
      <c r="AG17" s="14"/>
      <c r="AH17" s="9"/>
      <c r="AI17" s="4"/>
      <c r="AJ17" s="8"/>
      <c r="AK17" s="8"/>
    </row>
    <row r="18" spans="1:37" x14ac:dyDescent="0.25">
      <c r="A18" s="4">
        <v>4</v>
      </c>
      <c r="B18" s="4">
        <f t="shared" si="14"/>
        <v>8.3000000000000007</v>
      </c>
      <c r="C18" s="4">
        <f t="shared" si="14"/>
        <v>8.4</v>
      </c>
      <c r="E18" s="4">
        <v>4</v>
      </c>
      <c r="F18" s="9">
        <f>F7</f>
        <v>12.2</v>
      </c>
      <c r="G18" s="33">
        <f ca="1">INDIRECT(ADDRESS(3+($E$13-1)*Dati!$F$4*6+($E7-1)*6+G$13,5,1,1,"OutSAP_X"))</f>
        <v>7.3390029999999999</v>
      </c>
      <c r="H18" s="14">
        <f ca="1">INDIRECT(ADDRESS(3+($E$13-1)*Dati!$F$4*6+($E7-1)*6+H$13,5,1,1,"OutSAP_X"))</f>
        <v>-1.150169</v>
      </c>
      <c r="I18" s="14">
        <f ca="1">INDIRECT(ADDRESS(3+($E$13-1)*Dati!$F$4*6+($E7-1)*6+I$13,5,1,1,"OutSAP_X"))</f>
        <v>7.4283140000000003</v>
      </c>
      <c r="J18" s="14">
        <f ca="1">INDIRECT(ADDRESS(3+($E$13-1)*Dati!$F$4*6+($E7-1)*6+J$13,5,1,1,"OutSAP_X"))</f>
        <v>3.002818</v>
      </c>
      <c r="K18" s="14">
        <f ca="1">INDIRECT(ADDRESS(3+($E$13-1)*Dati!$F$4*6+($E7-1)*6+K$13,5,1,1,"OutSAP_X"))</f>
        <v>-0.45843800000000001</v>
      </c>
      <c r="L18" s="14">
        <f ca="1">INDIRECT(ADDRESS(3+($E$13-1)*Dati!$F$4*6+($E7-1)*6+L$13,5,1,1,"OutSAP_X"))</f>
        <v>-0.74429100000000004</v>
      </c>
      <c r="M18" s="14">
        <f t="shared" ca="1" si="15"/>
        <v>7.8867520000000004</v>
      </c>
      <c r="N18" s="14">
        <f t="shared" ca="1" si="16"/>
        <v>3.747109</v>
      </c>
      <c r="O18" s="14">
        <f t="shared" ca="1" si="17"/>
        <v>9.0108847000000001</v>
      </c>
      <c r="P18" s="14">
        <f t="shared" ca="1" si="18"/>
        <v>6.1131346000000004</v>
      </c>
      <c r="Q18" s="9"/>
      <c r="R18" s="4">
        <f>Dati!$B$4+2</f>
        <v>24.05</v>
      </c>
      <c r="S18" s="8">
        <f t="shared" ca="1" si="19"/>
        <v>31.478314000000001</v>
      </c>
      <c r="T18" s="8">
        <f t="shared" ca="1" si="20"/>
        <v>33.060884700000003</v>
      </c>
      <c r="V18" s="8">
        <f t="shared" ca="1" si="21"/>
        <v>27.052818000000002</v>
      </c>
      <c r="W18" s="9">
        <f t="shared" ca="1" si="22"/>
        <v>30.163134599999999</v>
      </c>
      <c r="X18" s="14"/>
      <c r="Y18" s="8">
        <f t="shared" ca="1" si="23"/>
        <v>31.389003000000002</v>
      </c>
      <c r="Z18" s="8">
        <f t="shared" ca="1" si="24"/>
        <v>22.899830999999999</v>
      </c>
      <c r="AA18" s="14"/>
      <c r="AB18" s="14"/>
      <c r="AC18" s="14"/>
      <c r="AD18" s="14"/>
      <c r="AE18" s="14"/>
      <c r="AF18" s="14"/>
      <c r="AG18" s="14"/>
      <c r="AH18" s="9"/>
      <c r="AI18" s="4"/>
      <c r="AJ18" s="8"/>
      <c r="AK18" s="8"/>
    </row>
    <row r="19" spans="1:37" x14ac:dyDescent="0.25">
      <c r="A19" s="4">
        <v>5</v>
      </c>
      <c r="B19" s="4">
        <f t="shared" si="14"/>
        <v>8.3000000000000007</v>
      </c>
      <c r="C19" s="4">
        <f t="shared" si="14"/>
        <v>16</v>
      </c>
      <c r="E19" s="4">
        <v>5</v>
      </c>
      <c r="F19" s="9">
        <f t="shared" ref="F19" si="25">F8</f>
        <v>16</v>
      </c>
      <c r="G19" s="33">
        <f ca="1">INDIRECT(ADDRESS(3+($E$13-1)*Dati!$F$4*6+($E8-1)*6+G$13,5,1,1,"OutSAP_X"))</f>
        <v>7.3121390000000002</v>
      </c>
      <c r="H19" s="14">
        <f ca="1">INDIRECT(ADDRESS(3+($E$13-1)*Dati!$F$4*6+($E8-1)*6+H$13,5,1,1,"OutSAP_X"))</f>
        <v>-1.8393470000000001</v>
      </c>
      <c r="I19" s="14">
        <f ca="1">INDIRECT(ADDRESS(3+($E$13-1)*Dati!$F$4*6+($E8-1)*6+I$13,5,1,1,"OutSAP_X"))</f>
        <v>7.3971739999999997</v>
      </c>
      <c r="J19" s="14">
        <f ca="1">INDIRECT(ADDRESS(3+($E$13-1)*Dati!$F$4*6+($E8-1)*6+J$13,5,1,1,"OutSAP_X"))</f>
        <v>4.8153449999999998</v>
      </c>
      <c r="K19" s="14">
        <f ca="1">INDIRECT(ADDRESS(3+($E$13-1)*Dati!$F$4*6+($E8-1)*6+K$13,5,1,1,"OutSAP_X"))</f>
        <v>-0.73155000000000003</v>
      </c>
      <c r="L19" s="14">
        <f ca="1">INDIRECT(ADDRESS(3+($E$13-1)*Dati!$F$4*6+($E8-1)*6+L$13,5,1,1,"OutSAP_X"))</f>
        <v>-1.188142</v>
      </c>
      <c r="M19" s="14">
        <f t="shared" ref="M19" ca="1" si="26">I19+ABS(K19)</f>
        <v>8.1287240000000001</v>
      </c>
      <c r="N19" s="14">
        <f t="shared" ref="N19" ca="1" si="27">J19+ABS(L19)</f>
        <v>6.0034869999999998</v>
      </c>
      <c r="O19" s="14">
        <f t="shared" ref="O19" ca="1" si="28">M19+0.3*N19</f>
        <v>9.9297700999999989</v>
      </c>
      <c r="P19" s="14">
        <f t="shared" ref="P19" ca="1" si="29">N19+0.3*M19</f>
        <v>8.4421041999999993</v>
      </c>
      <c r="Q19" s="9"/>
      <c r="R19" s="4">
        <f>Dati!$B$4+2</f>
        <v>24.05</v>
      </c>
      <c r="S19" s="8">
        <f t="shared" ca="1" si="19"/>
        <v>31.447174</v>
      </c>
      <c r="T19" s="8">
        <f t="shared" ca="1" si="20"/>
        <v>33.979770099999996</v>
      </c>
      <c r="V19" s="8">
        <f t="shared" ca="1" si="21"/>
        <v>28.865345000000001</v>
      </c>
      <c r="W19" s="9">
        <f t="shared" ca="1" si="22"/>
        <v>32.4921042</v>
      </c>
      <c r="X19" s="9"/>
      <c r="Y19" s="8">
        <f t="shared" ca="1" si="23"/>
        <v>31.362138999999999</v>
      </c>
      <c r="Z19" s="8">
        <f t="shared" ca="1" si="24"/>
        <v>22.210653000000001</v>
      </c>
      <c r="AA19" s="9"/>
      <c r="AB19" s="9"/>
      <c r="AC19" s="9"/>
      <c r="AD19" s="9"/>
      <c r="AE19" s="9"/>
      <c r="AF19" s="9"/>
      <c r="AG19" s="9"/>
      <c r="AH19" s="9"/>
      <c r="AI19" s="4"/>
      <c r="AJ19" s="4"/>
      <c r="AK19" s="4"/>
    </row>
    <row r="20" spans="1:37" x14ac:dyDescent="0.25">
      <c r="A20" s="4">
        <v>6</v>
      </c>
      <c r="B20" s="4">
        <f t="shared" si="14"/>
        <v>0</v>
      </c>
      <c r="C20" s="4">
        <f t="shared" si="14"/>
        <v>16</v>
      </c>
      <c r="F20" s="9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9"/>
      <c r="R20"/>
      <c r="S20"/>
      <c r="T20"/>
      <c r="U20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4"/>
      <c r="AJ20" s="4"/>
      <c r="AK20" s="4"/>
    </row>
    <row r="21" spans="1:37" x14ac:dyDescent="0.25">
      <c r="A21" s="4">
        <v>7</v>
      </c>
      <c r="B21" s="4">
        <f t="shared" si="14"/>
        <v>0</v>
      </c>
      <c r="C21" s="4">
        <f t="shared" si="14"/>
        <v>0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/>
      <c r="S21"/>
      <c r="T21"/>
      <c r="U21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4"/>
      <c r="AJ21" s="4"/>
      <c r="AK21" s="4"/>
    </row>
    <row r="22" spans="1:37" x14ac:dyDescent="0.25">
      <c r="R22"/>
      <c r="S22"/>
      <c r="T22"/>
      <c r="U22"/>
      <c r="AH22" s="4"/>
      <c r="AI22" s="4"/>
      <c r="AJ22" s="4"/>
      <c r="AK22" s="4"/>
    </row>
    <row r="23" spans="1:37" x14ac:dyDescent="0.25">
      <c r="A23" s="4"/>
      <c r="B23" s="4"/>
      <c r="C23" s="4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/>
      <c r="S23"/>
      <c r="T23"/>
      <c r="U23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4"/>
      <c r="AJ23" s="4"/>
      <c r="AK23" s="4"/>
    </row>
    <row r="24" spans="1:37" x14ac:dyDescent="0.25">
      <c r="A24" s="4"/>
      <c r="B24" s="41" t="s">
        <v>22</v>
      </c>
      <c r="C24" s="41"/>
      <c r="D24" s="11"/>
      <c r="E24" s="11">
        <v>3</v>
      </c>
      <c r="F24" s="12" t="s">
        <v>42</v>
      </c>
      <c r="G24" s="13">
        <v>1</v>
      </c>
      <c r="H24" s="13">
        <v>2</v>
      </c>
      <c r="I24" s="13">
        <v>3</v>
      </c>
      <c r="J24" s="13">
        <v>4</v>
      </c>
      <c r="K24" s="13">
        <v>5</v>
      </c>
      <c r="L24" s="13">
        <v>6</v>
      </c>
      <c r="M24" s="12"/>
      <c r="N24" s="12"/>
      <c r="O24" s="12"/>
      <c r="P24" s="12"/>
      <c r="Q24" s="12"/>
      <c r="R24"/>
      <c r="S24"/>
      <c r="T24"/>
      <c r="U24"/>
      <c r="V24" s="11"/>
      <c r="W24" s="12"/>
      <c r="X24" s="13"/>
      <c r="Y24" s="13"/>
      <c r="Z24" s="13"/>
      <c r="AA24" s="13"/>
      <c r="AB24" s="13"/>
      <c r="AC24" s="13"/>
      <c r="AD24" s="12"/>
      <c r="AE24" s="12"/>
      <c r="AF24" s="12"/>
      <c r="AG24" s="12"/>
      <c r="AH24" s="12"/>
      <c r="AI24" s="4"/>
      <c r="AJ24" s="4"/>
      <c r="AK24" s="4"/>
    </row>
    <row r="25" spans="1:37" x14ac:dyDescent="0.25">
      <c r="A25" s="4"/>
      <c r="B25" s="4" t="s">
        <v>6</v>
      </c>
      <c r="C25" s="4" t="s">
        <v>7</v>
      </c>
      <c r="E25" s="4" t="s">
        <v>32</v>
      </c>
      <c r="F25" s="4" t="s">
        <v>7</v>
      </c>
      <c r="G25" s="4" t="s">
        <v>33</v>
      </c>
      <c r="H25" s="4" t="s">
        <v>37</v>
      </c>
      <c r="I25" s="4" t="s">
        <v>31</v>
      </c>
      <c r="J25" s="4" t="s">
        <v>35</v>
      </c>
      <c r="K25" s="4" t="s">
        <v>34</v>
      </c>
      <c r="L25" s="4" t="s">
        <v>36</v>
      </c>
      <c r="M25" s="4" t="s">
        <v>38</v>
      </c>
      <c r="N25" s="4" t="s">
        <v>39</v>
      </c>
      <c r="O25" s="4" t="s">
        <v>40</v>
      </c>
      <c r="P25" s="4" t="s">
        <v>41</v>
      </c>
      <c r="R25" s="4" t="s">
        <v>43</v>
      </c>
      <c r="S25" s="4" t="s">
        <v>31</v>
      </c>
      <c r="T25" s="4" t="s">
        <v>44</v>
      </c>
      <c r="U25"/>
      <c r="V25" s="4" t="s">
        <v>35</v>
      </c>
      <c r="W25" s="4" t="s">
        <v>46</v>
      </c>
      <c r="Y25" s="25" t="s">
        <v>33</v>
      </c>
      <c r="Z25" s="25" t="s">
        <v>37</v>
      </c>
      <c r="AH25" s="4"/>
      <c r="AI25" s="4"/>
      <c r="AJ25" s="4"/>
      <c r="AK25" s="4"/>
    </row>
    <row r="26" spans="1:37" x14ac:dyDescent="0.25">
      <c r="A26" s="4">
        <v>1</v>
      </c>
      <c r="B26" s="4">
        <f>B15</f>
        <v>0</v>
      </c>
      <c r="C26" s="4">
        <f>C15</f>
        <v>0</v>
      </c>
      <c r="E26" s="4">
        <v>1</v>
      </c>
      <c r="F26" s="9">
        <f>F15</f>
        <v>0</v>
      </c>
      <c r="G26" s="33">
        <f ca="1">INDIRECT(ADDRESS(3+($E$24-1)*Dati!$F$4*6+($E4-1)*6+G$24,5,1,1,"OutSAP_X"))</f>
        <v>11.291468</v>
      </c>
      <c r="H26" s="14">
        <f ca="1">INDIRECT(ADDRESS(3+($E$24-1)*Dati!$F$4*6+($E4-1)*6+H$24,5,1,1,"OutSAP_X"))</f>
        <v>1.7133910000000001</v>
      </c>
      <c r="I26" s="14">
        <f ca="1">INDIRECT(ADDRESS(3+($E$24-1)*Dati!$F$4*6+($E4-1)*6+I$24,5,1,1,"OutSAP_X"))</f>
        <v>11.41006</v>
      </c>
      <c r="J26" s="14">
        <f ca="1">INDIRECT(ADDRESS(3+($E$24-1)*Dati!$F$4*6+($E4-1)*6+J$24,5,1,1,"OutSAP_X"))</f>
        <v>4.3727029999999996</v>
      </c>
      <c r="K26" s="14">
        <f ca="1">INDIRECT(ADDRESS(3+($E$24-1)*Dati!$F$4*6+($E4-1)*6+K$24,5,1,1,"OutSAP_X"))</f>
        <v>0.655748</v>
      </c>
      <c r="L26" s="14">
        <f ca="1">INDIRECT(ADDRESS(3+($E$24-1)*Dati!$F$4*6+($E4-1)*6+L$24,5,1,1,"OutSAP_X"))</f>
        <v>1.046975</v>
      </c>
      <c r="M26" s="14">
        <f ca="1">I26+ABS(K26)</f>
        <v>12.065808000000001</v>
      </c>
      <c r="N26" s="14">
        <f ca="1">J26+ABS(L26)</f>
        <v>5.4196779999999993</v>
      </c>
      <c r="O26" s="14">
        <f ca="1">M26+0.3*N26</f>
        <v>13.691711400000001</v>
      </c>
      <c r="P26" s="14">
        <f ca="1">N26+0.3*M26</f>
        <v>9.0394203999999991</v>
      </c>
      <c r="Q26" s="9"/>
      <c r="R26" s="4">
        <f>Dati!$B$4+2</f>
        <v>24.05</v>
      </c>
      <c r="S26" s="8">
        <f ca="1">R26+I26*$A$2</f>
        <v>35.460059999999999</v>
      </c>
      <c r="T26" s="8">
        <f ca="1">R26+O26*$A$2</f>
        <v>37.7417114</v>
      </c>
      <c r="V26" s="8">
        <f ca="1">R26+J26*$A$2</f>
        <v>28.422702999999998</v>
      </c>
      <c r="W26" s="9">
        <f ca="1">R26+P26*$A$2</f>
        <v>33.089420400000002</v>
      </c>
      <c r="X26" s="14"/>
      <c r="Y26" s="8">
        <f ca="1">$R26+G26*$A$2</f>
        <v>35.341467999999999</v>
      </c>
      <c r="Z26" s="8">
        <f ca="1">$R26+H26*$A$2</f>
        <v>25.763391000000002</v>
      </c>
      <c r="AA26" s="14"/>
      <c r="AB26" s="14"/>
      <c r="AC26" s="14"/>
      <c r="AD26" s="14"/>
      <c r="AE26" s="14"/>
      <c r="AF26" s="14"/>
      <c r="AG26" s="14"/>
      <c r="AH26" s="9"/>
      <c r="AI26" s="4"/>
      <c r="AJ26" s="8"/>
      <c r="AK26" s="8"/>
    </row>
    <row r="27" spans="1:37" x14ac:dyDescent="0.25">
      <c r="A27" s="4">
        <v>2</v>
      </c>
      <c r="B27" s="4">
        <f t="shared" ref="B27:C27" si="30">B16</f>
        <v>22.05</v>
      </c>
      <c r="C27" s="4">
        <f t="shared" si="30"/>
        <v>0</v>
      </c>
      <c r="E27" s="4">
        <v>2</v>
      </c>
      <c r="F27" s="9">
        <f>F16</f>
        <v>4.3</v>
      </c>
      <c r="G27" s="33">
        <f ca="1">INDIRECT(ADDRESS(3+($E$24-1)*Dati!$F$4*6+($E5-1)*6+G$24,5,1,1,"OutSAP_X"))</f>
        <v>11.277813</v>
      </c>
      <c r="H27" s="14">
        <f ca="1">INDIRECT(ADDRESS(3+($E$24-1)*Dati!$F$4*6+($E5-1)*6+H$24,5,1,1,"OutSAP_X"))</f>
        <v>0.448934</v>
      </c>
      <c r="I27" s="14">
        <f ca="1">INDIRECT(ADDRESS(3+($E$24-1)*Dati!$F$4*6+($E5-1)*6+I$24,5,1,1,"OutSAP_X"))</f>
        <v>11.389032</v>
      </c>
      <c r="J27" s="14">
        <f ca="1">INDIRECT(ADDRESS(3+($E$24-1)*Dati!$F$4*6+($E5-1)*6+J$24,5,1,1,"OutSAP_X"))</f>
        <v>1.1950730000000001</v>
      </c>
      <c r="K27" s="14">
        <f ca="1">INDIRECT(ADDRESS(3+($E$24-1)*Dati!$F$4*6+($E5-1)*6+K$24,5,1,1,"OutSAP_X"))</f>
        <v>0.16687399999999999</v>
      </c>
      <c r="L27" s="14">
        <f ca="1">INDIRECT(ADDRESS(3+($E$24-1)*Dati!$F$4*6+($E5-1)*6+L$24,5,1,1,"OutSAP_X"))</f>
        <v>0.26693499999999998</v>
      </c>
      <c r="M27" s="14">
        <f t="shared" ref="M27:M29" ca="1" si="31">I27+ABS(K27)</f>
        <v>11.555906</v>
      </c>
      <c r="N27" s="14">
        <f t="shared" ref="N27:N29" ca="1" si="32">J27+ABS(L27)</f>
        <v>1.462008</v>
      </c>
      <c r="O27" s="14">
        <f t="shared" ref="O27:O29" ca="1" si="33">M27+0.3*N27</f>
        <v>11.994508400000001</v>
      </c>
      <c r="P27" s="14">
        <f t="shared" ref="P27:P29" ca="1" si="34">N27+0.3*M27</f>
        <v>4.9287798</v>
      </c>
      <c r="Q27" s="9"/>
      <c r="R27" s="4">
        <f>Dati!$B$4+2</f>
        <v>24.05</v>
      </c>
      <c r="S27" s="8">
        <f t="shared" ref="S27:S30" ca="1" si="35">R27+I27*$A$2</f>
        <v>35.439031999999997</v>
      </c>
      <c r="T27" s="8">
        <f t="shared" ref="T27:T30" ca="1" si="36">R27+O27*$A$2</f>
        <v>36.044508399999998</v>
      </c>
      <c r="V27" s="8">
        <f t="shared" ref="V27:V30" ca="1" si="37">R27+J27*$A$2</f>
        <v>25.245073000000001</v>
      </c>
      <c r="W27" s="9">
        <f t="shared" ref="W27:W30" ca="1" si="38">R27+P27*$A$2</f>
        <v>28.978779800000002</v>
      </c>
      <c r="X27" s="14"/>
      <c r="Y27" s="8">
        <f t="shared" ref="Y27:Y30" ca="1" si="39">$R27+G27*$A$2</f>
        <v>35.327812999999999</v>
      </c>
      <c r="Z27" s="8">
        <f t="shared" ref="Z27:Z30" ca="1" si="40">$R27+H27*$A$2</f>
        <v>24.498934000000002</v>
      </c>
      <c r="AA27" s="14"/>
      <c r="AB27" s="14"/>
      <c r="AC27" s="14"/>
      <c r="AD27" s="14"/>
      <c r="AE27" s="14"/>
      <c r="AF27" s="14"/>
      <c r="AG27" s="14"/>
      <c r="AH27" s="9"/>
      <c r="AI27" s="4"/>
      <c r="AJ27" s="8"/>
      <c r="AK27" s="8"/>
    </row>
    <row r="28" spans="1:37" x14ac:dyDescent="0.25">
      <c r="A28" s="4">
        <v>3</v>
      </c>
      <c r="B28" s="4">
        <f t="shared" ref="B28:C28" si="41">B17</f>
        <v>22.05</v>
      </c>
      <c r="C28" s="4">
        <f t="shared" si="41"/>
        <v>8.4</v>
      </c>
      <c r="E28" s="4">
        <v>3</v>
      </c>
      <c r="F28" s="9">
        <f>F17</f>
        <v>8.4</v>
      </c>
      <c r="G28" s="33">
        <f ca="1">INDIRECT(ADDRESS(3+($E$24-1)*Dati!$F$4*6+($E6-1)*6+G$24,5,1,1,"OutSAP_X"))</f>
        <v>11.264792999999999</v>
      </c>
      <c r="H28" s="14">
        <f ca="1">INDIRECT(ADDRESS(3+($E$24-1)*Dati!$F$4*6+($E6-1)*6+H$24,5,1,1,"OutSAP_X"))</f>
        <v>-0.75671200000000005</v>
      </c>
      <c r="I28" s="14">
        <f ca="1">INDIRECT(ADDRESS(3+($E$24-1)*Dati!$F$4*6+($E6-1)*6+I$24,5,1,1,"OutSAP_X"))</f>
        <v>11.369565</v>
      </c>
      <c r="J28" s="14">
        <f ca="1">INDIRECT(ADDRESS(3+($E$24-1)*Dati!$F$4*6+($E6-1)*6+J$24,5,1,1,"OutSAP_X"))</f>
        <v>1.9044209999999999</v>
      </c>
      <c r="K28" s="14">
        <f ca="1">INDIRECT(ADDRESS(3+($E$24-1)*Dati!$F$4*6+($E6-1)*6+K$24,5,1,1,"OutSAP_X"))</f>
        <v>-0.299261</v>
      </c>
      <c r="L28" s="14">
        <f ca="1">INDIRECT(ADDRESS(3+($E$24-1)*Dati!$F$4*6+($E6-1)*6+L$24,5,1,1,"OutSAP_X"))</f>
        <v>-0.476825</v>
      </c>
      <c r="M28" s="14">
        <f t="shared" ca="1" si="31"/>
        <v>11.668825999999999</v>
      </c>
      <c r="N28" s="14">
        <f t="shared" ca="1" si="32"/>
        <v>2.381246</v>
      </c>
      <c r="O28" s="14">
        <f t="shared" ca="1" si="33"/>
        <v>12.3831998</v>
      </c>
      <c r="P28" s="14">
        <f t="shared" ca="1" si="34"/>
        <v>5.8818938000000003</v>
      </c>
      <c r="Q28" s="9"/>
      <c r="R28" s="4">
        <f>Dati!$B$4+2</f>
        <v>24.05</v>
      </c>
      <c r="S28" s="8">
        <f t="shared" ca="1" si="35"/>
        <v>35.419564999999999</v>
      </c>
      <c r="T28" s="8">
        <f t="shared" ca="1" si="36"/>
        <v>36.433199799999997</v>
      </c>
      <c r="V28" s="8">
        <f t="shared" ca="1" si="37"/>
        <v>25.954421</v>
      </c>
      <c r="W28" s="9">
        <f t="shared" ca="1" si="38"/>
        <v>29.931893800000001</v>
      </c>
      <c r="X28" s="14"/>
      <c r="Y28" s="8">
        <f t="shared" ca="1" si="39"/>
        <v>35.314793000000002</v>
      </c>
      <c r="Z28" s="8">
        <f t="shared" ca="1" si="40"/>
        <v>23.293288</v>
      </c>
      <c r="AA28" s="14"/>
      <c r="AB28" s="14"/>
      <c r="AC28" s="14"/>
      <c r="AD28" s="14"/>
      <c r="AE28" s="14"/>
      <c r="AF28" s="14"/>
      <c r="AG28" s="14"/>
      <c r="AH28" s="9"/>
      <c r="AI28" s="4"/>
      <c r="AJ28" s="8"/>
      <c r="AK28" s="8"/>
    </row>
    <row r="29" spans="1:37" x14ac:dyDescent="0.25">
      <c r="A29" s="4">
        <v>4</v>
      </c>
      <c r="B29" s="4">
        <f t="shared" ref="B29:C29" si="42">B18</f>
        <v>8.3000000000000007</v>
      </c>
      <c r="C29" s="4">
        <f t="shared" si="42"/>
        <v>8.4</v>
      </c>
      <c r="E29" s="4">
        <v>4</v>
      </c>
      <c r="F29" s="9">
        <f>F18</f>
        <v>12.2</v>
      </c>
      <c r="G29" s="33">
        <f ca="1">INDIRECT(ADDRESS(3+($E$24-1)*Dati!$F$4*6+($E7-1)*6+G$24,5,1,1,"OutSAP_X"))</f>
        <v>11.252725999999999</v>
      </c>
      <c r="H29" s="14">
        <f ca="1">INDIRECT(ADDRESS(3+($E$24-1)*Dati!$F$4*6+($E7-1)*6+H$24,5,1,1,"OutSAP_X"))</f>
        <v>-1.874139</v>
      </c>
      <c r="I29" s="14">
        <f ca="1">INDIRECT(ADDRESS(3+($E$24-1)*Dati!$F$4*6+($E7-1)*6+I$24,5,1,1,"OutSAP_X"))</f>
        <v>11.352034</v>
      </c>
      <c r="J29" s="14">
        <f ca="1">INDIRECT(ADDRESS(3+($E$24-1)*Dati!$F$4*6+($E7-1)*6+J$24,5,1,1,"OutSAP_X"))</f>
        <v>4.7207460000000001</v>
      </c>
      <c r="K29" s="14">
        <f ca="1">INDIRECT(ADDRESS(3+($E$24-1)*Dati!$F$4*6+($E7-1)*6+K$24,5,1,1,"OutSAP_X"))</f>
        <v>-0.73128899999999997</v>
      </c>
      <c r="L29" s="14">
        <f ca="1">INDIRECT(ADDRESS(3+($E$24-1)*Dati!$F$4*6+($E7-1)*6+L$24,5,1,1,"OutSAP_X"))</f>
        <v>-1.1661630000000001</v>
      </c>
      <c r="M29" s="14">
        <f t="shared" ca="1" si="31"/>
        <v>12.083323</v>
      </c>
      <c r="N29" s="14">
        <f t="shared" ca="1" si="32"/>
        <v>5.8869090000000002</v>
      </c>
      <c r="O29" s="14">
        <f t="shared" ca="1" si="33"/>
        <v>13.849395700000001</v>
      </c>
      <c r="P29" s="14">
        <f t="shared" ca="1" si="34"/>
        <v>9.5119059000000004</v>
      </c>
      <c r="Q29" s="9"/>
      <c r="R29" s="4">
        <f>Dati!$B$4+2</f>
        <v>24.05</v>
      </c>
      <c r="S29" s="8">
        <f t="shared" ca="1" si="35"/>
        <v>35.402034</v>
      </c>
      <c r="T29" s="8">
        <f t="shared" ca="1" si="36"/>
        <v>37.899395699999999</v>
      </c>
      <c r="V29" s="8">
        <f t="shared" ca="1" si="37"/>
        <v>28.770746000000003</v>
      </c>
      <c r="W29" s="9">
        <f t="shared" ca="1" si="38"/>
        <v>33.561905899999999</v>
      </c>
      <c r="X29" s="14"/>
      <c r="Y29" s="8">
        <f t="shared" ca="1" si="39"/>
        <v>35.302726</v>
      </c>
      <c r="Z29" s="8">
        <f t="shared" ca="1" si="40"/>
        <v>22.175861000000001</v>
      </c>
      <c r="AA29" s="14"/>
      <c r="AB29" s="14"/>
      <c r="AC29" s="14"/>
      <c r="AD29" s="14"/>
      <c r="AE29" s="14"/>
      <c r="AF29" s="14"/>
      <c r="AG29" s="14"/>
      <c r="AH29" s="9"/>
      <c r="AI29" s="4"/>
      <c r="AJ29" s="8"/>
      <c r="AK29" s="8"/>
    </row>
    <row r="30" spans="1:37" x14ac:dyDescent="0.25">
      <c r="A30" s="4">
        <v>5</v>
      </c>
      <c r="B30" s="4">
        <f t="shared" ref="B30:C30" si="43">B19</f>
        <v>8.3000000000000007</v>
      </c>
      <c r="C30" s="4">
        <f t="shared" si="43"/>
        <v>16</v>
      </c>
      <c r="E30" s="4">
        <v>5</v>
      </c>
      <c r="F30" s="9">
        <f t="shared" ref="F30" si="44">F19</f>
        <v>16</v>
      </c>
      <c r="G30" s="33">
        <f ca="1">INDIRECT(ADDRESS(3+($E$24-1)*Dati!$F$4*6+($E8-1)*6+G$24,5,1,1,"OutSAP_X"))</f>
        <v>11.240658</v>
      </c>
      <c r="H30" s="14">
        <f ca="1">INDIRECT(ADDRESS(3+($E$24-1)*Dati!$F$4*6+($E8-1)*6+H$24,5,1,1,"OutSAP_X"))</f>
        <v>-2.9915660000000002</v>
      </c>
      <c r="I30" s="14">
        <f ca="1">INDIRECT(ADDRESS(3+($E$24-1)*Dati!$F$4*6+($E8-1)*6+I$24,5,1,1,"OutSAP_X"))</f>
        <v>11.334996</v>
      </c>
      <c r="J30" s="14">
        <f ca="1">INDIRECT(ADDRESS(3+($E$24-1)*Dati!$F$4*6+($E8-1)*6+J$24,5,1,1,"OutSAP_X"))</f>
        <v>7.5454460000000001</v>
      </c>
      <c r="K30" s="14">
        <f ca="1">INDIRECT(ADDRESS(3+($E$24-1)*Dati!$F$4*6+($E8-1)*6+K$24,5,1,1,"OutSAP_X"))</f>
        <v>-1.1633169999999999</v>
      </c>
      <c r="L30" s="14">
        <f ca="1">INDIRECT(ADDRESS(3+($E$24-1)*Dati!$F$4*6+($E8-1)*6+L$24,5,1,1,"OutSAP_X"))</f>
        <v>-1.8555010000000001</v>
      </c>
      <c r="M30" s="14">
        <f t="shared" ref="M30" ca="1" si="45">I30+ABS(K30)</f>
        <v>12.498313</v>
      </c>
      <c r="N30" s="14">
        <f t="shared" ref="N30" ca="1" si="46">J30+ABS(L30)</f>
        <v>9.4009470000000004</v>
      </c>
      <c r="O30" s="14">
        <f t="shared" ref="O30" ca="1" si="47">M30+0.3*N30</f>
        <v>15.3185971</v>
      </c>
      <c r="P30" s="14">
        <f t="shared" ref="P30" ca="1" si="48">N30+0.3*M30</f>
        <v>13.1504409</v>
      </c>
      <c r="Q30" s="9"/>
      <c r="R30" s="4">
        <f>Dati!$B$4+2</f>
        <v>24.05</v>
      </c>
      <c r="S30" s="8">
        <f t="shared" ca="1" si="35"/>
        <v>35.384996000000001</v>
      </c>
      <c r="T30" s="8">
        <f t="shared" ca="1" si="36"/>
        <v>39.368597100000002</v>
      </c>
      <c r="V30" s="8">
        <f t="shared" ca="1" si="37"/>
        <v>31.595446000000003</v>
      </c>
      <c r="W30" s="9">
        <f t="shared" ca="1" si="38"/>
        <v>37.200440900000004</v>
      </c>
      <c r="X30" s="9"/>
      <c r="Y30" s="8">
        <f t="shared" ca="1" si="39"/>
        <v>35.290658000000001</v>
      </c>
      <c r="Z30" s="8">
        <f t="shared" ca="1" si="40"/>
        <v>21.058434000000002</v>
      </c>
      <c r="AA30" s="9"/>
      <c r="AB30" s="9"/>
      <c r="AC30" s="9"/>
      <c r="AD30" s="9"/>
      <c r="AE30" s="9"/>
      <c r="AF30" s="9"/>
      <c r="AG30" s="9"/>
      <c r="AH30" s="9"/>
      <c r="AI30" s="4"/>
      <c r="AJ30" s="4"/>
      <c r="AK30" s="4"/>
    </row>
    <row r="31" spans="1:37" x14ac:dyDescent="0.25">
      <c r="A31" s="4">
        <v>6</v>
      </c>
      <c r="B31" s="4">
        <f t="shared" ref="B31:C31" si="49">B20</f>
        <v>0</v>
      </c>
      <c r="C31" s="4">
        <f t="shared" si="49"/>
        <v>16</v>
      </c>
      <c r="F31" s="9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9"/>
      <c r="R31"/>
      <c r="S31"/>
      <c r="T31"/>
      <c r="U31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4"/>
      <c r="AJ31" s="4"/>
      <c r="AK31" s="4"/>
    </row>
    <row r="32" spans="1:37" x14ac:dyDescent="0.25">
      <c r="A32" s="4">
        <v>7</v>
      </c>
      <c r="B32" s="4">
        <f t="shared" ref="B32:C32" si="50">B21</f>
        <v>0</v>
      </c>
      <c r="C32" s="4">
        <f t="shared" si="50"/>
        <v>0</v>
      </c>
      <c r="H32"/>
      <c r="I32"/>
      <c r="J32"/>
      <c r="K32"/>
      <c r="L32"/>
      <c r="M32"/>
      <c r="N32"/>
      <c r="O32"/>
      <c r="P32"/>
      <c r="Q32" s="9"/>
      <c r="R32"/>
      <c r="S32"/>
      <c r="T32"/>
      <c r="U32"/>
      <c r="AH32" s="9"/>
      <c r="AI32" s="4"/>
      <c r="AJ32" s="4"/>
      <c r="AK32" s="4"/>
    </row>
    <row r="33" spans="5:37" x14ac:dyDescent="0.25">
      <c r="R33"/>
      <c r="S33"/>
      <c r="T33"/>
      <c r="U33"/>
      <c r="AH33" s="4"/>
      <c r="AI33" s="4"/>
      <c r="AJ33" s="4"/>
      <c r="AK33" s="4"/>
    </row>
    <row r="34" spans="5:37" x14ac:dyDescent="0.25">
      <c r="R34"/>
      <c r="S34"/>
      <c r="T34"/>
      <c r="U34"/>
      <c r="AH34" s="4"/>
      <c r="AI34" s="4"/>
      <c r="AJ34" s="4"/>
      <c r="AK34" s="4"/>
    </row>
    <row r="35" spans="5:37" x14ac:dyDescent="0.25">
      <c r="E35" s="11">
        <v>4</v>
      </c>
      <c r="F35" s="12" t="s">
        <v>42</v>
      </c>
      <c r="G35" s="13">
        <v>1</v>
      </c>
      <c r="H35" s="13">
        <v>2</v>
      </c>
      <c r="I35" s="13">
        <v>3</v>
      </c>
      <c r="J35" s="13">
        <v>4</v>
      </c>
      <c r="K35" s="13">
        <v>5</v>
      </c>
      <c r="L35" s="13">
        <v>6</v>
      </c>
      <c r="M35" s="12"/>
      <c r="N35" s="12"/>
      <c r="O35" s="12"/>
      <c r="P35" s="12"/>
      <c r="R35"/>
      <c r="S35"/>
      <c r="T35"/>
      <c r="U35"/>
      <c r="V35" s="11"/>
      <c r="W35" s="12"/>
      <c r="X35" s="13"/>
      <c r="Y35" s="13"/>
      <c r="Z35" s="13"/>
      <c r="AA35" s="13"/>
      <c r="AB35" s="13"/>
      <c r="AC35" s="13"/>
      <c r="AD35" s="12"/>
      <c r="AE35" s="12"/>
      <c r="AF35" s="12"/>
      <c r="AG35" s="12"/>
      <c r="AH35" s="4"/>
      <c r="AI35" s="4"/>
      <c r="AJ35" s="4"/>
      <c r="AK35" s="4"/>
    </row>
    <row r="36" spans="5:37" x14ac:dyDescent="0.25">
      <c r="E36" s="4" t="s">
        <v>32</v>
      </c>
      <c r="F36" s="4" t="s">
        <v>7</v>
      </c>
      <c r="G36" s="4" t="s">
        <v>33</v>
      </c>
      <c r="H36" s="4" t="s">
        <v>37</v>
      </c>
      <c r="I36" s="4" t="s">
        <v>31</v>
      </c>
      <c r="J36" s="4" t="s">
        <v>35</v>
      </c>
      <c r="K36" s="4" t="s">
        <v>34</v>
      </c>
      <c r="L36" s="4" t="s">
        <v>36</v>
      </c>
      <c r="M36" s="4" t="s">
        <v>38</v>
      </c>
      <c r="N36" s="4" t="s">
        <v>39</v>
      </c>
      <c r="O36" s="4" t="s">
        <v>40</v>
      </c>
      <c r="P36" s="4" t="s">
        <v>41</v>
      </c>
      <c r="R36" s="4" t="s">
        <v>43</v>
      </c>
      <c r="S36" s="4" t="s">
        <v>31</v>
      </c>
      <c r="T36" s="4" t="s">
        <v>44</v>
      </c>
      <c r="U36"/>
      <c r="V36" s="4" t="s">
        <v>35</v>
      </c>
      <c r="W36" s="4" t="s">
        <v>46</v>
      </c>
      <c r="Y36" s="25" t="s">
        <v>33</v>
      </c>
      <c r="Z36" s="25" t="s">
        <v>37</v>
      </c>
      <c r="AH36" s="4"/>
      <c r="AI36" s="4"/>
      <c r="AJ36" s="4"/>
      <c r="AK36" s="4"/>
    </row>
    <row r="37" spans="5:37" x14ac:dyDescent="0.25">
      <c r="E37" s="4">
        <v>1</v>
      </c>
      <c r="F37" s="9">
        <f>F26</f>
        <v>0</v>
      </c>
      <c r="G37" s="9">
        <f ca="1">INDIRECT(ADDRESS(3+($E$35-1)*Dati!$F$4*6+($E4-1)*6+G$35,5,1,1,"OutSAP_X"))</f>
        <v>14.6319</v>
      </c>
      <c r="H37" s="14">
        <f ca="1">INDIRECT(ADDRESS(3+($E$35-1)*Dati!$F$4*6+($E4-1)*6+H$35,5,1,1,"OutSAP_X"))</f>
        <v>2.2808890000000002</v>
      </c>
      <c r="I37" s="17">
        <f ca="1">INDIRECT(ADDRESS(3+($E$35-1)*Dati!$F$4*6+($E4-1)*6+I$35,5,1,1,"OutSAP_X"))</f>
        <v>14.739293999999999</v>
      </c>
      <c r="J37" s="14">
        <f ca="1">INDIRECT(ADDRESS(3+($E$35-1)*Dati!$F$4*6+($E4-1)*6+J$35,5,1,1,"OutSAP_X"))</f>
        <v>5.6933179999999997</v>
      </c>
      <c r="K37" s="14">
        <f ca="1">INDIRECT(ADDRESS(3+($E$35-1)*Dati!$F$4*6+($E4-1)*6+K$35,5,1,1,"OutSAP_X"))</f>
        <v>0.86610600000000004</v>
      </c>
      <c r="L37" s="14">
        <f ca="1">INDIRECT(ADDRESS(3+($E$35-1)*Dati!$F$4*6+($E4-1)*6+L$35,5,1,1,"OutSAP_X"))</f>
        <v>1.367424</v>
      </c>
      <c r="M37" s="14">
        <f ca="1">I37+ABS(K37)</f>
        <v>15.605399999999999</v>
      </c>
      <c r="N37" s="14">
        <f ca="1">J37+ABS(L37)</f>
        <v>7.0607419999999994</v>
      </c>
      <c r="O37" s="14">
        <f ca="1">M37+0.3*N37</f>
        <v>17.723622599999999</v>
      </c>
      <c r="P37" s="14">
        <f ca="1">N37+0.3*M37</f>
        <v>11.742362</v>
      </c>
      <c r="R37" s="4">
        <f>Dati!$B$4+2</f>
        <v>24.05</v>
      </c>
      <c r="S37" s="8">
        <f ca="1">R37+I37*$A$2</f>
        <v>38.789293999999998</v>
      </c>
      <c r="T37" s="8">
        <f ca="1">R37+O37*$A$2</f>
        <v>41.773622599999996</v>
      </c>
      <c r="V37" s="8">
        <f ca="1">R37+J37*$A$2</f>
        <v>29.743318000000002</v>
      </c>
      <c r="W37" s="9">
        <f ca="1">R37+P37*$A$2</f>
        <v>35.792361999999997</v>
      </c>
      <c r="X37" s="14"/>
      <c r="Y37" s="8">
        <f ca="1">$R37+G37*$A$2</f>
        <v>38.681899999999999</v>
      </c>
      <c r="Z37" s="8">
        <f ca="1">$R37+H37*$A$2</f>
        <v>26.330888999999999</v>
      </c>
      <c r="AA37" s="14"/>
      <c r="AB37" s="14"/>
      <c r="AC37" s="14"/>
      <c r="AD37" s="14"/>
      <c r="AE37" s="14"/>
      <c r="AF37" s="14"/>
      <c r="AG37" s="14"/>
      <c r="AH37" s="4"/>
      <c r="AI37" s="4"/>
      <c r="AJ37" s="8"/>
      <c r="AK37" s="8"/>
    </row>
    <row r="38" spans="5:37" x14ac:dyDescent="0.25">
      <c r="E38" s="4">
        <v>2</v>
      </c>
      <c r="F38" s="9">
        <f>F27</f>
        <v>4.3</v>
      </c>
      <c r="G38" s="9">
        <f ca="1">INDIRECT(ADDRESS(3+($E$35-1)*Dati!$F$4*6+($E5-1)*6+G$35,5,1,1,"OutSAP_X"))</f>
        <v>14.643703</v>
      </c>
      <c r="H38" s="14">
        <f ca="1">INDIRECT(ADDRESS(3+($E$35-1)*Dati!$F$4*6+($E5-1)*6+H$35,5,1,1,"OutSAP_X"))</f>
        <v>0.59434100000000001</v>
      </c>
      <c r="I38" s="17">
        <f ca="1">INDIRECT(ADDRESS(3+($E$35-1)*Dati!$F$4*6+($E5-1)*6+I$35,5,1,1,"OutSAP_X"))</f>
        <v>14.741433000000001</v>
      </c>
      <c r="J38" s="14">
        <f ca="1">INDIRECT(ADDRESS(3+($E$35-1)*Dati!$F$4*6+($E5-1)*6+J$35,5,1,1,"OutSAP_X"))</f>
        <v>1.530948</v>
      </c>
      <c r="K38" s="14">
        <f ca="1">INDIRECT(ADDRESS(3+($E$35-1)*Dati!$F$4*6+($E5-1)*6+K$35,5,1,1,"OutSAP_X"))</f>
        <v>0.21704899999999999</v>
      </c>
      <c r="L38" s="14">
        <f ca="1">INDIRECT(ADDRESS(3+($E$35-1)*Dati!$F$4*6+($E5-1)*6+L$35,5,1,1,"OutSAP_X"))</f>
        <v>0.34316799999999997</v>
      </c>
      <c r="M38" s="14">
        <f t="shared" ref="M38:M40" ca="1" si="51">I38+ABS(K38)</f>
        <v>14.958482</v>
      </c>
      <c r="N38" s="14">
        <f t="shared" ref="N38:N40" ca="1" si="52">J38+ABS(L38)</f>
        <v>1.8741159999999999</v>
      </c>
      <c r="O38" s="14">
        <f t="shared" ref="O38:O40" ca="1" si="53">M38+0.3*N38</f>
        <v>15.520716800000001</v>
      </c>
      <c r="P38" s="14">
        <f t="shared" ref="P38:P40" ca="1" si="54">N38+0.3*M38</f>
        <v>6.3616605999999996</v>
      </c>
      <c r="R38" s="4">
        <f>Dati!$B$4+2</f>
        <v>24.05</v>
      </c>
      <c r="S38" s="8">
        <f t="shared" ref="S38:S41" ca="1" si="55">R38+I38*$A$2</f>
        <v>38.791432999999998</v>
      </c>
      <c r="T38" s="8">
        <f t="shared" ref="T38:T41" ca="1" si="56">R38+O38*$A$2</f>
        <v>39.5707168</v>
      </c>
      <c r="V38" s="8">
        <f t="shared" ref="V38:V41" ca="1" si="57">R38+J38*$A$2</f>
        <v>25.580947999999999</v>
      </c>
      <c r="W38" s="9">
        <f t="shared" ref="W38:W41" ca="1" si="58">R38+P38*$A$2</f>
        <v>30.411660600000001</v>
      </c>
      <c r="X38" s="14"/>
      <c r="Y38" s="8">
        <f t="shared" ref="Y38:Y41" ca="1" si="59">$R38+G38*$A$2</f>
        <v>38.693702999999999</v>
      </c>
      <c r="Z38" s="8">
        <f t="shared" ref="Z38:Z41" ca="1" si="60">$R38+H38*$A$2</f>
        <v>24.644341000000001</v>
      </c>
      <c r="AA38" s="14"/>
      <c r="AB38" s="14"/>
      <c r="AC38" s="14"/>
      <c r="AD38" s="14"/>
      <c r="AE38" s="14"/>
      <c r="AF38" s="14"/>
      <c r="AG38" s="14"/>
      <c r="AH38" s="4"/>
      <c r="AI38" s="4"/>
      <c r="AJ38" s="8"/>
      <c r="AK38" s="8"/>
    </row>
    <row r="39" spans="5:37" x14ac:dyDescent="0.25">
      <c r="E39" s="4">
        <v>3</v>
      </c>
      <c r="F39" s="9">
        <f>F28</f>
        <v>8.4</v>
      </c>
      <c r="G39" s="9">
        <f ca="1">INDIRECT(ADDRESS(3+($E$35-1)*Dati!$F$4*6+($E6-1)*6+G$35,5,1,1,"OutSAP_X"))</f>
        <v>14.654957</v>
      </c>
      <c r="H39" s="14">
        <f ca="1">INDIRECT(ADDRESS(3+($E$35-1)*Dati!$F$4*6+($E6-1)*6+H$35,5,1,1,"OutSAP_X"))</f>
        <v>-1.0137620000000001</v>
      </c>
      <c r="I39" s="17">
        <f ca="1">INDIRECT(ADDRESS(3+($E$35-1)*Dati!$F$4*6+($E6-1)*6+I$35,5,1,1,"OutSAP_X"))</f>
        <v>14.744239</v>
      </c>
      <c r="J39" s="14">
        <f ca="1">INDIRECT(ADDRESS(3+($E$35-1)*Dati!$F$4*6+($E6-1)*6+J$35,5,1,1,"OutSAP_X"))</f>
        <v>2.5285340000000001</v>
      </c>
      <c r="K39" s="14">
        <f ca="1">INDIRECT(ADDRESS(3+($E$35-1)*Dati!$F$4*6+($E6-1)*6+K$35,5,1,1,"OutSAP_X"))</f>
        <v>-0.40181899999999998</v>
      </c>
      <c r="L39" s="14">
        <f ca="1">INDIRECT(ADDRESS(3+($E$35-1)*Dati!$F$4*6+($E6-1)*6+L$35,5,1,1,"OutSAP_X"))</f>
        <v>-0.63344699999999998</v>
      </c>
      <c r="M39" s="14">
        <f t="shared" ca="1" si="51"/>
        <v>15.146058</v>
      </c>
      <c r="N39" s="14">
        <f t="shared" ca="1" si="52"/>
        <v>3.1619809999999999</v>
      </c>
      <c r="O39" s="14">
        <f t="shared" ca="1" si="53"/>
        <v>16.0946523</v>
      </c>
      <c r="P39" s="14">
        <f t="shared" ca="1" si="54"/>
        <v>7.7057983999999999</v>
      </c>
      <c r="R39" s="4">
        <f>Dati!$B$4+2</f>
        <v>24.05</v>
      </c>
      <c r="S39" s="8">
        <f ca="1">R39+I39*$A$2</f>
        <v>38.794239000000005</v>
      </c>
      <c r="T39" s="8">
        <f t="shared" ca="1" si="56"/>
        <v>40.144652300000004</v>
      </c>
      <c r="V39" s="8">
        <f t="shared" ca="1" si="57"/>
        <v>26.578534000000001</v>
      </c>
      <c r="W39" s="9">
        <f t="shared" ca="1" si="58"/>
        <v>31.7557984</v>
      </c>
      <c r="X39" s="14"/>
      <c r="Y39" s="8">
        <f t="shared" ca="1" si="59"/>
        <v>38.704957</v>
      </c>
      <c r="Z39" s="8">
        <f t="shared" ca="1" si="60"/>
        <v>23.036238000000001</v>
      </c>
      <c r="AA39" s="14"/>
      <c r="AB39" s="14"/>
      <c r="AC39" s="14"/>
      <c r="AD39" s="14"/>
      <c r="AE39" s="14"/>
      <c r="AF39" s="14"/>
      <c r="AG39" s="14"/>
      <c r="AH39" s="4"/>
      <c r="AI39" s="4"/>
      <c r="AJ39" s="8"/>
      <c r="AK39" s="8"/>
    </row>
    <row r="40" spans="5:37" x14ac:dyDescent="0.25">
      <c r="E40" s="4">
        <v>4</v>
      </c>
      <c r="F40" s="9">
        <f>F29</f>
        <v>12.2</v>
      </c>
      <c r="G40" s="9">
        <f ca="1">INDIRECT(ADDRESS(3+($E$35-1)*Dati!$F$4*6+($E7-1)*6+G$35,5,1,1,"OutSAP_X"))</f>
        <v>14.665388</v>
      </c>
      <c r="H40" s="14">
        <f ca="1">INDIRECT(ADDRESS(3+($E$35-1)*Dati!$F$4*6+($E7-1)*6+H$35,5,1,1,"OutSAP_X"))</f>
        <v>-2.5042</v>
      </c>
      <c r="I40" s="17">
        <f ca="1">INDIRECT(ADDRESS(3+($E$35-1)*Dati!$F$4*6+($E7-1)*6+I$35,5,1,1,"OutSAP_X"))</f>
        <v>14.747506</v>
      </c>
      <c r="J40" s="14">
        <f ca="1">INDIRECT(ADDRESS(3+($E$35-1)*Dati!$F$4*6+($E7-1)*6+J$35,5,1,1,"OutSAP_X"))</f>
        <v>6.218407</v>
      </c>
      <c r="K40" s="14">
        <f ca="1">INDIRECT(ADDRESS(3+($E$35-1)*Dati!$F$4*6+($E7-1)*6+K$35,5,1,1,"OutSAP_X"))</f>
        <v>-0.97540400000000005</v>
      </c>
      <c r="L40" s="14">
        <f ca="1">INDIRECT(ADDRESS(3+($E$35-1)*Dati!$F$4*6+($E7-1)*6+L$35,5,1,1,"OutSAP_X"))</f>
        <v>-1.5386029999999999</v>
      </c>
      <c r="M40" s="14">
        <f t="shared" ca="1" si="51"/>
        <v>15.722909999999999</v>
      </c>
      <c r="N40" s="14">
        <f t="shared" ca="1" si="52"/>
        <v>7.7570100000000002</v>
      </c>
      <c r="O40" s="14">
        <f t="shared" ca="1" si="53"/>
        <v>18.050013</v>
      </c>
      <c r="P40" s="14">
        <f t="shared" ca="1" si="54"/>
        <v>12.473883000000001</v>
      </c>
      <c r="R40" s="4">
        <f>Dati!$B$4+2</f>
        <v>24.05</v>
      </c>
      <c r="S40" s="8">
        <f t="shared" ca="1" si="55"/>
        <v>38.797505999999998</v>
      </c>
      <c r="T40" s="8">
        <f t="shared" ca="1" si="56"/>
        <v>42.100013000000004</v>
      </c>
      <c r="V40" s="8">
        <f t="shared" ca="1" si="57"/>
        <v>30.268407</v>
      </c>
      <c r="W40" s="9">
        <f t="shared" ca="1" si="58"/>
        <v>36.523882999999998</v>
      </c>
      <c r="X40" s="14"/>
      <c r="Y40" s="8">
        <f t="shared" ca="1" si="59"/>
        <v>38.715388000000004</v>
      </c>
      <c r="Z40" s="8">
        <f t="shared" ca="1" si="60"/>
        <v>21.5458</v>
      </c>
      <c r="AA40" s="14"/>
      <c r="AB40" s="14"/>
      <c r="AC40" s="14"/>
      <c r="AD40" s="14"/>
      <c r="AE40" s="14"/>
      <c r="AF40" s="14"/>
      <c r="AG40" s="14"/>
      <c r="AH40" s="4"/>
      <c r="AI40" s="4"/>
      <c r="AJ40" s="8"/>
      <c r="AK40" s="8"/>
    </row>
    <row r="41" spans="5:37" x14ac:dyDescent="0.25">
      <c r="E41" s="4">
        <v>5</v>
      </c>
      <c r="F41" s="9">
        <f>F30</f>
        <v>16</v>
      </c>
      <c r="G41" s="9">
        <f ca="1">INDIRECT(ADDRESS(3+($E$35-1)*Dati!$F$4*6+($E8-1)*6+G$35,5,1,1,"OutSAP_X"))</f>
        <v>14.675818</v>
      </c>
      <c r="H41" s="14">
        <f ca="1">INDIRECT(ADDRESS(3+($E$35-1)*Dati!$F$4*6+($E8-1)*6+H$35,5,1,1,"OutSAP_X"))</f>
        <v>-3.994637</v>
      </c>
      <c r="I41" s="17">
        <f ca="1">INDIRECT(ADDRESS(3+($E$35-1)*Dati!$F$4*6+($E8-1)*6+I$35,5,1,1,"OutSAP_X"))</f>
        <v>14.751414</v>
      </c>
      <c r="J41" s="14">
        <f ca="1">INDIRECT(ADDRESS(3+($E$35-1)*Dati!$F$4*6+($E8-1)*6+J$35,5,1,1,"OutSAP_X"))</f>
        <v>9.918787</v>
      </c>
      <c r="K41" s="14">
        <f ca="1">INDIRECT(ADDRESS(3+($E$35-1)*Dati!$F$4*6+($E8-1)*6+K$35,5,1,1,"OutSAP_X"))</f>
        <v>-1.5489889999999999</v>
      </c>
      <c r="L41" s="14">
        <f ca="1">INDIRECT(ADDRESS(3+($E$35-1)*Dati!$F$4*6+($E8-1)*6+L$35,5,1,1,"OutSAP_X"))</f>
        <v>-2.443759</v>
      </c>
      <c r="M41" s="14">
        <f t="shared" ref="M41" ca="1" si="61">I41+ABS(K41)</f>
        <v>16.300402999999999</v>
      </c>
      <c r="N41" s="14">
        <f t="shared" ref="N41" ca="1" si="62">J41+ABS(L41)</f>
        <v>12.362546</v>
      </c>
      <c r="O41" s="14">
        <f t="shared" ref="O41" ca="1" si="63">M41+0.3*N41</f>
        <v>20.009166799999999</v>
      </c>
      <c r="P41" s="14">
        <f t="shared" ref="P41" ca="1" si="64">N41+0.3*M41</f>
        <v>17.252666900000001</v>
      </c>
      <c r="R41" s="4">
        <f>Dati!$B$4+2</f>
        <v>24.05</v>
      </c>
      <c r="S41" s="8">
        <f t="shared" ca="1" si="55"/>
        <v>38.801414000000001</v>
      </c>
      <c r="T41" s="8">
        <f t="shared" ca="1" si="56"/>
        <v>44.0591668</v>
      </c>
      <c r="V41" s="8">
        <f t="shared" ca="1" si="57"/>
        <v>33.968786999999999</v>
      </c>
      <c r="W41" s="9">
        <f t="shared" ca="1" si="58"/>
        <v>41.302666900000006</v>
      </c>
      <c r="X41" s="9"/>
      <c r="Y41" s="8">
        <f t="shared" ca="1" si="59"/>
        <v>38.725818000000004</v>
      </c>
      <c r="Z41" s="8">
        <f t="shared" ca="1" si="60"/>
        <v>20.055363</v>
      </c>
      <c r="AA41" s="9"/>
      <c r="AB41" s="9"/>
      <c r="AC41" s="9"/>
      <c r="AD41" s="9"/>
      <c r="AE41" s="9"/>
      <c r="AF41" s="9"/>
      <c r="AG41" s="9"/>
      <c r="AH41" s="4"/>
      <c r="AI41" s="4"/>
      <c r="AJ41" s="4"/>
      <c r="AK41" s="4"/>
    </row>
    <row r="42" spans="5:37" x14ac:dyDescent="0.25"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4"/>
      <c r="AI42" s="4"/>
      <c r="AJ42" s="4"/>
      <c r="AK42" s="4"/>
    </row>
    <row r="43" spans="5:37" x14ac:dyDescent="0.25">
      <c r="AH43" s="4"/>
      <c r="AI43" s="4"/>
      <c r="AJ43" s="4"/>
      <c r="AK43" s="4"/>
    </row>
    <row r="44" spans="5:37" x14ac:dyDescent="0.25">
      <c r="AH44" s="4"/>
      <c r="AI44" s="4"/>
      <c r="AJ44" s="4"/>
      <c r="AK44" s="4"/>
    </row>
    <row r="45" spans="5:37" x14ac:dyDescent="0.25">
      <c r="AH45" s="4"/>
      <c r="AI45" s="4"/>
      <c r="AJ45" s="4"/>
      <c r="AK45" s="4"/>
    </row>
    <row r="46" spans="5:37" x14ac:dyDescent="0.25">
      <c r="E46" s="11">
        <v>5</v>
      </c>
      <c r="F46" s="12" t="s">
        <v>42</v>
      </c>
      <c r="G46" s="13">
        <v>1</v>
      </c>
      <c r="H46" s="13">
        <v>2</v>
      </c>
      <c r="I46" s="13">
        <v>3</v>
      </c>
      <c r="J46" s="13">
        <v>4</v>
      </c>
      <c r="K46" s="13">
        <v>5</v>
      </c>
      <c r="L46" s="13">
        <v>6</v>
      </c>
      <c r="M46" s="12"/>
      <c r="N46" s="12"/>
      <c r="O46" s="12"/>
      <c r="P46" s="12"/>
      <c r="V46" s="11"/>
      <c r="W46" s="12"/>
      <c r="X46" s="13"/>
      <c r="Y46" s="13"/>
      <c r="Z46" s="13"/>
      <c r="AA46" s="13"/>
      <c r="AB46" s="13"/>
      <c r="AC46" s="13"/>
      <c r="AD46" s="12"/>
      <c r="AE46" s="12"/>
      <c r="AF46" s="12"/>
      <c r="AG46" s="12"/>
      <c r="AH46" s="4"/>
      <c r="AI46" s="4"/>
      <c r="AJ46" s="4"/>
      <c r="AK46" s="4"/>
    </row>
    <row r="47" spans="5:37" x14ac:dyDescent="0.25">
      <c r="E47" s="4" t="s">
        <v>32</v>
      </c>
      <c r="F47" s="4" t="s">
        <v>7</v>
      </c>
      <c r="G47" s="4" t="s">
        <v>33</v>
      </c>
      <c r="H47" s="4" t="s">
        <v>37</v>
      </c>
      <c r="I47" s="4" t="s">
        <v>31</v>
      </c>
      <c r="J47" s="4" t="s">
        <v>35</v>
      </c>
      <c r="K47" s="4" t="s">
        <v>34</v>
      </c>
      <c r="L47" s="4" t="s">
        <v>36</v>
      </c>
      <c r="M47" s="4" t="s">
        <v>38</v>
      </c>
      <c r="N47" s="4" t="s">
        <v>39</v>
      </c>
      <c r="O47" s="4" t="s">
        <v>40</v>
      </c>
      <c r="P47" s="4" t="s">
        <v>41</v>
      </c>
      <c r="R47" s="4" t="s">
        <v>43</v>
      </c>
      <c r="S47" s="4" t="s">
        <v>31</v>
      </c>
      <c r="T47" s="4" t="s">
        <v>44</v>
      </c>
      <c r="V47" s="4" t="s">
        <v>35</v>
      </c>
      <c r="W47" s="4" t="s">
        <v>46</v>
      </c>
      <c r="Y47" s="25" t="s">
        <v>33</v>
      </c>
      <c r="Z47" s="25" t="s">
        <v>37</v>
      </c>
      <c r="AH47" s="4"/>
      <c r="AI47" s="4"/>
      <c r="AJ47" s="4"/>
      <c r="AK47" s="4"/>
    </row>
    <row r="48" spans="5:37" x14ac:dyDescent="0.25">
      <c r="E48" s="4">
        <v>1</v>
      </c>
      <c r="F48" s="9">
        <f>F37</f>
        <v>0</v>
      </c>
      <c r="G48" s="17">
        <f ca="1">INDIRECT(ADDRESS(3+($E$46-1)*Dati!$F$4*6+($E48-1)*6+G$35,5,1,1,"OutSAP_X"))</f>
        <v>16.698584</v>
      </c>
      <c r="H48" s="14">
        <f ca="1">INDIRECT(ADDRESS(3+($E$46-1)*Dati!$F$4*6+($E48-1)*6+H$35,5,1,1,"OutSAP_X"))</f>
        <v>2.6701609999999998</v>
      </c>
      <c r="I48" s="14">
        <f ca="1">INDIRECT(ADDRESS(3+($E$46-1)*Dati!$F$4*6+($E48-1)*6+I$35,5,1,1,"OutSAP_X"))</f>
        <v>16.812259999999998</v>
      </c>
      <c r="J48" s="14">
        <f ca="1">INDIRECT(ADDRESS(3+($E$46-1)*Dati!$F$4*6+($E48-1)*6+J$35,5,1,1,"OutSAP_X"))</f>
        <v>6.5156080000000003</v>
      </c>
      <c r="K48" s="14">
        <f ca="1">INDIRECT(ADDRESS(3+($E$46-1)*Dati!$F$4*6+($E48-1)*6+K$35,5,1,1,"OutSAP_X"))</f>
        <v>0.998506</v>
      </c>
      <c r="L48" s="14">
        <f ca="1">INDIRECT(ADDRESS(3+($E$46-1)*Dati!$F$4*6+($E48-1)*6+L$35,5,1,1,"OutSAP_X"))</f>
        <v>1.5686580000000001</v>
      </c>
      <c r="M48" s="14">
        <f ca="1">I48+ABS(K48)</f>
        <v>17.810765999999997</v>
      </c>
      <c r="N48" s="14">
        <f ca="1">J48+ABS(L48)</f>
        <v>8.0842659999999995</v>
      </c>
      <c r="O48" s="14">
        <f ca="1">M48+0.3*N48</f>
        <v>20.236045799999996</v>
      </c>
      <c r="P48" s="14">
        <f ca="1">N48+0.3*M48</f>
        <v>13.427495799999999</v>
      </c>
      <c r="R48" s="4">
        <f>Dati!$B$4+2</f>
        <v>24.05</v>
      </c>
      <c r="S48" s="8">
        <f ca="1">R48+I48*$A$2</f>
        <v>40.862259999999999</v>
      </c>
      <c r="T48" s="8">
        <f ca="1">R48+O48*$A$2</f>
        <v>44.286045799999997</v>
      </c>
      <c r="V48" s="8">
        <f ca="1">R48+J48*$A$2</f>
        <v>30.565608000000001</v>
      </c>
      <c r="W48" s="9">
        <f ca="1">R48+P48*$A$2</f>
        <v>37.4774958</v>
      </c>
      <c r="X48" s="14"/>
      <c r="Y48" s="8">
        <f ca="1">$R48+G48*$A$2</f>
        <v>40.748584000000001</v>
      </c>
      <c r="Z48" s="8">
        <f ca="1">$R48+H48*$A$2</f>
        <v>26.720161000000001</v>
      </c>
      <c r="AA48" s="14"/>
      <c r="AB48" s="14"/>
      <c r="AC48" s="14"/>
      <c r="AD48" s="14"/>
      <c r="AE48" s="14"/>
      <c r="AF48" s="14"/>
      <c r="AG48" s="14"/>
      <c r="AH48" s="4"/>
      <c r="AI48" s="4"/>
      <c r="AJ48" s="8"/>
      <c r="AK48" s="8"/>
    </row>
    <row r="49" spans="5:37" x14ac:dyDescent="0.25">
      <c r="E49" s="4">
        <v>2</v>
      </c>
      <c r="F49" s="9">
        <f>F38</f>
        <v>4.3</v>
      </c>
      <c r="G49" s="17">
        <f ca="1">INDIRECT(ADDRESS(3+($E$46-1)*Dati!$F$4*6+($E49-1)*6+G$35,5,1,1,"OutSAP_X"))</f>
        <v>16.748094999999999</v>
      </c>
      <c r="H49" s="14">
        <f ca="1">INDIRECT(ADDRESS(3+($E$46-1)*Dati!$F$4*6+($E49-1)*6+H$35,5,1,1,"OutSAP_X"))</f>
        <v>0.69327099999999997</v>
      </c>
      <c r="I49" s="14">
        <f ca="1">INDIRECT(ADDRESS(3+($E$46-1)*Dati!$F$4*6+($E49-1)*6+I$35,5,1,1,"OutSAP_X"))</f>
        <v>16.847311000000001</v>
      </c>
      <c r="J49" s="14">
        <f ca="1">INDIRECT(ADDRESS(3+($E$46-1)*Dati!$F$4*6+($E49-1)*6+J$35,5,1,1,"OutSAP_X"))</f>
        <v>1.725786</v>
      </c>
      <c r="K49" s="14">
        <f ca="1">INDIRECT(ADDRESS(3+($E$46-1)*Dati!$F$4*6+($E49-1)*6+K$35,5,1,1,"OutSAP_X"))</f>
        <v>0.24621899999999999</v>
      </c>
      <c r="L49" s="14">
        <f ca="1">INDIRECT(ADDRESS(3+($E$46-1)*Dati!$F$4*6+($E49-1)*6+L$35,5,1,1,"OutSAP_X"))</f>
        <v>0.38739400000000002</v>
      </c>
      <c r="M49" s="14">
        <f t="shared" ref="M49:M51" ca="1" si="65">I49+ABS(K49)</f>
        <v>17.093530000000001</v>
      </c>
      <c r="N49" s="14">
        <f t="shared" ref="N49:N51" ca="1" si="66">J49+ABS(L49)</f>
        <v>2.1131799999999998</v>
      </c>
      <c r="O49" s="14">
        <f t="shared" ref="O49:O51" ca="1" si="67">M49+0.3*N49</f>
        <v>17.727484</v>
      </c>
      <c r="P49" s="14">
        <f t="shared" ref="P49:P51" ca="1" si="68">N49+0.3*M49</f>
        <v>7.2412390000000002</v>
      </c>
      <c r="R49" s="4">
        <f>Dati!$B$4+2</f>
        <v>24.05</v>
      </c>
      <c r="S49" s="8">
        <f t="shared" ref="S49:S52" ca="1" si="69">R49+I49*$A$2</f>
        <v>40.897311000000002</v>
      </c>
      <c r="T49" s="8">
        <f t="shared" ref="T49:T52" ca="1" si="70">R49+O49*$A$2</f>
        <v>41.777484000000001</v>
      </c>
      <c r="V49" s="8">
        <f t="shared" ref="V49:V52" ca="1" si="71">R49+J49*$A$2</f>
        <v>25.775786</v>
      </c>
      <c r="W49" s="9">
        <f t="shared" ref="W49:W52" ca="1" si="72">R49+P49*$A$2</f>
        <v>31.291239000000001</v>
      </c>
      <c r="X49" s="14"/>
      <c r="Y49" s="8">
        <f t="shared" ref="Y49:Y52" ca="1" si="73">$R49+G49*$A$2</f>
        <v>40.798095000000004</v>
      </c>
      <c r="Z49" s="8">
        <f t="shared" ref="Z49:Z52" ca="1" si="74">$R49+H49*$A$2</f>
        <v>24.743271</v>
      </c>
      <c r="AA49" s="14"/>
      <c r="AB49" s="14"/>
      <c r="AC49" s="14"/>
      <c r="AD49" s="14"/>
      <c r="AE49" s="14"/>
      <c r="AF49" s="14"/>
      <c r="AG49" s="14"/>
      <c r="AH49" s="4"/>
      <c r="AI49" s="4"/>
      <c r="AJ49" s="8"/>
      <c r="AK49" s="8"/>
    </row>
    <row r="50" spans="5:37" x14ac:dyDescent="0.25">
      <c r="E50" s="4">
        <v>3</v>
      </c>
      <c r="F50" s="9">
        <f>F39</f>
        <v>8.4</v>
      </c>
      <c r="G50" s="17">
        <f ca="1">INDIRECT(ADDRESS(3+($E$46-1)*Dati!$F$4*6+($E50-1)*6+G$35,5,1,1,"OutSAP_X"))</f>
        <v>16.795304000000002</v>
      </c>
      <c r="H50" s="14">
        <f ca="1">INDIRECT(ADDRESS(3+($E$46-1)*Dati!$F$4*6+($E50-1)*6+H$35,5,1,1,"OutSAP_X"))</f>
        <v>-1.1916709999999999</v>
      </c>
      <c r="I50" s="14">
        <f ca="1">INDIRECT(ADDRESS(3+($E$46-1)*Dati!$F$4*6+($E50-1)*6+I$35,5,1,1,"OutSAP_X"))</f>
        <v>16.881633000000001</v>
      </c>
      <c r="J50" s="14">
        <f ca="1">INDIRECT(ADDRESS(3+($E$46-1)*Dati!$F$4*6+($E50-1)*6+J$35,5,1,1,"OutSAP_X"))</f>
        <v>2.9474089999999999</v>
      </c>
      <c r="K50" s="14">
        <f ca="1">INDIRECT(ADDRESS(3+($E$46-1)*Dati!$F$4*6+($E50-1)*6+K$35,5,1,1,"OutSAP_X"))</f>
        <v>-0.471078</v>
      </c>
      <c r="L50" s="14">
        <f ca="1">INDIRECT(ADDRESS(3+($E$46-1)*Dati!$F$4*6+($E50-1)*6+L$35,5,1,1,"OutSAP_X"))</f>
        <v>-0.738927</v>
      </c>
      <c r="M50" s="14">
        <f t="shared" ca="1" si="65"/>
        <v>17.352710999999999</v>
      </c>
      <c r="N50" s="14">
        <f t="shared" ca="1" si="66"/>
        <v>3.6863359999999998</v>
      </c>
      <c r="O50" s="14">
        <f t="shared" ca="1" si="67"/>
        <v>18.4586118</v>
      </c>
      <c r="P50" s="14">
        <f t="shared" ca="1" si="68"/>
        <v>8.8921492999999998</v>
      </c>
      <c r="R50" s="4">
        <f>Dati!$B$4+2</f>
        <v>24.05</v>
      </c>
      <c r="S50" s="8">
        <f t="shared" ca="1" si="69"/>
        <v>40.931633000000005</v>
      </c>
      <c r="T50" s="8">
        <f t="shared" ca="1" si="70"/>
        <v>42.508611799999997</v>
      </c>
      <c r="V50" s="8">
        <f t="shared" ca="1" si="71"/>
        <v>26.997409000000001</v>
      </c>
      <c r="W50" s="9">
        <f t="shared" ca="1" si="72"/>
        <v>32.942149299999997</v>
      </c>
      <c r="X50" s="14"/>
      <c r="Y50" s="8">
        <f t="shared" ca="1" si="73"/>
        <v>40.845303999999999</v>
      </c>
      <c r="Z50" s="8">
        <f t="shared" ca="1" si="74"/>
        <v>22.858329000000001</v>
      </c>
      <c r="AA50" s="14"/>
      <c r="AB50" s="14"/>
      <c r="AC50" s="14"/>
      <c r="AD50" s="14"/>
      <c r="AE50" s="14"/>
      <c r="AF50" s="14"/>
      <c r="AG50" s="14"/>
      <c r="AH50" s="4"/>
      <c r="AI50" s="4"/>
      <c r="AJ50" s="8"/>
      <c r="AK50" s="8"/>
    </row>
    <row r="51" spans="5:37" x14ac:dyDescent="0.25">
      <c r="E51" s="4">
        <v>4</v>
      </c>
      <c r="F51" s="9">
        <f>F40</f>
        <v>12.2</v>
      </c>
      <c r="G51" s="17">
        <f ca="1">INDIRECT(ADDRESS(3+($E$46-1)*Dati!$F$4*6+($E51-1)*6+G$35,5,1,1,"OutSAP_X"))</f>
        <v>16.839058000000001</v>
      </c>
      <c r="H51" s="14">
        <f ca="1">INDIRECT(ADDRESS(3+($E$46-1)*Dati!$F$4*6+($E51-1)*6+H$35,5,1,1,"OutSAP_X"))</f>
        <v>-2.9386899999999998</v>
      </c>
      <c r="I51" s="14">
        <f ca="1">INDIRECT(ADDRESS(3+($E$46-1)*Dati!$F$4*6+($E51-1)*6+I$35,5,1,1,"OutSAP_X"))</f>
        <v>16.914225999999999</v>
      </c>
      <c r="J51" s="14">
        <f ca="1">INDIRECT(ADDRESS(3+($E$46-1)*Dati!$F$4*6+($E51-1)*6+J$35,5,1,1,"OutSAP_X"))</f>
        <v>7.1946389999999996</v>
      </c>
      <c r="K51" s="14">
        <f ca="1">INDIRECT(ADDRESS(3+($E$46-1)*Dati!$F$4*6+($E51-1)*6+K$35,5,1,1,"OutSAP_X"))</f>
        <v>-1.1358900000000001</v>
      </c>
      <c r="L51" s="14">
        <f ca="1">INDIRECT(ADDRESS(3+($E$46-1)*Dati!$F$4*6+($E51-1)*6+L$35,5,1,1,"OutSAP_X"))</f>
        <v>-1.7828349999999999</v>
      </c>
      <c r="M51" s="14">
        <f t="shared" ca="1" si="65"/>
        <v>18.050115999999999</v>
      </c>
      <c r="N51" s="14">
        <f t="shared" ca="1" si="66"/>
        <v>8.9774739999999991</v>
      </c>
      <c r="O51" s="14">
        <f t="shared" ca="1" si="67"/>
        <v>20.743358199999999</v>
      </c>
      <c r="P51" s="14">
        <f t="shared" ca="1" si="68"/>
        <v>14.392508799999998</v>
      </c>
      <c r="R51" s="4">
        <f>Dati!$B$4+2</f>
        <v>24.05</v>
      </c>
      <c r="S51" s="8">
        <f t="shared" ca="1" si="69"/>
        <v>40.964225999999996</v>
      </c>
      <c r="T51" s="8">
        <f t="shared" ca="1" si="70"/>
        <v>44.7933582</v>
      </c>
      <c r="V51" s="8">
        <f t="shared" ca="1" si="71"/>
        <v>31.244638999999999</v>
      </c>
      <c r="W51" s="9">
        <f t="shared" ca="1" si="72"/>
        <v>38.442508799999999</v>
      </c>
      <c r="X51" s="14"/>
      <c r="Y51" s="8">
        <f t="shared" ca="1" si="73"/>
        <v>40.889058000000006</v>
      </c>
      <c r="Z51" s="8">
        <f t="shared" ca="1" si="74"/>
        <v>21.11131</v>
      </c>
      <c r="AA51" s="14"/>
      <c r="AB51" s="14"/>
      <c r="AC51" s="14"/>
      <c r="AD51" s="14"/>
      <c r="AE51" s="14"/>
      <c r="AF51" s="14"/>
      <c r="AG51" s="14"/>
      <c r="AH51" s="4"/>
      <c r="AI51" s="4"/>
      <c r="AJ51" s="8"/>
      <c r="AK51" s="8"/>
    </row>
    <row r="52" spans="5:37" x14ac:dyDescent="0.25">
      <c r="E52" s="4">
        <v>5</v>
      </c>
      <c r="F52" s="9">
        <f>F41</f>
        <v>16</v>
      </c>
      <c r="G52" s="17">
        <f ca="1">INDIRECT(ADDRESS(3+($E$46-1)*Dati!$F$4*6+($E52-1)*6+G$35,5,1,1,"OutSAP_X"))</f>
        <v>16.882812000000001</v>
      </c>
      <c r="H52" s="14">
        <f ca="1">INDIRECT(ADDRESS(3+($E$46-1)*Dati!$F$4*6+($E52-1)*6+H$35,5,1,1,"OutSAP_X"))</f>
        <v>-4.6857090000000001</v>
      </c>
      <c r="I52" s="14">
        <f ca="1">INDIRECT(ADDRESS(3+($E$46-1)*Dati!$F$4*6+($E52-1)*6+I$35,5,1,1,"OutSAP_X"))</f>
        <v>16.947566999999999</v>
      </c>
      <c r="J52" s="14">
        <f ca="1">INDIRECT(ADDRESS(3+($E$46-1)*Dati!$F$4*6+($E52-1)*6+J$35,5,1,1,"OutSAP_X"))</f>
        <v>11.453735</v>
      </c>
      <c r="K52" s="14">
        <f ca="1">INDIRECT(ADDRESS(3+($E$46-1)*Dati!$F$4*6+($E52-1)*6+K$35,5,1,1,"OutSAP_X"))</f>
        <v>-1.800702</v>
      </c>
      <c r="L52" s="14">
        <f ca="1">INDIRECT(ADDRESS(3+($E$46-1)*Dati!$F$4*6+($E52-1)*6+L$35,5,1,1,"OutSAP_X"))</f>
        <v>-2.826743</v>
      </c>
      <c r="M52" s="14">
        <f t="shared" ref="M52" ca="1" si="75">I52+ABS(K52)</f>
        <v>18.748269000000001</v>
      </c>
      <c r="N52" s="14">
        <f t="shared" ref="N52" ca="1" si="76">J52+ABS(L52)</f>
        <v>14.280478</v>
      </c>
      <c r="O52" s="14">
        <f t="shared" ref="O52" ca="1" si="77">M52+0.3*N52</f>
        <v>23.032412399999998</v>
      </c>
      <c r="P52" s="14">
        <f t="shared" ref="P52" ca="1" si="78">N52+0.3*M52</f>
        <v>19.904958700000002</v>
      </c>
      <c r="R52" s="4">
        <f>Dati!$B$4+2</f>
        <v>24.05</v>
      </c>
      <c r="S52" s="8">
        <f t="shared" ca="1" si="69"/>
        <v>40.997567000000004</v>
      </c>
      <c r="T52" s="8">
        <f t="shared" ca="1" si="70"/>
        <v>47.082412399999996</v>
      </c>
      <c r="V52" s="8">
        <f t="shared" ca="1" si="71"/>
        <v>35.503734999999999</v>
      </c>
      <c r="W52" s="9">
        <f t="shared" ca="1" si="72"/>
        <v>43.954958700000006</v>
      </c>
      <c r="X52" s="9"/>
      <c r="Y52" s="8">
        <f t="shared" ca="1" si="73"/>
        <v>40.932811999999998</v>
      </c>
      <c r="Z52" s="8">
        <f t="shared" ca="1" si="74"/>
        <v>19.364291000000001</v>
      </c>
      <c r="AA52" s="9"/>
      <c r="AB52" s="9"/>
      <c r="AC52" s="9"/>
      <c r="AD52" s="9"/>
      <c r="AE52" s="9"/>
      <c r="AF52" s="9"/>
      <c r="AG52" s="9"/>
      <c r="AH52" s="4"/>
      <c r="AI52" s="4"/>
      <c r="AJ52" s="4"/>
      <c r="AK52" s="4"/>
    </row>
    <row r="53" spans="5:37" x14ac:dyDescent="0.25"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4"/>
      <c r="AI53" s="4"/>
      <c r="AJ53" s="4"/>
      <c r="AK53" s="4"/>
    </row>
    <row r="54" spans="5:37" x14ac:dyDescent="0.25">
      <c r="AH54" s="4"/>
      <c r="AI54" s="4"/>
      <c r="AJ54" s="4"/>
      <c r="AK54" s="4"/>
    </row>
    <row r="55" spans="5:37" x14ac:dyDescent="0.25">
      <c r="AH55" s="4"/>
      <c r="AI55" s="4"/>
      <c r="AJ55" s="4"/>
      <c r="AK55" s="4"/>
    </row>
    <row r="56" spans="5:37" x14ac:dyDescent="0.25">
      <c r="AH56" s="4"/>
      <c r="AI56" s="4"/>
      <c r="AJ56" s="4"/>
      <c r="AK56" s="4"/>
    </row>
    <row r="57" spans="5:37" x14ac:dyDescent="0.25">
      <c r="E57" s="11"/>
      <c r="F57" s="12"/>
      <c r="G57" s="13"/>
      <c r="H57" s="13"/>
      <c r="I57" s="13"/>
      <c r="J57" s="13"/>
      <c r="K57" s="13"/>
      <c r="L57" s="13"/>
      <c r="M57" s="12"/>
      <c r="N57" s="12"/>
      <c r="O57" s="12"/>
      <c r="P57" s="12"/>
      <c r="V57" s="11"/>
      <c r="W57" s="12"/>
      <c r="X57" s="13"/>
      <c r="Y57" s="13"/>
      <c r="Z57" s="13"/>
      <c r="AA57" s="13"/>
      <c r="AB57" s="13"/>
      <c r="AC57" s="13"/>
      <c r="AD57" s="12"/>
      <c r="AE57" s="12"/>
      <c r="AF57" s="12"/>
      <c r="AG57" s="12"/>
      <c r="AH57" s="4"/>
      <c r="AI57" s="4"/>
      <c r="AJ57" s="4"/>
      <c r="AK57" s="4"/>
    </row>
    <row r="58" spans="5:37" x14ac:dyDescent="0.25">
      <c r="AH58" s="4"/>
      <c r="AI58" s="4"/>
      <c r="AJ58" s="4"/>
      <c r="AK58" s="4"/>
    </row>
    <row r="59" spans="5:37" x14ac:dyDescent="0.25">
      <c r="F59" s="9"/>
      <c r="G59" s="9"/>
      <c r="H59" s="14"/>
      <c r="I59" s="14"/>
      <c r="J59" s="14"/>
      <c r="K59" s="14"/>
      <c r="L59" s="14"/>
      <c r="M59" s="14"/>
      <c r="N59" s="14"/>
      <c r="O59" s="14"/>
      <c r="P59" s="14"/>
      <c r="S59" s="8"/>
      <c r="T59" s="8"/>
      <c r="V59" s="8"/>
      <c r="W59" s="9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4"/>
      <c r="AI59" s="4"/>
      <c r="AJ59" s="4"/>
      <c r="AK59" s="4"/>
    </row>
    <row r="60" spans="5:37" x14ac:dyDescent="0.25">
      <c r="F60" s="9"/>
      <c r="G60" s="9"/>
      <c r="H60" s="14"/>
      <c r="I60" s="14"/>
      <c r="J60" s="14"/>
      <c r="K60" s="14"/>
      <c r="L60" s="14"/>
      <c r="M60" s="14"/>
      <c r="N60" s="14"/>
      <c r="O60" s="14"/>
      <c r="P60" s="14"/>
      <c r="S60" s="8"/>
      <c r="T60" s="8"/>
      <c r="V60" s="8"/>
      <c r="W60" s="9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4"/>
      <c r="AI60" s="4"/>
      <c r="AJ60" s="4"/>
      <c r="AK60" s="4"/>
    </row>
    <row r="61" spans="5:37" x14ac:dyDescent="0.25">
      <c r="F61" s="9"/>
      <c r="G61" s="9"/>
      <c r="H61" s="14"/>
      <c r="I61" s="14"/>
      <c r="J61" s="14"/>
      <c r="K61" s="14"/>
      <c r="L61" s="14"/>
      <c r="M61" s="14"/>
      <c r="N61" s="14"/>
      <c r="O61" s="14"/>
      <c r="P61" s="14"/>
      <c r="S61" s="8"/>
      <c r="T61" s="8"/>
      <c r="V61" s="8"/>
      <c r="W61" s="9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4"/>
      <c r="AI61" s="4"/>
      <c r="AJ61" s="4"/>
      <c r="AK61" s="4"/>
    </row>
    <row r="62" spans="5:37" x14ac:dyDescent="0.25">
      <c r="F62" s="9"/>
      <c r="G62" s="9"/>
      <c r="H62" s="14"/>
      <c r="I62" s="14"/>
      <c r="J62" s="14"/>
      <c r="K62" s="14"/>
      <c r="L62" s="14"/>
      <c r="M62" s="14"/>
      <c r="N62" s="14"/>
      <c r="O62" s="14"/>
      <c r="P62" s="14"/>
      <c r="S62" s="8"/>
      <c r="T62" s="8"/>
      <c r="V62" s="8"/>
      <c r="W62" s="9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4"/>
      <c r="AI62" s="4"/>
      <c r="AJ62" s="4"/>
      <c r="AK62" s="4"/>
    </row>
    <row r="63" spans="5:37" x14ac:dyDescent="0.25">
      <c r="F63" s="9"/>
      <c r="G63" s="9"/>
      <c r="H63" s="14"/>
      <c r="I63" s="14"/>
      <c r="J63" s="14"/>
      <c r="K63" s="14"/>
      <c r="L63" s="14"/>
      <c r="M63" s="14"/>
      <c r="N63" s="14"/>
      <c r="O63" s="14"/>
      <c r="P63" s="14"/>
      <c r="S63" s="8"/>
      <c r="T63" s="8"/>
      <c r="V63" s="8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4"/>
      <c r="AI63" s="4"/>
      <c r="AJ63" s="4"/>
      <c r="AK63" s="4"/>
    </row>
    <row r="64" spans="5:37" x14ac:dyDescent="0.25"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4"/>
      <c r="AI64" s="4"/>
      <c r="AJ64" s="4"/>
      <c r="AK64" s="4"/>
    </row>
  </sheetData>
  <mergeCells count="3">
    <mergeCell ref="B2:C2"/>
    <mergeCell ref="B24:C24"/>
    <mergeCell ref="B13:C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9BB61-D793-41D9-9F65-B91D390898EF}">
  <dimension ref="A1:BP65"/>
  <sheetViews>
    <sheetView topLeftCell="B34" zoomScale="107" zoomScaleNormal="90" workbookViewId="0">
      <selection activeCell="H61" sqref="H61"/>
    </sheetView>
  </sheetViews>
  <sheetFormatPr defaultColWidth="9" defaultRowHeight="15" x14ac:dyDescent="0.25"/>
  <cols>
    <col min="1" max="12" width="9" style="4"/>
    <col min="13" max="13" width="10.28515625" style="4" bestFit="1" customWidth="1"/>
    <col min="14" max="24" width="9" style="4"/>
    <col min="25" max="26" width="9" style="25"/>
    <col min="27" max="16384" width="9" style="4"/>
  </cols>
  <sheetData>
    <row r="1" spans="1:68" x14ac:dyDescent="0.25"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</row>
    <row r="2" spans="1:68" x14ac:dyDescent="0.25">
      <c r="A2" s="1">
        <v>1</v>
      </c>
      <c r="B2" s="41" t="s">
        <v>22</v>
      </c>
      <c r="C2" s="41"/>
      <c r="D2" s="11"/>
      <c r="E2" s="11">
        <v>1</v>
      </c>
      <c r="F2" s="12" t="s">
        <v>45</v>
      </c>
      <c r="G2" s="13">
        <v>1</v>
      </c>
      <c r="H2" s="13">
        <v>2</v>
      </c>
      <c r="I2" s="13">
        <v>3</v>
      </c>
      <c r="J2" s="13">
        <v>4</v>
      </c>
      <c r="K2" s="13">
        <v>5</v>
      </c>
      <c r="L2" s="13">
        <v>6</v>
      </c>
      <c r="M2" s="12"/>
      <c r="N2" s="12"/>
      <c r="O2" s="12"/>
      <c r="P2" s="12"/>
      <c r="Q2" s="12"/>
      <c r="V2" s="11"/>
      <c r="W2" s="12"/>
      <c r="X2" s="13"/>
      <c r="Y2" s="13"/>
      <c r="Z2" s="13"/>
      <c r="AA2" s="13"/>
      <c r="AB2" s="13"/>
      <c r="AC2" s="13"/>
      <c r="AD2" s="12"/>
      <c r="AE2" s="12"/>
      <c r="AF2" s="12"/>
      <c r="AG2" s="12"/>
      <c r="AH2" s="12"/>
      <c r="BE2" s="11"/>
      <c r="BF2" s="12"/>
      <c r="BG2" s="13"/>
      <c r="BH2" s="13"/>
      <c r="BI2" s="13"/>
      <c r="BJ2" s="13"/>
      <c r="BK2" s="13"/>
      <c r="BL2" s="13"/>
      <c r="BM2" s="12"/>
      <c r="BN2" s="12"/>
      <c r="BO2" s="12"/>
      <c r="BP2" s="12"/>
    </row>
    <row r="3" spans="1:68" x14ac:dyDescent="0.25">
      <c r="B3" s="4" t="s">
        <v>6</v>
      </c>
      <c r="C3" s="4" t="s">
        <v>7</v>
      </c>
      <c r="E3" s="4" t="s">
        <v>32</v>
      </c>
      <c r="F3" s="4" t="s">
        <v>6</v>
      </c>
      <c r="G3" s="4" t="s">
        <v>33</v>
      </c>
      <c r="H3" s="4" t="s">
        <v>37</v>
      </c>
      <c r="I3" s="4" t="s">
        <v>31</v>
      </c>
      <c r="J3" s="4" t="s">
        <v>35</v>
      </c>
      <c r="K3" s="4" t="s">
        <v>34</v>
      </c>
      <c r="L3" s="4" t="s">
        <v>36</v>
      </c>
      <c r="M3" s="4" t="s">
        <v>38</v>
      </c>
      <c r="N3" s="4" t="s">
        <v>39</v>
      </c>
      <c r="O3" s="4" t="s">
        <v>40</v>
      </c>
      <c r="P3" s="4" t="s">
        <v>41</v>
      </c>
      <c r="R3" s="4" t="s">
        <v>43</v>
      </c>
      <c r="S3" s="4" t="s">
        <v>31</v>
      </c>
      <c r="T3" s="4" t="s">
        <v>44</v>
      </c>
      <c r="V3" s="4" t="s">
        <v>35</v>
      </c>
      <c r="W3" s="4" t="s">
        <v>46</v>
      </c>
      <c r="Y3" s="25" t="s">
        <v>33</v>
      </c>
      <c r="Z3" s="25" t="s">
        <v>37</v>
      </c>
    </row>
    <row r="4" spans="1:68" x14ac:dyDescent="0.25">
      <c r="A4" s="4">
        <v>1</v>
      </c>
      <c r="B4" s="4">
        <f>IF(Dati!A11&lt;=Dati!$B$8,Dati!B11,Dati!B$11)</f>
        <v>0</v>
      </c>
      <c r="C4" s="4">
        <f>IF(Dati!A11&lt;=Dati!$B$8,Dati!C11,Dati!C$11)</f>
        <v>0</v>
      </c>
      <c r="E4" s="4">
        <v>1</v>
      </c>
      <c r="F4" s="9">
        <f>Dati!I11</f>
        <v>0</v>
      </c>
      <c r="G4" s="9">
        <f ca="1">INDIRECT(ADDRESS(3+($E$2-1)*Dati!$F$5*6+($E4-1)*6+G$2,6,1,1,"OutSAP_Y"))</f>
        <v>-6.7428000000000002E-2</v>
      </c>
      <c r="H4" s="9">
        <f ca="1">INDIRECT(ADDRESS(3+($E$2-1)*Dati!$F$5*6+($E4-1)*6+H$2,6,1,1,"OutSAP_Y"))</f>
        <v>2.8432149999999998</v>
      </c>
      <c r="I4" s="9">
        <f ca="1">INDIRECT(ADDRESS(3+($E$2-1)*Dati!$F$5*6+($E4-1)*6+I$2,6,1,1,"OutSAP_Y"))</f>
        <v>0.13164899999999999</v>
      </c>
      <c r="J4" s="9">
        <f ca="1">INDIRECT(ADDRESS(3+($E$2-1)*Dati!$F$5*6+($E4-1)*6+J$2,6,1,1,"OutSAP_Y"))</f>
        <v>2.3331369999999998</v>
      </c>
      <c r="K4" s="9">
        <f ca="1">INDIRECT(ADDRESS(3+($E$2-1)*Dati!$F$5*6+($E4-1)*6+K$2,6,1,1,"OutSAP_Y"))</f>
        <v>-0.27554099999999998</v>
      </c>
      <c r="L4" s="9">
        <f ca="1">INDIRECT(ADDRESS(3+($E$2-1)*Dati!$F$5*6+($E4-1)*6+L$2,6,1,1,"OutSAP_Y"))</f>
        <v>-0.45077600000000001</v>
      </c>
      <c r="M4" s="9">
        <f ca="1">I4+ABS(K4)</f>
        <v>0.40718999999999994</v>
      </c>
      <c r="N4" s="9">
        <f ca="1">J4+ABS(L4)</f>
        <v>2.7839129999999996</v>
      </c>
      <c r="O4" s="9">
        <f ca="1">M4+0.3*N4</f>
        <v>1.2423639</v>
      </c>
      <c r="P4" s="9">
        <f ca="1">N4+0.3*M4</f>
        <v>2.9060699999999997</v>
      </c>
      <c r="Q4" s="9"/>
      <c r="R4" s="4">
        <f>Dati!$B$5+2</f>
        <v>18</v>
      </c>
      <c r="S4" s="8">
        <f ca="1">R4+I4*$A$2</f>
        <v>18.131648999999999</v>
      </c>
      <c r="T4" s="8">
        <f ca="1">R4+O4*$A$2</f>
        <v>19.242363900000001</v>
      </c>
      <c r="V4" s="8">
        <f ca="1">R4+J4*$A$2</f>
        <v>20.333137000000001</v>
      </c>
      <c r="W4" s="9">
        <f ca="1">R4+P4*$A$2</f>
        <v>20.90607</v>
      </c>
      <c r="X4" s="9"/>
      <c r="Y4" s="8">
        <f ca="1">$R4+G4*$A$2</f>
        <v>17.932572</v>
      </c>
      <c r="Z4" s="8">
        <f ca="1">$R4+H4*$A$2</f>
        <v>20.843215000000001</v>
      </c>
      <c r="AA4" s="9"/>
      <c r="AB4" s="9"/>
      <c r="AC4" s="9"/>
      <c r="AD4" s="9"/>
      <c r="AE4" s="9"/>
      <c r="AF4" s="9"/>
      <c r="AG4" s="9"/>
      <c r="AH4" s="9"/>
      <c r="AJ4" s="8"/>
      <c r="AK4" s="8"/>
      <c r="BF4" s="9"/>
      <c r="BG4" s="14"/>
      <c r="BH4" s="14"/>
      <c r="BI4" s="14"/>
      <c r="BJ4" s="14"/>
      <c r="BK4" s="14"/>
      <c r="BL4" s="14"/>
      <c r="BM4" s="14"/>
      <c r="BN4" s="14"/>
      <c r="BO4" s="14"/>
      <c r="BP4" s="14"/>
    </row>
    <row r="5" spans="1:68" x14ac:dyDescent="0.25">
      <c r="A5" s="4">
        <v>2</v>
      </c>
      <c r="B5" s="4">
        <f>IF(Dati!A12&lt;=Dati!$B$8,Dati!B12,Dati!B$11)</f>
        <v>22.05</v>
      </c>
      <c r="C5" s="4">
        <f>IF(Dati!A12&lt;=Dati!$B$8,Dati!C12,Dati!C$11)</f>
        <v>0</v>
      </c>
      <c r="E5" s="4">
        <v>2</v>
      </c>
      <c r="F5" s="9">
        <f>Dati!I12</f>
        <v>4.4000000000000004</v>
      </c>
      <c r="G5" s="9">
        <f ca="1">INDIRECT(ADDRESS(3+($E$2-1)*Dati!$F$5*6+($E5-1)*6+G$2,6,1,1,"OutSAP_Y"))</f>
        <v>-3.3029000000000003E-2</v>
      </c>
      <c r="H5" s="9">
        <f ca="1">INDIRECT(ADDRESS(3+($E$2-1)*Dati!$F$5*6+($E5-1)*6+H$2,6,1,1,"OutSAP_Y"))</f>
        <v>3.1603659999999998</v>
      </c>
      <c r="I5" s="9">
        <f ca="1">INDIRECT(ADDRESS(3+($E$2-1)*Dati!$F$5*6+($E5-1)*6+I$2,6,1,1,"OutSAP_Y"))</f>
        <v>0.100007</v>
      </c>
      <c r="J5" s="9">
        <f ca="1">INDIRECT(ADDRESS(3+($E$2-1)*Dati!$F$5*6+($E5-1)*6+J$2,6,1,1,"OutSAP_Y"))</f>
        <v>2.299099</v>
      </c>
      <c r="K5" s="9">
        <f ca="1">INDIRECT(ADDRESS(3+($E$2-1)*Dati!$F$5*6+($E5-1)*6+K$2,6,1,1,"OutSAP_Y"))</f>
        <v>-0.132991</v>
      </c>
      <c r="L5" s="9">
        <f ca="1">INDIRECT(ADDRESS(3+($E$2-1)*Dati!$F$5*6+($E5-1)*6+L$2,6,1,1,"OutSAP_Y"))</f>
        <v>-0.217727</v>
      </c>
      <c r="M5" s="9">
        <f t="shared" ref="M5:N7" ca="1" si="0">I5+ABS(K5)</f>
        <v>0.23299799999999998</v>
      </c>
      <c r="N5" s="9">
        <f t="shared" ca="1" si="0"/>
        <v>2.516826</v>
      </c>
      <c r="O5" s="9">
        <f t="shared" ref="O5:O7" ca="1" si="1">M5+0.3*N5</f>
        <v>0.98804579999999986</v>
      </c>
      <c r="P5" s="9">
        <f t="shared" ref="P5:P7" ca="1" si="2">N5+0.3*M5</f>
        <v>2.5867254000000002</v>
      </c>
      <c r="Q5" s="9"/>
      <c r="R5" s="4">
        <f>Dati!$B$5+2</f>
        <v>18</v>
      </c>
      <c r="S5" s="8">
        <f t="shared" ref="S5:S10" ca="1" si="3">R5+I5*$A$2</f>
        <v>18.100007000000002</v>
      </c>
      <c r="T5" s="8">
        <f t="shared" ref="T5:T10" ca="1" si="4">R5+O5*$A$2</f>
        <v>18.988045799999998</v>
      </c>
      <c r="V5" s="8">
        <f t="shared" ref="V5:V10" ca="1" si="5">R5+J5*$A$2</f>
        <v>20.299098999999998</v>
      </c>
      <c r="W5" s="9">
        <f t="shared" ref="W5:W10" ca="1" si="6">R5+P5*$A$2</f>
        <v>20.586725399999999</v>
      </c>
      <c r="X5" s="9"/>
      <c r="Y5" s="8">
        <f t="shared" ref="Y5:Z8" ca="1" si="7">$R5+G5*$A$2</f>
        <v>17.966971000000001</v>
      </c>
      <c r="Z5" s="8">
        <f t="shared" ca="1" si="7"/>
        <v>21.160366</v>
      </c>
      <c r="AA5" s="9"/>
      <c r="AB5" s="9"/>
      <c r="AC5" s="9"/>
      <c r="AD5" s="9"/>
      <c r="AE5" s="9"/>
      <c r="AF5" s="9"/>
      <c r="AG5" s="9"/>
      <c r="AH5" s="9"/>
      <c r="AJ5" s="8"/>
      <c r="AK5" s="8"/>
      <c r="BF5" s="9"/>
      <c r="BG5" s="14"/>
      <c r="BH5" s="14"/>
      <c r="BI5" s="14"/>
      <c r="BJ5" s="14"/>
      <c r="BK5" s="14"/>
      <c r="BL5" s="14"/>
      <c r="BM5" s="14"/>
      <c r="BN5" s="14"/>
      <c r="BO5" s="14"/>
      <c r="BP5" s="14"/>
    </row>
    <row r="6" spans="1:68" x14ac:dyDescent="0.25">
      <c r="A6" s="4">
        <v>3</v>
      </c>
      <c r="B6" s="4">
        <f>IF(Dati!A13&lt;=Dati!$B$8,Dati!B13,Dati!B$11)</f>
        <v>22.05</v>
      </c>
      <c r="C6" s="4">
        <f>IF(Dati!A13&lt;=Dati!$B$8,Dati!C13,Dati!C$11)</f>
        <v>8.4</v>
      </c>
      <c r="E6" s="4">
        <v>3</v>
      </c>
      <c r="F6" s="9">
        <f>Dati!I13</f>
        <v>8.3000000000000007</v>
      </c>
      <c r="G6" s="9">
        <f ca="1">INDIRECT(ADDRESS(3+($E$2-1)*Dati!$F$5*6+($E6-1)*6+G$2,6,1,1,"OutSAP_Y"))</f>
        <v>-2.539E-3</v>
      </c>
      <c r="H6" s="9">
        <f ca="1">INDIRECT(ADDRESS(3+($E$2-1)*Dati!$F$5*6+($E6-1)*6+H$2,6,1,1,"OutSAP_Y"))</f>
        <v>3.441478</v>
      </c>
      <c r="I6" s="9">
        <f ca="1">INDIRECT(ADDRESS(3+($E$2-1)*Dati!$F$5*6+($E6-1)*6+I$2,6,1,1,"OutSAP_Y"))</f>
        <v>8.4266999999999995E-2</v>
      </c>
      <c r="J6" s="9">
        <f ca="1">INDIRECT(ADDRESS(3+($E$2-1)*Dati!$F$5*6+($E6-1)*6+J$2,6,1,1,"OutSAP_Y"))</f>
        <v>2.57077</v>
      </c>
      <c r="K6" s="9">
        <f ca="1">INDIRECT(ADDRESS(3+($E$2-1)*Dati!$F$5*6+($E6-1)*6+K$2,6,1,1,"OutSAP_Y"))</f>
        <v>-6.6400000000000001E-3</v>
      </c>
      <c r="L6" s="9">
        <f ca="1">INDIRECT(ADDRESS(3+($E$2-1)*Dati!$F$5*6+($E6-1)*6+L$2,6,1,1,"OutSAP_Y"))</f>
        <v>-1.1161000000000001E-2</v>
      </c>
      <c r="M6" s="9">
        <f t="shared" ca="1" si="0"/>
        <v>9.0906999999999988E-2</v>
      </c>
      <c r="N6" s="9">
        <f t="shared" ca="1" si="0"/>
        <v>2.581931</v>
      </c>
      <c r="O6" s="9">
        <f t="shared" ca="1" si="1"/>
        <v>0.86548629999999993</v>
      </c>
      <c r="P6" s="9">
        <f t="shared" ca="1" si="2"/>
        <v>2.6092030999999998</v>
      </c>
      <c r="Q6" s="9"/>
      <c r="R6" s="4">
        <f>Dati!$B$5+2</f>
        <v>18</v>
      </c>
      <c r="S6" s="8">
        <f t="shared" ca="1" si="3"/>
        <v>18.084267000000001</v>
      </c>
      <c r="T6" s="8">
        <f t="shared" ca="1" si="4"/>
        <v>18.865486300000001</v>
      </c>
      <c r="V6" s="8">
        <f t="shared" ca="1" si="5"/>
        <v>20.57077</v>
      </c>
      <c r="W6" s="9">
        <f t="shared" ca="1" si="6"/>
        <v>20.609203099999998</v>
      </c>
      <c r="X6" s="9"/>
      <c r="Y6" s="8">
        <f t="shared" ca="1" si="7"/>
        <v>17.997461000000001</v>
      </c>
      <c r="Z6" s="8">
        <f t="shared" ca="1" si="7"/>
        <v>21.441478</v>
      </c>
      <c r="AA6" s="9"/>
      <c r="AB6" s="9"/>
      <c r="AC6" s="9"/>
      <c r="AD6" s="9"/>
      <c r="AE6" s="9"/>
      <c r="AF6" s="9"/>
      <c r="AG6" s="9"/>
      <c r="AH6" s="9"/>
      <c r="AJ6" s="8"/>
      <c r="AK6" s="8"/>
      <c r="BF6" s="9"/>
      <c r="BG6" s="14"/>
      <c r="BH6" s="14"/>
      <c r="BI6" s="14"/>
      <c r="BJ6" s="14"/>
      <c r="BK6" s="14"/>
      <c r="BL6" s="14"/>
      <c r="BM6" s="14"/>
      <c r="BN6" s="14"/>
      <c r="BO6" s="14"/>
      <c r="BP6" s="14"/>
    </row>
    <row r="7" spans="1:68" x14ac:dyDescent="0.25">
      <c r="A7" s="4">
        <v>4</v>
      </c>
      <c r="B7" s="4">
        <f>IF(Dati!A14&lt;=Dati!$B$8,Dati!B14,Dati!B$11)</f>
        <v>8.3000000000000007</v>
      </c>
      <c r="C7" s="4">
        <f>IF(Dati!A14&lt;=Dati!$B$8,Dati!C14,Dati!C$11)</f>
        <v>8.4</v>
      </c>
      <c r="E7" s="4">
        <v>4</v>
      </c>
      <c r="F7" s="9">
        <f>Dati!I14</f>
        <v>11.3</v>
      </c>
      <c r="G7" s="9">
        <f ca="1">INDIRECT(ADDRESS(3+($E$2-1)*Dati!$F$5*6+($E7-1)*6+G$2,6,1,1,"OutSAP_Y"))</f>
        <v>2.0915E-2</v>
      </c>
      <c r="H7" s="9">
        <f ca="1">INDIRECT(ADDRESS(3+($E$2-1)*Dati!$F$5*6+($E7-1)*6+H$2,6,1,1,"OutSAP_Y"))</f>
        <v>3.657718</v>
      </c>
      <c r="I7" s="9">
        <f ca="1">INDIRECT(ADDRESS(3+($E$2-1)*Dati!$F$5*6+($E7-1)*6+I$2,6,1,1,"OutSAP_Y"))</f>
        <v>8.4675E-2</v>
      </c>
      <c r="J7" s="9">
        <f ca="1">INDIRECT(ADDRESS(3+($E$2-1)*Dati!$F$5*6+($E7-1)*6+J$2,6,1,1,"OutSAP_Y"))</f>
        <v>2.9260809999999999</v>
      </c>
      <c r="K7" s="9">
        <f ca="1">INDIRECT(ADDRESS(3+($E$2-1)*Dati!$F$5*6+($E7-1)*6+K$2,6,1,1,"OutSAP_Y"))</f>
        <v>9.0553999999999996E-2</v>
      </c>
      <c r="L7" s="9">
        <f ca="1">INDIRECT(ADDRESS(3+($E$2-1)*Dati!$F$5*6+($E7-1)*6+L$2,6,1,1,"OutSAP_Y"))</f>
        <v>0.14773600000000001</v>
      </c>
      <c r="M7" s="9">
        <f t="shared" ca="1" si="0"/>
        <v>0.175229</v>
      </c>
      <c r="N7" s="9">
        <f t="shared" ca="1" si="0"/>
        <v>3.073817</v>
      </c>
      <c r="O7" s="9">
        <f t="shared" ca="1" si="1"/>
        <v>1.0973740999999999</v>
      </c>
      <c r="P7" s="9">
        <f t="shared" ca="1" si="2"/>
        <v>3.1263857000000002</v>
      </c>
      <c r="Q7" s="9"/>
      <c r="R7" s="4">
        <f>Dati!$B$5+2</f>
        <v>18</v>
      </c>
      <c r="S7" s="8">
        <f t="shared" ca="1" si="3"/>
        <v>18.084675000000001</v>
      </c>
      <c r="T7" s="8">
        <f t="shared" ca="1" si="4"/>
        <v>19.0973741</v>
      </c>
      <c r="V7" s="8">
        <f t="shared" ca="1" si="5"/>
        <v>20.926081</v>
      </c>
      <c r="W7" s="9">
        <f t="shared" ca="1" si="6"/>
        <v>21.1263857</v>
      </c>
      <c r="X7" s="9"/>
      <c r="Y7" s="8">
        <f t="shared" ca="1" si="7"/>
        <v>18.020914999999999</v>
      </c>
      <c r="Z7" s="8">
        <f t="shared" ca="1" si="7"/>
        <v>21.657717999999999</v>
      </c>
      <c r="AA7" s="9"/>
      <c r="AB7" s="9"/>
      <c r="AC7" s="9"/>
      <c r="AD7" s="9"/>
      <c r="AE7" s="9"/>
      <c r="AF7" s="9"/>
      <c r="AG7" s="9"/>
      <c r="AH7" s="9"/>
      <c r="AJ7" s="8"/>
      <c r="AK7" s="8"/>
      <c r="BF7" s="9"/>
      <c r="BG7" s="14"/>
      <c r="BH7" s="14"/>
      <c r="BI7" s="14"/>
      <c r="BJ7" s="14"/>
      <c r="BK7" s="14"/>
      <c r="BL7" s="14"/>
      <c r="BM7" s="14"/>
      <c r="BN7" s="14"/>
      <c r="BO7" s="14"/>
      <c r="BP7" s="14"/>
    </row>
    <row r="8" spans="1:68" x14ac:dyDescent="0.25">
      <c r="A8" s="4">
        <v>5</v>
      </c>
      <c r="B8" s="4">
        <f>IF(Dati!A15&lt;=Dati!$B$8,Dati!B15,Dati!B$11)</f>
        <v>8.3000000000000007</v>
      </c>
      <c r="C8" s="4">
        <f>IF(Dati!A15&lt;=Dati!$B$8,Dati!C15,Dati!C$11)</f>
        <v>16</v>
      </c>
      <c r="E8" s="4">
        <v>5</v>
      </c>
      <c r="F8" s="9">
        <f>Dati!I15</f>
        <v>14.7</v>
      </c>
      <c r="G8" s="9">
        <f ca="1">INDIRECT(ADDRESS(3+($E$2-1)*Dati!$F$5*6+($E8-1)*6+G$2,6,1,1,"OutSAP_Y"))</f>
        <v>4.7495999999999997E-2</v>
      </c>
      <c r="H8" s="9">
        <f ca="1">INDIRECT(ADDRESS(3+($E$2-1)*Dati!$F$5*6+($E8-1)*6+H$2,6,1,1,"OutSAP_Y"))</f>
        <v>3.9027889999999998</v>
      </c>
      <c r="I8" s="9">
        <f ca="1">INDIRECT(ADDRESS(3+($E$2-1)*Dati!$F$5*6+($E8-1)*6+I$2,6,1,1,"OutSAP_Y"))</f>
        <v>9.8313999999999999E-2</v>
      </c>
      <c r="J8" s="9">
        <f ca="1">INDIRECT(ADDRESS(3+($E$2-1)*Dati!$F$5*6+($E8-1)*6+J$2,6,1,1,"OutSAP_Y"))</f>
        <v>3.4291049999999998</v>
      </c>
      <c r="K8" s="9">
        <f ca="1">INDIRECT(ADDRESS(3+($E$2-1)*Dati!$F$5*6+($E8-1)*6+K$2,6,1,1,"OutSAP_Y"))</f>
        <v>0.200706</v>
      </c>
      <c r="L8" s="9">
        <f ca="1">INDIRECT(ADDRESS(3+($E$2-1)*Dati!$F$5*6+($E8-1)*6+L$2,6,1,1,"OutSAP_Y"))</f>
        <v>0.32781900000000003</v>
      </c>
      <c r="M8" s="9">
        <f t="shared" ref="M8:M9" ca="1" si="8">I8+ABS(K8)</f>
        <v>0.29902000000000001</v>
      </c>
      <c r="N8" s="9">
        <f t="shared" ref="N8:N9" ca="1" si="9">J8+ABS(L8)</f>
        <v>3.7569239999999997</v>
      </c>
      <c r="O8" s="9">
        <f t="shared" ref="O8:O9" ca="1" si="10">M8+0.3*N8</f>
        <v>1.4260971999999998</v>
      </c>
      <c r="P8" s="9">
        <f t="shared" ref="P8:P9" ca="1" si="11">N8+0.3*M8</f>
        <v>3.8466299999999998</v>
      </c>
      <c r="Q8" s="9"/>
      <c r="R8" s="4">
        <f>Dati!$B$5+2</f>
        <v>18</v>
      </c>
      <c r="S8" s="8">
        <f t="shared" ca="1" si="3"/>
        <v>18.098313999999998</v>
      </c>
      <c r="T8" s="8">
        <f t="shared" ca="1" si="4"/>
        <v>19.426097200000001</v>
      </c>
      <c r="V8" s="8">
        <f t="shared" ca="1" si="5"/>
        <v>21.429105</v>
      </c>
      <c r="W8" s="9">
        <f t="shared" ca="1" si="6"/>
        <v>21.846630000000001</v>
      </c>
      <c r="X8" s="9"/>
      <c r="Y8" s="8">
        <f t="shared" ca="1" si="7"/>
        <v>18.047495999999999</v>
      </c>
      <c r="Z8" s="8">
        <f t="shared" ca="1" si="7"/>
        <v>21.902788999999999</v>
      </c>
      <c r="AA8" s="9"/>
      <c r="AB8" s="9"/>
      <c r="AC8" s="9"/>
      <c r="AD8" s="9"/>
      <c r="AE8" s="9"/>
      <c r="AF8" s="9"/>
      <c r="AG8" s="9"/>
      <c r="AH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</row>
    <row r="9" spans="1:68" x14ac:dyDescent="0.25">
      <c r="A9" s="4">
        <v>6</v>
      </c>
      <c r="B9" s="4">
        <f>IF(Dati!A16&lt;=Dati!$B$8,Dati!B16,Dati!B$11)</f>
        <v>0</v>
      </c>
      <c r="C9" s="4">
        <f>IF(Dati!A16&lt;=Dati!$B$8,Dati!C16,Dati!C$11)</f>
        <v>16</v>
      </c>
      <c r="E9" s="4">
        <v>6</v>
      </c>
      <c r="F9" s="9">
        <f>Dati!I16</f>
        <v>18.25</v>
      </c>
      <c r="G9" s="9">
        <f ca="1">INDIRECT(ADDRESS(3+($E$2-1)*Dati!$F$5*6+($E9-1)*6+G$2,6,1,1,"OutSAP_Y"))</f>
        <v>7.5248999999999996E-2</v>
      </c>
      <c r="H9" s="9">
        <f ca="1">INDIRECT(ADDRESS(3+($E$2-1)*Dati!$F$5*6+($E9-1)*6+H$2,6,1,1,"OutSAP_Y"))</f>
        <v>4.1586730000000003</v>
      </c>
      <c r="I9" s="9">
        <f ca="1">INDIRECT(ADDRESS(3+($E$2-1)*Dati!$F$5*6+($E9-1)*6+I$2,6,1,1,"OutSAP_Y"))</f>
        <v>0.122528</v>
      </c>
      <c r="J9" s="9">
        <f ca="1">INDIRECT(ADDRESS(3+($E$2-1)*Dati!$F$5*6+($E9-1)*6+J$2,6,1,1,"OutSAP_Y"))</f>
        <v>4.0263530000000003</v>
      </c>
      <c r="K9" s="9">
        <f ca="1">INDIRECT(ADDRESS(3+($E$2-1)*Dati!$F$5*6+($E9-1)*6+K$2,6,1,1,"OutSAP_Y"))</f>
        <v>0.315718</v>
      </c>
      <c r="L9" s="9">
        <f ca="1">INDIRECT(ADDRESS(3+($E$2-1)*Dati!$F$5*6+($E9-1)*6+L$2,6,1,1,"OutSAP_Y"))</f>
        <v>0.51584700000000006</v>
      </c>
      <c r="M9" s="9">
        <f t="shared" ca="1" si="8"/>
        <v>0.43824600000000002</v>
      </c>
      <c r="N9" s="9">
        <f t="shared" ca="1" si="9"/>
        <v>4.5422000000000002</v>
      </c>
      <c r="O9" s="9">
        <f t="shared" ca="1" si="10"/>
        <v>1.8009059999999999</v>
      </c>
      <c r="P9" s="9">
        <f t="shared" ca="1" si="11"/>
        <v>4.6736738000000004</v>
      </c>
      <c r="Q9" s="9"/>
      <c r="R9" s="4">
        <f>Dati!$B$5+2</f>
        <v>18</v>
      </c>
      <c r="S9" s="8">
        <f t="shared" ca="1" si="3"/>
        <v>18.122527999999999</v>
      </c>
      <c r="T9" s="8">
        <f t="shared" ca="1" si="4"/>
        <v>19.800906000000001</v>
      </c>
      <c r="V9" s="8">
        <f t="shared" ca="1" si="5"/>
        <v>22.026353</v>
      </c>
      <c r="W9" s="9">
        <f t="shared" ca="1" si="6"/>
        <v>22.6736738</v>
      </c>
      <c r="X9" s="9"/>
      <c r="Y9" s="8">
        <f t="shared" ref="Y9:Y10" ca="1" si="12">$R9+G9*$A$2</f>
        <v>18.075248999999999</v>
      </c>
      <c r="Z9" s="8">
        <f t="shared" ref="Z9:Z10" ca="1" si="13">$R9+H9*$A$2</f>
        <v>22.158673</v>
      </c>
      <c r="AA9" s="9"/>
      <c r="AB9" s="9"/>
      <c r="AC9" s="9"/>
      <c r="AD9" s="9"/>
      <c r="AE9" s="9"/>
      <c r="AF9" s="9"/>
      <c r="AG9" s="9"/>
      <c r="AH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</row>
    <row r="10" spans="1:68" x14ac:dyDescent="0.25">
      <c r="A10" s="4">
        <v>7</v>
      </c>
      <c r="B10" s="4">
        <f>IF(Dati!A17&lt;=Dati!$B$8,Dati!B17,Dati!B$11)</f>
        <v>0</v>
      </c>
      <c r="C10" s="4">
        <f>IF(Dati!A17&lt;=Dati!$B$8,Dati!C17,Dati!C$11)</f>
        <v>0</v>
      </c>
      <c r="E10" s="4">
        <v>7</v>
      </c>
      <c r="F10" s="9">
        <f>Dati!I17</f>
        <v>22.05</v>
      </c>
      <c r="G10" s="9">
        <f ca="1">INDIRECT(ADDRESS(3+($E$2-1)*Dati!$F$5*6+($E10-1)*6+G$2,6,1,1,"OutSAP_Y"))</f>
        <v>0.10495699999999999</v>
      </c>
      <c r="H10" s="9">
        <f ca="1">INDIRECT(ADDRESS(3+($E$2-1)*Dati!$F$5*6+($E10-1)*6+H$2,6,1,1,"OutSAP_Y"))</f>
        <v>4.4325760000000001</v>
      </c>
      <c r="I10" s="9">
        <f ca="1">INDIRECT(ADDRESS(3+($E$2-1)*Dati!$F$5*6+($E10-1)*6+I$2,6,1,1,"OutSAP_Y"))</f>
        <v>0.15440300000000001</v>
      </c>
      <c r="J10" s="9">
        <f ca="1">INDIRECT(ADDRESS(3+($E$2-1)*Dati!$F$5*6+($E10-1)*6+J$2,6,1,1,"OutSAP_Y"))</f>
        <v>4.7159269999999998</v>
      </c>
      <c r="K10" s="9">
        <f ca="1">INDIRECT(ADDRESS(3+($E$2-1)*Dati!$F$5*6+($E10-1)*6+K$2,6,1,1,"OutSAP_Y"))</f>
        <v>0.43883</v>
      </c>
      <c r="L10" s="9">
        <f ca="1">INDIRECT(ADDRESS(3+($E$2-1)*Dati!$F$5*6+($E10-1)*6+L$2,6,1,1,"OutSAP_Y"))</f>
        <v>0.717117</v>
      </c>
      <c r="M10" s="9">
        <f t="shared" ref="M10" ca="1" si="14">I10+ABS(K10)</f>
        <v>0.59323300000000001</v>
      </c>
      <c r="N10" s="9">
        <f t="shared" ref="N10" ca="1" si="15">J10+ABS(L10)</f>
        <v>5.4330439999999998</v>
      </c>
      <c r="O10" s="9">
        <f t="shared" ref="O10" ca="1" si="16">M10+0.3*N10</f>
        <v>2.2231462</v>
      </c>
      <c r="P10" s="9">
        <f t="shared" ref="P10" ca="1" si="17">N10+0.3*M10</f>
        <v>5.6110138999999997</v>
      </c>
      <c r="Q10" s="9"/>
      <c r="R10" s="4">
        <f>Dati!$B$5+2</f>
        <v>18</v>
      </c>
      <c r="S10" s="8">
        <f t="shared" ca="1" si="3"/>
        <v>18.154402999999999</v>
      </c>
      <c r="T10" s="8">
        <f t="shared" ca="1" si="4"/>
        <v>20.223146199999999</v>
      </c>
      <c r="V10" s="8">
        <f t="shared" ca="1" si="5"/>
        <v>22.715927000000001</v>
      </c>
      <c r="W10" s="9">
        <f t="shared" ca="1" si="6"/>
        <v>23.6110139</v>
      </c>
      <c r="X10" s="9"/>
      <c r="Y10" s="8">
        <f t="shared" ca="1" si="12"/>
        <v>18.104956999999999</v>
      </c>
      <c r="Z10" s="8">
        <f t="shared" ca="1" si="13"/>
        <v>22.432576000000001</v>
      </c>
      <c r="AA10" s="9"/>
      <c r="AB10" s="9"/>
      <c r="AC10" s="9"/>
      <c r="AD10" s="9"/>
      <c r="AE10" s="9"/>
      <c r="AF10" s="9"/>
      <c r="AG10" s="9"/>
      <c r="AH10" s="9"/>
    </row>
    <row r="12" spans="1:68" x14ac:dyDescent="0.25"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68" x14ac:dyDescent="0.25">
      <c r="B13" s="41" t="s">
        <v>22</v>
      </c>
      <c r="C13" s="41"/>
      <c r="D13" s="11"/>
      <c r="E13" s="11">
        <v>2</v>
      </c>
      <c r="F13" s="12" t="s">
        <v>45</v>
      </c>
      <c r="G13" s="13">
        <v>1</v>
      </c>
      <c r="H13" s="13">
        <v>2</v>
      </c>
      <c r="I13" s="13">
        <v>3</v>
      </c>
      <c r="J13" s="13">
        <v>4</v>
      </c>
      <c r="K13" s="13">
        <v>5</v>
      </c>
      <c r="L13" s="13">
        <v>6</v>
      </c>
      <c r="M13" s="12"/>
      <c r="N13" s="12"/>
      <c r="O13" s="12"/>
      <c r="P13" s="12"/>
      <c r="Q13" s="12"/>
      <c r="V13" s="11"/>
      <c r="W13" s="12"/>
      <c r="X13" s="13"/>
      <c r="Y13" s="13"/>
      <c r="Z13" s="13"/>
      <c r="AA13" s="13"/>
      <c r="AB13" s="13"/>
      <c r="AC13" s="13"/>
      <c r="AD13" s="12"/>
      <c r="AE13" s="12"/>
      <c r="AF13" s="12"/>
      <c r="AG13" s="12"/>
      <c r="AH13" s="12"/>
    </row>
    <row r="14" spans="1:68" x14ac:dyDescent="0.25">
      <c r="B14" s="4" t="s">
        <v>6</v>
      </c>
      <c r="C14" s="4" t="s">
        <v>7</v>
      </c>
      <c r="E14" s="4" t="s">
        <v>32</v>
      </c>
      <c r="F14" s="4" t="s">
        <v>6</v>
      </c>
      <c r="G14" s="4" t="s">
        <v>33</v>
      </c>
      <c r="H14" s="4" t="s">
        <v>37</v>
      </c>
      <c r="I14" s="4" t="s">
        <v>31</v>
      </c>
      <c r="J14" s="4" t="s">
        <v>35</v>
      </c>
      <c r="K14" s="4" t="s">
        <v>34</v>
      </c>
      <c r="L14" s="4" t="s">
        <v>36</v>
      </c>
      <c r="M14" s="4" t="s">
        <v>38</v>
      </c>
      <c r="N14" s="4" t="s">
        <v>39</v>
      </c>
      <c r="O14" s="4" t="s">
        <v>40</v>
      </c>
      <c r="P14" s="4" t="s">
        <v>41</v>
      </c>
      <c r="R14" s="4" t="s">
        <v>43</v>
      </c>
      <c r="S14" s="4" t="s">
        <v>31</v>
      </c>
      <c r="T14" s="4" t="s">
        <v>44</v>
      </c>
      <c r="V14" s="4" t="s">
        <v>35</v>
      </c>
      <c r="W14" s="4" t="s">
        <v>46</v>
      </c>
      <c r="Y14" s="25" t="s">
        <v>33</v>
      </c>
      <c r="Z14" s="25" t="s">
        <v>37</v>
      </c>
    </row>
    <row r="15" spans="1:68" x14ac:dyDescent="0.25">
      <c r="A15" s="4">
        <v>1</v>
      </c>
      <c r="B15" s="4">
        <f>B4</f>
        <v>0</v>
      </c>
      <c r="C15" s="4">
        <f>C4</f>
        <v>0</v>
      </c>
      <c r="E15" s="4">
        <v>1</v>
      </c>
      <c r="F15" s="9">
        <f>F4</f>
        <v>0</v>
      </c>
      <c r="G15" s="9">
        <f ca="1">INDIRECT(ADDRESS(3+($E$13-1)*Dati!$F$5*6+($E15-1)*6+G$2,6,1,1,"OutSAP_Y"))</f>
        <v>-5.3048999999999999E-2</v>
      </c>
      <c r="H15" s="9">
        <f ca="1">INDIRECT(ADDRESS(3+($E$13-1)*Dati!$F$5*6+($E15-1)*6+H$2,6,1,1,"OutSAP_Y"))</f>
        <v>5.9389909999999997</v>
      </c>
      <c r="I15" s="9">
        <f ca="1">INDIRECT(ADDRESS(3+($E$13-1)*Dati!$F$5*6+($E15-1)*6+I$2,6,1,1,"OutSAP_Y"))</f>
        <v>0.18873799999999999</v>
      </c>
      <c r="J15" s="9">
        <f ca="1">INDIRECT(ADDRESS(3+($E$13-1)*Dati!$F$5*6+($E15-1)*6+J$2,6,1,1,"OutSAP_Y"))</f>
        <v>4.9028429999999998</v>
      </c>
      <c r="K15" s="9">
        <f ca="1">INDIRECT(ADDRESS(3+($E$13-1)*Dati!$F$5*6+($E15-1)*6+K$2,6,1,1,"OutSAP_Y"))</f>
        <v>-0.59366099999999999</v>
      </c>
      <c r="L15" s="9">
        <f ca="1">INDIRECT(ADDRESS(3+($E$13-1)*Dati!$F$5*6+($E15-1)*6+L$2,6,1,1,"OutSAP_Y"))</f>
        <v>-0.96609</v>
      </c>
      <c r="M15" s="14">
        <f ca="1">I15+ABS(K15)</f>
        <v>0.78239899999999996</v>
      </c>
      <c r="N15" s="14">
        <f ca="1">J15+ABS(L15)</f>
        <v>5.8689330000000002</v>
      </c>
      <c r="O15" s="14">
        <f ca="1">M15+0.3*N15</f>
        <v>2.5430788999999998</v>
      </c>
      <c r="P15" s="14">
        <f ca="1">N15+0.3*M15</f>
        <v>6.1036527000000005</v>
      </c>
      <c r="Q15" s="9"/>
      <c r="R15" s="4">
        <f>Dati!$B$5+2</f>
        <v>18</v>
      </c>
      <c r="S15" s="8">
        <f ca="1">R15+I15*$A$2</f>
        <v>18.188738000000001</v>
      </c>
      <c r="T15" s="8">
        <f ca="1">R15+O15*$A$2</f>
        <v>20.543078900000001</v>
      </c>
      <c r="V15" s="8">
        <f ca="1">R15+J15*$A$2</f>
        <v>22.902843000000001</v>
      </c>
      <c r="W15" s="9">
        <f ca="1">R15+P15*$A$2</f>
        <v>24.103652700000001</v>
      </c>
      <c r="X15" s="14"/>
      <c r="Y15" s="8">
        <f ca="1">$R15+G15*$A$2</f>
        <v>17.946950999999999</v>
      </c>
      <c r="Z15" s="8">
        <f ca="1">$R15+H15*$A$2</f>
        <v>23.938991000000001</v>
      </c>
      <c r="AA15" s="14"/>
      <c r="AB15" s="14"/>
      <c r="AC15" s="14"/>
      <c r="AD15" s="14"/>
      <c r="AE15" s="14"/>
      <c r="AF15" s="14"/>
      <c r="AG15" s="14"/>
      <c r="AH15" s="9"/>
      <c r="AJ15" s="8"/>
      <c r="AK15" s="8"/>
    </row>
    <row r="16" spans="1:68" x14ac:dyDescent="0.25">
      <c r="A16" s="4">
        <v>2</v>
      </c>
      <c r="B16" s="4">
        <f t="shared" ref="B16:C21" si="18">B5</f>
        <v>22.05</v>
      </c>
      <c r="C16" s="4">
        <f t="shared" si="18"/>
        <v>0</v>
      </c>
      <c r="E16" s="4">
        <v>2</v>
      </c>
      <c r="F16" s="9">
        <f t="shared" ref="F16:F21" si="19">F5</f>
        <v>4.4000000000000004</v>
      </c>
      <c r="G16" s="9">
        <f ca="1">INDIRECT(ADDRESS(3+($E$13-1)*Dati!$F$5*6+($E16-1)*6+G$2,6,1,1,"OutSAP_Y"))</f>
        <v>-2.1944000000000002E-2</v>
      </c>
      <c r="H16" s="9">
        <f ca="1">INDIRECT(ADDRESS(3+($E$13-1)*Dati!$F$5*6+($E16-1)*6+H$2,6,1,1,"OutSAP_Y"))</f>
        <v>6.7369880000000002</v>
      </c>
      <c r="I16" s="9">
        <f ca="1">INDIRECT(ADDRESS(3+($E$13-1)*Dati!$F$5*6+($E16-1)*6+I$2,6,1,1,"OutSAP_Y"))</f>
        <v>0.16913</v>
      </c>
      <c r="J16" s="9">
        <f ca="1">INDIRECT(ADDRESS(3+($E$13-1)*Dati!$F$5*6+($E16-1)*6+J$2,6,1,1,"OutSAP_Y"))</f>
        <v>4.8827429999999996</v>
      </c>
      <c r="K16" s="9">
        <f ca="1">INDIRECT(ADDRESS(3+($E$13-1)*Dati!$F$5*6+($E16-1)*6+K$2,6,1,1,"OutSAP_Y"))</f>
        <v>-0.27742699999999998</v>
      </c>
      <c r="L16" s="9">
        <f ca="1">INDIRECT(ADDRESS(3+($E$13-1)*Dati!$F$5*6+($E16-1)*6+L$2,6,1,1,"OutSAP_Y"))</f>
        <v>-0.452158</v>
      </c>
      <c r="M16" s="14">
        <f t="shared" ref="M16:N18" ca="1" si="20">I16+ABS(K16)</f>
        <v>0.44655699999999998</v>
      </c>
      <c r="N16" s="14">
        <f t="shared" ca="1" si="20"/>
        <v>5.3349009999999994</v>
      </c>
      <c r="O16" s="14">
        <f t="shared" ref="O16:O18" ca="1" si="21">M16+0.3*N16</f>
        <v>2.0470272999999999</v>
      </c>
      <c r="P16" s="14">
        <f t="shared" ref="P16:P18" ca="1" si="22">N16+0.3*M16</f>
        <v>5.468868099999999</v>
      </c>
      <c r="Q16" s="9"/>
      <c r="R16" s="4">
        <f>Dati!$B$5+2</f>
        <v>18</v>
      </c>
      <c r="S16" s="8">
        <f t="shared" ref="S16:S21" ca="1" si="23">R16+I16*$A$2</f>
        <v>18.169129999999999</v>
      </c>
      <c r="T16" s="8">
        <f t="shared" ref="T16:T21" ca="1" si="24">R16+O16*$A$2</f>
        <v>20.0470273</v>
      </c>
      <c r="V16" s="8">
        <f t="shared" ref="V16:V21" ca="1" si="25">R16+J16*$A$2</f>
        <v>22.882742999999998</v>
      </c>
      <c r="W16" s="9">
        <f t="shared" ref="W16:W21" ca="1" si="26">R16+P16*$A$2</f>
        <v>23.468868099999998</v>
      </c>
      <c r="X16" s="14"/>
      <c r="Y16" s="8">
        <f t="shared" ref="Y16:Z19" ca="1" si="27">$R16+G16*$A$2</f>
        <v>17.978055999999999</v>
      </c>
      <c r="Z16" s="8">
        <f t="shared" ca="1" si="27"/>
        <v>24.736988</v>
      </c>
      <c r="AA16" s="14"/>
      <c r="AB16" s="14"/>
      <c r="AC16" s="14"/>
      <c r="AD16" s="14"/>
      <c r="AE16" s="14"/>
      <c r="AF16" s="14"/>
      <c r="AG16" s="14"/>
      <c r="AH16" s="9"/>
      <c r="AJ16" s="8"/>
      <c r="AK16" s="8"/>
    </row>
    <row r="17" spans="1:37" x14ac:dyDescent="0.25">
      <c r="A17" s="4">
        <v>3</v>
      </c>
      <c r="B17" s="4">
        <f t="shared" si="18"/>
        <v>22.05</v>
      </c>
      <c r="C17" s="4">
        <f t="shared" si="18"/>
        <v>8.4</v>
      </c>
      <c r="E17" s="4">
        <v>3</v>
      </c>
      <c r="F17" s="9">
        <f t="shared" si="19"/>
        <v>8.3000000000000007</v>
      </c>
      <c r="G17" s="9">
        <f ca="1">INDIRECT(ADDRESS(3+($E$13-1)*Dati!$F$5*6+($E17-1)*6+G$2,6,1,1,"OutSAP_Y"))</f>
        <v>5.6270000000000001E-3</v>
      </c>
      <c r="H17" s="9">
        <f ca="1">INDIRECT(ADDRESS(3+($E$13-1)*Dati!$F$5*6+($E17-1)*6+H$2,6,1,1,"OutSAP_Y"))</f>
        <v>7.4443020000000004</v>
      </c>
      <c r="I17" s="9">
        <f ca="1">INDIRECT(ADDRESS(3+($E$13-1)*Dati!$F$5*6+($E17-1)*6+I$2,6,1,1,"OutSAP_Y"))</f>
        <v>0.17349400000000001</v>
      </c>
      <c r="J17" s="9">
        <f ca="1">INDIRECT(ADDRESS(3+($E$13-1)*Dati!$F$5*6+($E17-1)*6+J$2,6,1,1,"OutSAP_Y"))</f>
        <v>5.5720090000000004</v>
      </c>
      <c r="K17" s="9">
        <f ca="1">INDIRECT(ADDRESS(3+($E$13-1)*Dati!$F$5*6+($E17-1)*6+K$2,6,1,1,"OutSAP_Y"))</f>
        <v>2.872E-3</v>
      </c>
      <c r="L17" s="9">
        <f ca="1">INDIRECT(ADDRESS(3+($E$13-1)*Dati!$F$5*6+($E17-1)*6+L$2,6,1,1,"OutSAP_Y"))</f>
        <v>3.3730000000000001E-3</v>
      </c>
      <c r="M17" s="14">
        <f t="shared" ca="1" si="20"/>
        <v>0.17636600000000002</v>
      </c>
      <c r="N17" s="14">
        <f t="shared" ca="1" si="20"/>
        <v>5.5753820000000003</v>
      </c>
      <c r="O17" s="14">
        <f t="shared" ca="1" si="21"/>
        <v>1.8489806</v>
      </c>
      <c r="P17" s="14">
        <f t="shared" ca="1" si="22"/>
        <v>5.6282918000000004</v>
      </c>
      <c r="Q17" s="9"/>
      <c r="R17" s="4">
        <f>Dati!$B$5+2</f>
        <v>18</v>
      </c>
      <c r="S17" s="8">
        <f t="shared" ca="1" si="23"/>
        <v>18.173494000000002</v>
      </c>
      <c r="T17" s="8">
        <f t="shared" ca="1" si="24"/>
        <v>19.848980600000001</v>
      </c>
      <c r="V17" s="8">
        <f t="shared" ca="1" si="25"/>
        <v>23.572009000000001</v>
      </c>
      <c r="W17" s="9">
        <f t="shared" ca="1" si="26"/>
        <v>23.6282918</v>
      </c>
      <c r="X17" s="14"/>
      <c r="Y17" s="8">
        <f t="shared" ca="1" si="27"/>
        <v>18.005627</v>
      </c>
      <c r="Z17" s="8">
        <f t="shared" ca="1" si="27"/>
        <v>25.444302</v>
      </c>
      <c r="AA17" s="14"/>
      <c r="AB17" s="14"/>
      <c r="AC17" s="14"/>
      <c r="AD17" s="14"/>
      <c r="AE17" s="14"/>
      <c r="AF17" s="14"/>
      <c r="AG17" s="14"/>
      <c r="AH17" s="9"/>
      <c r="AJ17" s="8"/>
      <c r="AK17" s="8"/>
    </row>
    <row r="18" spans="1:37" x14ac:dyDescent="0.25">
      <c r="A18" s="4">
        <v>4</v>
      </c>
      <c r="B18" s="4">
        <f t="shared" si="18"/>
        <v>8.3000000000000007</v>
      </c>
      <c r="C18" s="4">
        <f t="shared" si="18"/>
        <v>8.4</v>
      </c>
      <c r="E18" s="4">
        <v>4</v>
      </c>
      <c r="F18" s="9">
        <f t="shared" si="19"/>
        <v>11.3</v>
      </c>
      <c r="G18" s="9">
        <f ca="1">INDIRECT(ADDRESS(3+($E$13-1)*Dati!$F$5*6+($E18-1)*6+G$2,6,1,1,"OutSAP_Y"))</f>
        <v>2.6834E-2</v>
      </c>
      <c r="H18" s="9">
        <f ca="1">INDIRECT(ADDRESS(3+($E$13-1)*Dati!$F$5*6+($E18-1)*6+H$2,6,1,1,"OutSAP_Y"))</f>
        <v>7.9883899999999999</v>
      </c>
      <c r="I18" s="9">
        <f ca="1">INDIRECT(ADDRESS(3+($E$13-1)*Dati!$F$5*6+($E18-1)*6+I$2,6,1,1,"OutSAP_Y"))</f>
        <v>0.19022</v>
      </c>
      <c r="J18" s="9">
        <f ca="1">INDIRECT(ADDRESS(3+($E$13-1)*Dati!$F$5*6+($E18-1)*6+J$2,6,1,1,"OutSAP_Y"))</f>
        <v>6.4272929999999997</v>
      </c>
      <c r="K18" s="9">
        <f ca="1">INDIRECT(ADDRESS(3+($E$13-1)*Dati!$F$5*6+($E18-1)*6+K$2,6,1,1,"OutSAP_Y"))</f>
        <v>0.21848600000000001</v>
      </c>
      <c r="L18" s="9">
        <f ca="1">INDIRECT(ADDRESS(3+($E$13-1)*Dati!$F$5*6+($E18-1)*6+L$2,6,1,1,"OutSAP_Y"))</f>
        <v>0.35378100000000001</v>
      </c>
      <c r="M18" s="14">
        <f t="shared" ca="1" si="20"/>
        <v>0.40870600000000001</v>
      </c>
      <c r="N18" s="14">
        <f t="shared" ca="1" si="20"/>
        <v>6.7810739999999994</v>
      </c>
      <c r="O18" s="14">
        <f t="shared" ca="1" si="21"/>
        <v>2.4430281999999997</v>
      </c>
      <c r="P18" s="14">
        <f t="shared" ca="1" si="22"/>
        <v>6.903685799999999</v>
      </c>
      <c r="Q18" s="9"/>
      <c r="R18" s="4">
        <f>Dati!$B$5+2</f>
        <v>18</v>
      </c>
      <c r="S18" s="8">
        <f t="shared" ca="1" si="23"/>
        <v>18.19022</v>
      </c>
      <c r="T18" s="8">
        <f t="shared" ca="1" si="24"/>
        <v>20.443028200000001</v>
      </c>
      <c r="V18" s="8">
        <f t="shared" ca="1" si="25"/>
        <v>24.427292999999999</v>
      </c>
      <c r="W18" s="9">
        <f t="shared" ca="1" si="26"/>
        <v>24.903685799999998</v>
      </c>
      <c r="X18" s="14"/>
      <c r="Y18" s="8">
        <f t="shared" ca="1" si="27"/>
        <v>18.026834000000001</v>
      </c>
      <c r="Z18" s="8">
        <f t="shared" ca="1" si="27"/>
        <v>25.988389999999999</v>
      </c>
      <c r="AA18" s="14"/>
      <c r="AB18" s="14"/>
      <c r="AC18" s="14"/>
      <c r="AD18" s="14"/>
      <c r="AE18" s="14"/>
      <c r="AF18" s="14"/>
      <c r="AG18" s="14"/>
      <c r="AH18" s="9"/>
      <c r="AJ18" s="8"/>
      <c r="AK18" s="8"/>
    </row>
    <row r="19" spans="1:37" x14ac:dyDescent="0.25">
      <c r="A19" s="4">
        <v>5</v>
      </c>
      <c r="B19" s="4">
        <f t="shared" si="18"/>
        <v>8.3000000000000007</v>
      </c>
      <c r="C19" s="4">
        <f t="shared" si="18"/>
        <v>16</v>
      </c>
      <c r="E19" s="4">
        <v>5</v>
      </c>
      <c r="F19" s="9">
        <f t="shared" si="19"/>
        <v>14.7</v>
      </c>
      <c r="G19" s="9">
        <f ca="1">INDIRECT(ADDRESS(3+($E$13-1)*Dati!$F$5*6+($E19-1)*6+G$2,6,1,1,"OutSAP_Y"))</f>
        <v>5.0869999999999999E-2</v>
      </c>
      <c r="H19" s="9">
        <f ca="1">INDIRECT(ADDRESS(3+($E$13-1)*Dati!$F$5*6+($E19-1)*6+H$2,6,1,1,"OutSAP_Y"))</f>
        <v>8.6050240000000002</v>
      </c>
      <c r="I19" s="9">
        <f ca="1">INDIRECT(ADDRESS(3+($E$13-1)*Dati!$F$5*6+($E19-1)*6+I$2,6,1,1,"OutSAP_Y"))</f>
        <v>0.219691</v>
      </c>
      <c r="J19" s="9">
        <f ca="1">INDIRECT(ADDRESS(3+($E$13-1)*Dati!$F$5*6+($E19-1)*6+J$2,6,1,1,"OutSAP_Y"))</f>
        <v>7.6093780000000004</v>
      </c>
      <c r="K19" s="9">
        <f ca="1">INDIRECT(ADDRESS(3+($E$13-1)*Dati!$F$5*6+($E19-1)*6+K$2,6,1,1,"OutSAP_Y"))</f>
        <v>0.46284900000000001</v>
      </c>
      <c r="L19" s="9">
        <f ca="1">INDIRECT(ADDRESS(3+($E$13-1)*Dati!$F$5*6+($E19-1)*6+L$2,6,1,1,"OutSAP_Y"))</f>
        <v>0.750911</v>
      </c>
      <c r="M19" s="14">
        <f t="shared" ref="M19:M20" ca="1" si="28">I19+ABS(K19)</f>
        <v>0.68254000000000004</v>
      </c>
      <c r="N19" s="14">
        <f t="shared" ref="N19:N20" ca="1" si="29">J19+ABS(L19)</f>
        <v>8.3602889999999999</v>
      </c>
      <c r="O19" s="14">
        <f t="shared" ref="O19:O20" ca="1" si="30">M19+0.3*N19</f>
        <v>3.1906266999999997</v>
      </c>
      <c r="P19" s="14">
        <f t="shared" ref="P19:P20" ca="1" si="31">N19+0.3*M19</f>
        <v>8.5650510000000004</v>
      </c>
      <c r="Q19" s="9"/>
      <c r="R19" s="4">
        <f>Dati!$B$5+2</f>
        <v>18</v>
      </c>
      <c r="S19" s="8">
        <f t="shared" ca="1" si="23"/>
        <v>18.219691000000001</v>
      </c>
      <c r="T19" s="8">
        <f t="shared" ca="1" si="24"/>
        <v>21.190626699999999</v>
      </c>
      <c r="V19" s="8">
        <f t="shared" ca="1" si="25"/>
        <v>25.609378</v>
      </c>
      <c r="W19" s="9">
        <f t="shared" ca="1" si="26"/>
        <v>26.565051</v>
      </c>
      <c r="X19" s="9"/>
      <c r="Y19" s="8">
        <f t="shared" ca="1" si="27"/>
        <v>18.05087</v>
      </c>
      <c r="Z19" s="8">
        <f t="shared" ca="1" si="27"/>
        <v>26.605024</v>
      </c>
      <c r="AA19" s="9"/>
      <c r="AB19" s="9"/>
      <c r="AC19" s="9"/>
      <c r="AD19" s="9"/>
      <c r="AE19" s="9"/>
      <c r="AF19" s="9"/>
      <c r="AG19" s="9"/>
      <c r="AH19" s="9"/>
    </row>
    <row r="20" spans="1:37" x14ac:dyDescent="0.25">
      <c r="A20" s="4">
        <v>6</v>
      </c>
      <c r="B20" s="4">
        <f t="shared" si="18"/>
        <v>0</v>
      </c>
      <c r="C20" s="4">
        <f t="shared" si="18"/>
        <v>16</v>
      </c>
      <c r="E20" s="4">
        <v>6</v>
      </c>
      <c r="F20" s="9">
        <f t="shared" si="19"/>
        <v>18.25</v>
      </c>
      <c r="G20" s="9">
        <f ca="1">INDIRECT(ADDRESS(3+($E$13-1)*Dati!$F$5*6+($E20-1)*6+G$2,6,1,1,"OutSAP_Y"))</f>
        <v>7.5966000000000006E-2</v>
      </c>
      <c r="H20" s="9">
        <f ca="1">INDIRECT(ADDRESS(3+($E$13-1)*Dati!$F$5*6+($E20-1)*6+H$2,6,1,1,"OutSAP_Y"))</f>
        <v>9.2488620000000008</v>
      </c>
      <c r="I20" s="9">
        <f ca="1">INDIRECT(ADDRESS(3+($E$13-1)*Dati!$F$5*6+($E20-1)*6+I$2,6,1,1,"OutSAP_Y"))</f>
        <v>0.25837599999999999</v>
      </c>
      <c r="J20" s="9">
        <f ca="1">INDIRECT(ADDRESS(3+($E$13-1)*Dati!$F$5*6+($E20-1)*6+J$2,6,1,1,"OutSAP_Y"))</f>
        <v>8.9918069999999997</v>
      </c>
      <c r="K20" s="9">
        <f ca="1">INDIRECT(ADDRESS(3+($E$13-1)*Dati!$F$5*6+($E20-1)*6+K$2,6,1,1,"OutSAP_Y"))</f>
        <v>0.71799199999999996</v>
      </c>
      <c r="L20" s="9">
        <f ca="1">INDIRECT(ADDRESS(3+($E$13-1)*Dati!$F$5*6+($E20-1)*6+L$2,6,1,1,"OutSAP_Y"))</f>
        <v>1.1655599999999999</v>
      </c>
      <c r="M20" s="14">
        <f t="shared" ca="1" si="28"/>
        <v>0.9763679999999999</v>
      </c>
      <c r="N20" s="14">
        <f t="shared" ca="1" si="29"/>
        <v>10.157366999999999</v>
      </c>
      <c r="O20" s="14">
        <f t="shared" ca="1" si="30"/>
        <v>4.0235780999999999</v>
      </c>
      <c r="P20" s="14">
        <f t="shared" ca="1" si="31"/>
        <v>10.450277399999999</v>
      </c>
      <c r="Q20" s="9"/>
      <c r="R20" s="4">
        <f>Dati!$B$5+2</f>
        <v>18</v>
      </c>
      <c r="S20" s="8">
        <f t="shared" ca="1" si="23"/>
        <v>18.258375999999998</v>
      </c>
      <c r="T20" s="8">
        <f t="shared" ca="1" si="24"/>
        <v>22.023578100000002</v>
      </c>
      <c r="V20" s="8">
        <f t="shared" ca="1" si="25"/>
        <v>26.991807000000001</v>
      </c>
      <c r="W20" s="9">
        <f t="shared" ca="1" si="26"/>
        <v>28.450277399999997</v>
      </c>
      <c r="X20" s="9"/>
      <c r="Y20" s="8">
        <f t="shared" ref="Y20:Y21" ca="1" si="32">$R20+G20*$A$2</f>
        <v>18.075966000000001</v>
      </c>
      <c r="Z20" s="8">
        <f t="shared" ref="Z20:Z21" ca="1" si="33">$R20+H20*$A$2</f>
        <v>27.248862000000003</v>
      </c>
      <c r="AA20" s="9"/>
      <c r="AB20" s="9"/>
      <c r="AC20" s="9"/>
      <c r="AD20" s="9"/>
      <c r="AE20" s="9"/>
      <c r="AF20" s="9"/>
      <c r="AG20" s="9"/>
      <c r="AH20" s="9"/>
    </row>
    <row r="21" spans="1:37" x14ac:dyDescent="0.25">
      <c r="A21" s="4">
        <v>7</v>
      </c>
      <c r="B21" s="4">
        <f t="shared" si="18"/>
        <v>0</v>
      </c>
      <c r="C21" s="4">
        <f t="shared" si="18"/>
        <v>0</v>
      </c>
      <c r="E21" s="4">
        <v>7</v>
      </c>
      <c r="F21" s="9">
        <f t="shared" si="19"/>
        <v>22.05</v>
      </c>
      <c r="G21" s="9">
        <f ca="1">INDIRECT(ADDRESS(3+($E$13-1)*Dati!$F$5*6+($E21-1)*6+G$2,6,1,1,"OutSAP_Y"))</f>
        <v>0.10283</v>
      </c>
      <c r="H21" s="9">
        <f ca="1">INDIRECT(ADDRESS(3+($E$13-1)*Dati!$F$5*6+($E21-1)*6+H$2,6,1,1,"OutSAP_Y"))</f>
        <v>9.9380400000000009</v>
      </c>
      <c r="I21" s="9">
        <f ca="1">INDIRECT(ADDRESS(3+($E$13-1)*Dati!$F$5*6+($E21-1)*6+I$2,6,1,1,"OutSAP_Y"))</f>
        <v>0.30530499999999999</v>
      </c>
      <c r="J21" s="9">
        <f ca="1">INDIRECT(ADDRESS(3+($E$13-1)*Dati!$F$5*6+($E21-1)*6+J$2,6,1,1,"OutSAP_Y"))</f>
        <v>10.572929999999999</v>
      </c>
      <c r="K21" s="9">
        <f ca="1">INDIRECT(ADDRESS(3+($E$13-1)*Dati!$F$5*6+($E21-1)*6+K$2,6,1,1,"OutSAP_Y"))</f>
        <v>0.99110299999999996</v>
      </c>
      <c r="L21" s="9">
        <f ca="1">INDIRECT(ADDRESS(3+($E$13-1)*Dati!$F$5*6+($E21-1)*6+L$2,6,1,1,"OutSAP_Y"))</f>
        <v>1.6094109999999999</v>
      </c>
      <c r="M21" s="14">
        <f t="shared" ref="M21" ca="1" si="34">I21+ABS(K21)</f>
        <v>1.296408</v>
      </c>
      <c r="N21" s="14">
        <f t="shared" ref="N21" ca="1" si="35">J21+ABS(L21)</f>
        <v>12.182340999999999</v>
      </c>
      <c r="O21" s="14">
        <f t="shared" ref="O21" ca="1" si="36">M21+0.3*N21</f>
        <v>4.9511102999999999</v>
      </c>
      <c r="P21" s="14">
        <f t="shared" ref="P21" ca="1" si="37">N21+0.3*M21</f>
        <v>12.571263399999999</v>
      </c>
      <c r="Q21" s="9"/>
      <c r="R21" s="4">
        <f>Dati!$B$5+2</f>
        <v>18</v>
      </c>
      <c r="S21" s="8">
        <f t="shared" ca="1" si="23"/>
        <v>18.305305000000001</v>
      </c>
      <c r="T21" s="8">
        <f t="shared" ca="1" si="24"/>
        <v>22.9511103</v>
      </c>
      <c r="V21" s="8">
        <f t="shared" ca="1" si="25"/>
        <v>28.572929999999999</v>
      </c>
      <c r="W21" s="9">
        <f t="shared" ca="1" si="26"/>
        <v>30.571263399999999</v>
      </c>
      <c r="X21" s="9"/>
      <c r="Y21" s="8">
        <f t="shared" ca="1" si="32"/>
        <v>18.102830000000001</v>
      </c>
      <c r="Z21" s="8">
        <f t="shared" ca="1" si="33"/>
        <v>27.938040000000001</v>
      </c>
      <c r="AA21" s="9"/>
      <c r="AB21" s="9"/>
      <c r="AC21" s="9"/>
      <c r="AD21" s="9"/>
      <c r="AE21" s="9"/>
      <c r="AF21" s="9"/>
      <c r="AG21" s="9"/>
      <c r="AH21" s="9"/>
    </row>
    <row r="23" spans="1:37" x14ac:dyDescent="0.25"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</row>
    <row r="24" spans="1:37" x14ac:dyDescent="0.25">
      <c r="B24" s="41" t="s">
        <v>22</v>
      </c>
      <c r="C24" s="41"/>
      <c r="D24" s="11"/>
      <c r="E24" s="11">
        <v>3</v>
      </c>
      <c r="F24" s="12" t="s">
        <v>45</v>
      </c>
      <c r="G24" s="13">
        <v>1</v>
      </c>
      <c r="H24" s="13">
        <v>2</v>
      </c>
      <c r="I24" s="13">
        <v>3</v>
      </c>
      <c r="J24" s="13">
        <v>4</v>
      </c>
      <c r="K24" s="13">
        <v>5</v>
      </c>
      <c r="L24" s="13">
        <v>6</v>
      </c>
      <c r="M24" s="12"/>
      <c r="N24" s="12"/>
      <c r="O24" s="12"/>
      <c r="P24" s="12"/>
      <c r="Q24" s="12"/>
      <c r="V24" s="11"/>
      <c r="W24" s="12"/>
      <c r="X24" s="13"/>
      <c r="Y24" s="13"/>
      <c r="Z24" s="13"/>
      <c r="AA24" s="13"/>
      <c r="AB24" s="13"/>
      <c r="AC24" s="13"/>
      <c r="AD24" s="12"/>
      <c r="AE24" s="12"/>
      <c r="AF24" s="12"/>
      <c r="AG24" s="12"/>
      <c r="AH24" s="12"/>
    </row>
    <row r="25" spans="1:37" x14ac:dyDescent="0.25">
      <c r="B25" s="4" t="s">
        <v>6</v>
      </c>
      <c r="C25" s="4" t="s">
        <v>7</v>
      </c>
      <c r="E25" s="4" t="s">
        <v>32</v>
      </c>
      <c r="F25" s="4" t="s">
        <v>6</v>
      </c>
      <c r="G25" s="4" t="s">
        <v>33</v>
      </c>
      <c r="H25" s="4" t="s">
        <v>37</v>
      </c>
      <c r="I25" s="4" t="s">
        <v>31</v>
      </c>
      <c r="J25" s="4" t="s">
        <v>35</v>
      </c>
      <c r="K25" s="4" t="s">
        <v>34</v>
      </c>
      <c r="L25" s="4" t="s">
        <v>36</v>
      </c>
      <c r="M25" s="4" t="s">
        <v>38</v>
      </c>
      <c r="N25" s="4" t="s">
        <v>39</v>
      </c>
      <c r="O25" s="4" t="s">
        <v>40</v>
      </c>
      <c r="P25" s="4" t="s">
        <v>41</v>
      </c>
      <c r="R25" s="4" t="s">
        <v>43</v>
      </c>
      <c r="S25" s="4" t="s">
        <v>31</v>
      </c>
      <c r="T25" s="4" t="s">
        <v>44</v>
      </c>
      <c r="V25" s="4" t="s">
        <v>35</v>
      </c>
      <c r="W25" s="4" t="s">
        <v>46</v>
      </c>
      <c r="Y25" s="25" t="s">
        <v>33</v>
      </c>
      <c r="Z25" s="25" t="s">
        <v>37</v>
      </c>
    </row>
    <row r="26" spans="1:37" x14ac:dyDescent="0.25">
      <c r="A26" s="4">
        <v>1</v>
      </c>
      <c r="B26" s="4">
        <f>B15</f>
        <v>0</v>
      </c>
      <c r="C26" s="4">
        <f>C15</f>
        <v>0</v>
      </c>
      <c r="E26" s="4">
        <v>1</v>
      </c>
      <c r="F26" s="9">
        <f>F15</f>
        <v>0</v>
      </c>
      <c r="G26" s="9">
        <f ca="1">INDIRECT(ADDRESS(3+($E$24-1)*Dati!$F$5*6+($E26-1)*6+G$2,6,1,1,"OutSAP_Y"))</f>
        <v>-1.0429000000000001E-2</v>
      </c>
      <c r="H26" s="9">
        <f ca="1">INDIRECT(ADDRESS(3+($E$24-1)*Dati!$F$5*6+($E26-1)*6+H$2,6,1,1,"OutSAP_Y"))</f>
        <v>9.0262530000000005</v>
      </c>
      <c r="I26" s="9">
        <f ca="1">INDIRECT(ADDRESS(3+($E$24-1)*Dati!$F$5*6+($E26-1)*6+I$2,6,1,1,"OutSAP_Y"))</f>
        <v>0.21529200000000001</v>
      </c>
      <c r="J26" s="9">
        <f ca="1">INDIRECT(ADDRESS(3+($E$24-1)*Dati!$F$5*6+($E26-1)*6+J$2,6,1,1,"OutSAP_Y"))</f>
        <v>7.4485640000000002</v>
      </c>
      <c r="K26" s="9">
        <f ca="1">INDIRECT(ADDRESS(3+($E$24-1)*Dati!$F$5*6+($E26-1)*6+K$2,6,1,1,"OutSAP_Y"))</f>
        <v>-0.92976199999999998</v>
      </c>
      <c r="L26" s="9">
        <f ca="1">INDIRECT(ADDRESS(3+($E$24-1)*Dati!$F$5*6+($E26-1)*6+L$2,6,1,1,"OutSAP_Y"))</f>
        <v>-1.484515</v>
      </c>
      <c r="M26" s="14">
        <f ca="1">I26+ABS(K26)</f>
        <v>1.145054</v>
      </c>
      <c r="N26" s="14">
        <f ca="1">J26+ABS(L26)</f>
        <v>8.9330789999999993</v>
      </c>
      <c r="O26" s="14">
        <f ca="1">M26+0.3*N26</f>
        <v>3.8249776999999998</v>
      </c>
      <c r="P26" s="14">
        <f ca="1">N26+0.3*M26</f>
        <v>9.2765951999999992</v>
      </c>
      <c r="Q26" s="9"/>
      <c r="R26" s="4">
        <f>Dati!$B$5+2</f>
        <v>18</v>
      </c>
      <c r="S26" s="8">
        <f ca="1">R26+I26*$A$2</f>
        <v>18.215292000000002</v>
      </c>
      <c r="T26" s="8">
        <f ca="1">R26+O26*$A$2</f>
        <v>21.824977699999998</v>
      </c>
      <c r="V26" s="8">
        <f ca="1">R26+J26*$A$2</f>
        <v>25.448564000000001</v>
      </c>
      <c r="W26" s="9">
        <f ca="1">R26+P26*$A$2</f>
        <v>27.276595199999999</v>
      </c>
      <c r="X26" s="14"/>
      <c r="Y26" s="8">
        <f ca="1">$R26+G26*$A$2</f>
        <v>17.989571000000002</v>
      </c>
      <c r="Z26" s="8">
        <f ca="1">$R26+H26*$A$2</f>
        <v>27.026253000000001</v>
      </c>
      <c r="AA26" s="14"/>
      <c r="AB26" s="14"/>
      <c r="AC26" s="14"/>
      <c r="AD26" s="14"/>
      <c r="AE26" s="14"/>
      <c r="AF26" s="14"/>
      <c r="AG26" s="14"/>
      <c r="AH26" s="9"/>
      <c r="AJ26" s="8"/>
      <c r="AK26" s="8"/>
    </row>
    <row r="27" spans="1:37" x14ac:dyDescent="0.25">
      <c r="A27" s="4">
        <v>2</v>
      </c>
      <c r="B27" s="4">
        <f t="shared" ref="B27:C32" si="38">B16</f>
        <v>22.05</v>
      </c>
      <c r="C27" s="4">
        <f t="shared" si="38"/>
        <v>0</v>
      </c>
      <c r="E27" s="4">
        <v>2</v>
      </c>
      <c r="F27" s="9">
        <f t="shared" ref="F27:F32" si="39">F16</f>
        <v>4.4000000000000004</v>
      </c>
      <c r="G27" s="9">
        <f ca="1">INDIRECT(ADDRESS(3+($E$24-1)*Dati!$F$5*6+($E27-1)*6+G$2,6,1,1,"OutSAP_Y"))</f>
        <v>3.5439999999999998E-3</v>
      </c>
      <c r="H27" s="9">
        <f ca="1">INDIRECT(ADDRESS(3+($E$24-1)*Dati!$F$5*6+($E27-1)*6+H$2,6,1,1,"OutSAP_Y"))</f>
        <v>10.320116000000001</v>
      </c>
      <c r="I27" s="9">
        <f ca="1">INDIRECT(ADDRESS(3+($E$24-1)*Dati!$F$5*6+($E27-1)*6+I$2,6,1,1,"OutSAP_Y"))</f>
        <v>0.22462699999999999</v>
      </c>
      <c r="J27" s="9">
        <f ca="1">INDIRECT(ADDRESS(3+($E$24-1)*Dati!$F$5*6+($E27-1)*6+J$2,6,1,1,"OutSAP_Y"))</f>
        <v>7.44794</v>
      </c>
      <c r="K27" s="9">
        <f ca="1">INDIRECT(ADDRESS(3+($E$24-1)*Dati!$F$5*6+($E27-1)*6+K$2,6,1,1,"OutSAP_Y"))</f>
        <v>-0.42951899999999998</v>
      </c>
      <c r="L27" s="9">
        <f ca="1">INDIRECT(ADDRESS(3+($E$24-1)*Dati!$F$5*6+($E27-1)*6+L$2,6,1,1,"OutSAP_Y"))</f>
        <v>-0.686334</v>
      </c>
      <c r="M27" s="14">
        <f t="shared" ref="M27:N29" ca="1" si="40">I27+ABS(K27)</f>
        <v>0.65414600000000001</v>
      </c>
      <c r="N27" s="14">
        <f t="shared" ca="1" si="40"/>
        <v>8.1342739999999996</v>
      </c>
      <c r="O27" s="14">
        <f t="shared" ref="O27:O29" ca="1" si="41">M27+0.3*N27</f>
        <v>3.0944281999999999</v>
      </c>
      <c r="P27" s="14">
        <f t="shared" ref="P27:P29" ca="1" si="42">N27+0.3*M27</f>
        <v>8.3305177999999991</v>
      </c>
      <c r="Q27" s="9"/>
      <c r="R27" s="4">
        <f>Dati!$B$5+2</f>
        <v>18</v>
      </c>
      <c r="S27" s="8">
        <f t="shared" ref="S27:S32" ca="1" si="43">R27+I27*$A$2</f>
        <v>18.224627000000002</v>
      </c>
      <c r="T27" s="8">
        <f t="shared" ref="T27:T32" ca="1" si="44">R27+O27*$A$2</f>
        <v>21.094428199999999</v>
      </c>
      <c r="V27" s="8">
        <f t="shared" ref="V27:V32" ca="1" si="45">R27+J27*$A$2</f>
        <v>25.447939999999999</v>
      </c>
      <c r="W27" s="9">
        <f t="shared" ref="W27:W32" ca="1" si="46">R27+P27*$A$2</f>
        <v>26.330517799999999</v>
      </c>
      <c r="X27" s="14"/>
      <c r="Y27" s="8">
        <f t="shared" ref="Y27:Z30" ca="1" si="47">$R27+G27*$A$2</f>
        <v>18.003544000000002</v>
      </c>
      <c r="Z27" s="8">
        <f t="shared" ca="1" si="47"/>
        <v>28.320115999999999</v>
      </c>
      <c r="AA27" s="14"/>
      <c r="AB27" s="14"/>
      <c r="AC27" s="14"/>
      <c r="AD27" s="14"/>
      <c r="AE27" s="14"/>
      <c r="AF27" s="14"/>
      <c r="AG27" s="14"/>
      <c r="AH27" s="9"/>
      <c r="AJ27" s="8"/>
      <c r="AK27" s="8"/>
    </row>
    <row r="28" spans="1:37" x14ac:dyDescent="0.25">
      <c r="A28" s="4">
        <v>3</v>
      </c>
      <c r="B28" s="4">
        <f t="shared" si="38"/>
        <v>22.05</v>
      </c>
      <c r="C28" s="4">
        <f t="shared" si="38"/>
        <v>8.4</v>
      </c>
      <c r="E28" s="4">
        <v>3</v>
      </c>
      <c r="F28" s="9">
        <f t="shared" si="39"/>
        <v>8.3000000000000007</v>
      </c>
      <c r="G28" s="9">
        <f ca="1">INDIRECT(ADDRESS(3+($E$24-1)*Dati!$F$5*6+($E28-1)*6+G$2,6,1,1,"OutSAP_Y"))</f>
        <v>1.5928999999999999E-2</v>
      </c>
      <c r="H28" s="9">
        <f ca="1">INDIRECT(ADDRESS(3+($E$24-1)*Dati!$F$5*6+($E28-1)*6+H$2,6,1,1,"OutSAP_Y"))</f>
        <v>11.466949</v>
      </c>
      <c r="I28" s="9">
        <f ca="1">INDIRECT(ADDRESS(3+($E$24-1)*Dati!$F$5*6+($E28-1)*6+I$2,6,1,1,"OutSAP_Y"))</f>
        <v>0.25947799999999999</v>
      </c>
      <c r="J28" s="9">
        <f ca="1">INDIRECT(ADDRESS(3+($E$24-1)*Dati!$F$5*6+($E28-1)*6+J$2,6,1,1,"OutSAP_Y"))</f>
        <v>8.5665370000000003</v>
      </c>
      <c r="K28" s="9">
        <f ca="1">INDIRECT(ADDRESS(3+($E$24-1)*Dati!$F$5*6+($E28-1)*6+K$2,6,1,1,"OutSAP_Y"))</f>
        <v>1.3878E-2</v>
      </c>
      <c r="L28" s="9">
        <f ca="1">INDIRECT(ADDRESS(3+($E$24-1)*Dati!$F$5*6+($E28-1)*6+L$2,6,1,1,"OutSAP_Y"))</f>
        <v>2.1145000000000001E-2</v>
      </c>
      <c r="M28" s="14">
        <f t="shared" ca="1" si="40"/>
        <v>0.27335599999999999</v>
      </c>
      <c r="N28" s="14">
        <f t="shared" ca="1" si="40"/>
        <v>8.5876820000000009</v>
      </c>
      <c r="O28" s="14">
        <f t="shared" ca="1" si="41"/>
        <v>2.8496606000000004</v>
      </c>
      <c r="P28" s="14">
        <f t="shared" ca="1" si="42"/>
        <v>8.6696888000000012</v>
      </c>
      <c r="Q28" s="9"/>
      <c r="R28" s="4">
        <f>Dati!$B$5+2</f>
        <v>18</v>
      </c>
      <c r="S28" s="8">
        <f t="shared" ca="1" si="43"/>
        <v>18.259478000000001</v>
      </c>
      <c r="T28" s="8">
        <f t="shared" ca="1" si="44"/>
        <v>20.8496606</v>
      </c>
      <c r="V28" s="8">
        <f t="shared" ca="1" si="45"/>
        <v>26.566537</v>
      </c>
      <c r="W28" s="9">
        <f t="shared" ca="1" si="46"/>
        <v>26.669688800000003</v>
      </c>
      <c r="X28" s="14"/>
      <c r="Y28" s="8">
        <f t="shared" ca="1" si="47"/>
        <v>18.015929</v>
      </c>
      <c r="Z28" s="8">
        <f t="shared" ca="1" si="47"/>
        <v>29.466949</v>
      </c>
      <c r="AA28" s="14"/>
      <c r="AB28" s="14"/>
      <c r="AC28" s="14"/>
      <c r="AD28" s="14"/>
      <c r="AE28" s="14"/>
      <c r="AF28" s="14"/>
      <c r="AG28" s="14"/>
      <c r="AH28" s="9"/>
      <c r="AJ28" s="8"/>
      <c r="AK28" s="8"/>
    </row>
    <row r="29" spans="1:37" x14ac:dyDescent="0.25">
      <c r="A29" s="4">
        <v>4</v>
      </c>
      <c r="B29" s="4">
        <f t="shared" si="38"/>
        <v>8.3000000000000007</v>
      </c>
      <c r="C29" s="4">
        <f t="shared" si="38"/>
        <v>8.4</v>
      </c>
      <c r="E29" s="4">
        <v>4</v>
      </c>
      <c r="F29" s="9">
        <f t="shared" si="39"/>
        <v>11.3</v>
      </c>
      <c r="G29" s="9">
        <f ca="1">INDIRECT(ADDRESS(3+($E$24-1)*Dati!$F$5*6+($E29-1)*6+G$2,6,1,1,"OutSAP_Y"))</f>
        <v>2.5455999999999999E-2</v>
      </c>
      <c r="H29" s="9">
        <f ca="1">INDIRECT(ADDRESS(3+($E$24-1)*Dati!$F$5*6+($E29-1)*6+H$2,6,1,1,"OutSAP_Y"))</f>
        <v>12.349128</v>
      </c>
      <c r="I29" s="9">
        <f ca="1">INDIRECT(ADDRESS(3+($E$24-1)*Dati!$F$5*6+($E29-1)*6+I$2,6,1,1,"OutSAP_Y"))</f>
        <v>0.29793999999999998</v>
      </c>
      <c r="J29" s="9">
        <f ca="1">INDIRECT(ADDRESS(3+($E$24-1)*Dati!$F$5*6+($E29-1)*6+J$2,6,1,1,"OutSAP_Y"))</f>
        <v>9.9310679999999998</v>
      </c>
      <c r="K29" s="9">
        <f ca="1">INDIRECT(ADDRESS(3+($E$24-1)*Dati!$F$5*6+($E29-1)*6+K$2,6,1,1,"OutSAP_Y"))</f>
        <v>0.35495300000000002</v>
      </c>
      <c r="L29" s="9">
        <f ca="1">INDIRECT(ADDRESS(3+($E$24-1)*Dati!$F$5*6+($E29-1)*6+L$2,6,1,1,"OutSAP_Y"))</f>
        <v>0.56535899999999994</v>
      </c>
      <c r="M29" s="14">
        <f t="shared" ca="1" si="40"/>
        <v>0.65289299999999995</v>
      </c>
      <c r="N29" s="14">
        <f t="shared" ca="1" si="40"/>
        <v>10.496427000000001</v>
      </c>
      <c r="O29" s="14">
        <f t="shared" ca="1" si="41"/>
        <v>3.8018210999999997</v>
      </c>
      <c r="P29" s="14">
        <f t="shared" ca="1" si="42"/>
        <v>10.6922949</v>
      </c>
      <c r="Q29" s="9"/>
      <c r="R29" s="4">
        <f>Dati!$B$5+2</f>
        <v>18</v>
      </c>
      <c r="S29" s="8">
        <f t="shared" ca="1" si="43"/>
        <v>18.297940000000001</v>
      </c>
      <c r="T29" s="8">
        <f t="shared" ca="1" si="44"/>
        <v>21.801821099999998</v>
      </c>
      <c r="V29" s="8">
        <f t="shared" ca="1" si="45"/>
        <v>27.931068</v>
      </c>
      <c r="W29" s="9">
        <f t="shared" ca="1" si="46"/>
        <v>28.6922949</v>
      </c>
      <c r="X29" s="14"/>
      <c r="Y29" s="8">
        <f t="shared" ca="1" si="47"/>
        <v>18.025455999999998</v>
      </c>
      <c r="Z29" s="8">
        <f t="shared" ca="1" si="47"/>
        <v>30.349128</v>
      </c>
      <c r="AA29" s="14"/>
      <c r="AB29" s="14"/>
      <c r="AC29" s="14"/>
      <c r="AD29" s="14"/>
      <c r="AE29" s="14"/>
      <c r="AF29" s="14"/>
      <c r="AG29" s="14"/>
      <c r="AH29" s="9"/>
      <c r="AJ29" s="8"/>
      <c r="AK29" s="8"/>
    </row>
    <row r="30" spans="1:37" x14ac:dyDescent="0.25">
      <c r="A30" s="4">
        <v>5</v>
      </c>
      <c r="B30" s="4">
        <f t="shared" si="38"/>
        <v>8.3000000000000007</v>
      </c>
      <c r="C30" s="4">
        <f t="shared" si="38"/>
        <v>16</v>
      </c>
      <c r="E30" s="4">
        <v>5</v>
      </c>
      <c r="F30" s="9">
        <f t="shared" si="39"/>
        <v>14.7</v>
      </c>
      <c r="G30" s="9">
        <f ca="1">INDIRECT(ADDRESS(3+($E$24-1)*Dati!$F$5*6+($E30-1)*6+G$2,6,1,1,"OutSAP_Y"))</f>
        <v>3.6253000000000001E-2</v>
      </c>
      <c r="H30" s="9">
        <f ca="1">INDIRECT(ADDRESS(3+($E$24-1)*Dati!$F$5*6+($E30-1)*6+H$2,6,1,1,"OutSAP_Y"))</f>
        <v>13.348932</v>
      </c>
      <c r="I30" s="9">
        <f ca="1">INDIRECT(ADDRESS(3+($E$24-1)*Dati!$F$5*6+($E30-1)*6+I$2,6,1,1,"OutSAP_Y"))</f>
        <v>0.34922999999999998</v>
      </c>
      <c r="J30" s="9">
        <f ca="1">INDIRECT(ADDRESS(3+($E$24-1)*Dati!$F$5*6+($E30-1)*6+J$2,6,1,1,"OutSAP_Y"))</f>
        <v>11.801683000000001</v>
      </c>
      <c r="K30" s="9">
        <f ca="1">INDIRECT(ADDRESS(3+($E$24-1)*Dati!$F$5*6+($E30-1)*6+K$2,6,1,1,"OutSAP_Y"))</f>
        <v>0.74150499999999997</v>
      </c>
      <c r="L30" s="9">
        <f ca="1">INDIRECT(ADDRESS(3+($E$24-1)*Dati!$F$5*6+($E30-1)*6+L$2,6,1,1,"OutSAP_Y"))</f>
        <v>1.1821349999999999</v>
      </c>
      <c r="M30" s="14">
        <f t="shared" ref="M30:M31" ca="1" si="48">I30+ABS(K30)</f>
        <v>1.090735</v>
      </c>
      <c r="N30" s="14">
        <f t="shared" ref="N30:N31" ca="1" si="49">J30+ABS(L30)</f>
        <v>12.983818000000001</v>
      </c>
      <c r="O30" s="14">
        <f t="shared" ref="O30:O31" ca="1" si="50">M30+0.3*N30</f>
        <v>4.9858804000000001</v>
      </c>
      <c r="P30" s="14">
        <f t="shared" ref="P30:P31" ca="1" si="51">N30+0.3*M30</f>
        <v>13.3110385</v>
      </c>
      <c r="Q30" s="9"/>
      <c r="R30" s="4">
        <f>Dati!$B$5+2</f>
        <v>18</v>
      </c>
      <c r="S30" s="8">
        <f t="shared" ca="1" si="43"/>
        <v>18.349229999999999</v>
      </c>
      <c r="T30" s="8">
        <f t="shared" ca="1" si="44"/>
        <v>22.985880399999999</v>
      </c>
      <c r="V30" s="8">
        <f t="shared" ca="1" si="45"/>
        <v>29.801683000000001</v>
      </c>
      <c r="W30" s="9">
        <f t="shared" ca="1" si="46"/>
        <v>31.311038500000002</v>
      </c>
      <c r="X30" s="9"/>
      <c r="Y30" s="8">
        <f t="shared" ca="1" si="47"/>
        <v>18.036252999999999</v>
      </c>
      <c r="Z30" s="8">
        <f t="shared" ca="1" si="47"/>
        <v>31.348931999999998</v>
      </c>
      <c r="AA30" s="9"/>
      <c r="AB30" s="9"/>
      <c r="AC30" s="9"/>
      <c r="AD30" s="9"/>
      <c r="AE30" s="9"/>
      <c r="AF30" s="9"/>
      <c r="AG30" s="9"/>
      <c r="AH30" s="9"/>
    </row>
    <row r="31" spans="1:37" x14ac:dyDescent="0.25">
      <c r="A31" s="4">
        <v>6</v>
      </c>
      <c r="B31" s="4">
        <f t="shared" si="38"/>
        <v>0</v>
      </c>
      <c r="C31" s="4">
        <f t="shared" si="38"/>
        <v>16</v>
      </c>
      <c r="E31" s="4">
        <v>6</v>
      </c>
      <c r="F31" s="9">
        <f t="shared" si="39"/>
        <v>18.25</v>
      </c>
      <c r="G31" s="9">
        <f ca="1">INDIRECT(ADDRESS(3+($E$24-1)*Dati!$F$5*6+($E31-1)*6+G$2,6,1,1,"OutSAP_Y"))</f>
        <v>4.7525999999999999E-2</v>
      </c>
      <c r="H31" s="9">
        <f ca="1">INDIRECT(ADDRESS(3+($E$24-1)*Dati!$F$5*6+($E31-1)*6+H$2,6,1,1,"OutSAP_Y"))</f>
        <v>14.392844</v>
      </c>
      <c r="I31" s="9">
        <f ca="1">INDIRECT(ADDRESS(3+($E$24-1)*Dati!$F$5*6+($E31-1)*6+I$2,6,1,1,"OutSAP_Y"))</f>
        <v>0.40829399999999999</v>
      </c>
      <c r="J31" s="9">
        <f ca="1">INDIRECT(ADDRESS(3+($E$24-1)*Dati!$F$5*6+($E31-1)*6+J$2,6,1,1,"OutSAP_Y"))</f>
        <v>13.978092</v>
      </c>
      <c r="K31" s="9">
        <f ca="1">INDIRECT(ADDRESS(3+($E$24-1)*Dati!$F$5*6+($E31-1)*6+K$2,6,1,1,"OutSAP_Y"))</f>
        <v>1.1451100000000001</v>
      </c>
      <c r="L31" s="9">
        <f ca="1">INDIRECT(ADDRESS(3+($E$24-1)*Dati!$F$5*6+($E31-1)*6+L$2,6,1,1,"OutSAP_Y"))</f>
        <v>1.826122</v>
      </c>
      <c r="M31" s="14">
        <f t="shared" ca="1" si="48"/>
        <v>1.553404</v>
      </c>
      <c r="N31" s="14">
        <f t="shared" ca="1" si="49"/>
        <v>15.804214</v>
      </c>
      <c r="O31" s="14">
        <f t="shared" ca="1" si="50"/>
        <v>6.2946682000000003</v>
      </c>
      <c r="P31" s="14">
        <f t="shared" ca="1" si="51"/>
        <v>16.270235199999998</v>
      </c>
      <c r="Q31" s="9"/>
      <c r="R31" s="4">
        <f>Dati!$B$5+2</f>
        <v>18</v>
      </c>
      <c r="S31" s="8">
        <f t="shared" ca="1" si="43"/>
        <v>18.408294000000001</v>
      </c>
      <c r="T31" s="8">
        <f t="shared" ca="1" si="44"/>
        <v>24.2946682</v>
      </c>
      <c r="V31" s="8">
        <f t="shared" ca="1" si="45"/>
        <v>31.978092</v>
      </c>
      <c r="W31" s="9">
        <f t="shared" ca="1" si="46"/>
        <v>34.270235200000002</v>
      </c>
      <c r="X31" s="9"/>
      <c r="Y31" s="8">
        <f t="shared" ref="Y31:Y32" ca="1" si="52">$R31+G31*$A$2</f>
        <v>18.047526000000001</v>
      </c>
      <c r="Z31" s="8">
        <f t="shared" ref="Z31:Z32" ca="1" si="53">$R31+H31*$A$2</f>
        <v>32.392843999999997</v>
      </c>
      <c r="AA31" s="9"/>
      <c r="AB31" s="9"/>
      <c r="AC31" s="9"/>
      <c r="AD31" s="9"/>
      <c r="AE31" s="9"/>
      <c r="AF31" s="9"/>
      <c r="AG31" s="9"/>
      <c r="AH31" s="9"/>
    </row>
    <row r="32" spans="1:37" x14ac:dyDescent="0.25">
      <c r="A32" s="4">
        <v>7</v>
      </c>
      <c r="B32" s="4">
        <f t="shared" si="38"/>
        <v>0</v>
      </c>
      <c r="C32" s="4">
        <f t="shared" si="38"/>
        <v>0</v>
      </c>
      <c r="E32" s="4">
        <v>7</v>
      </c>
      <c r="F32" s="9">
        <f t="shared" si="39"/>
        <v>22.05</v>
      </c>
      <c r="G32" s="9">
        <f ca="1">INDIRECT(ADDRESS(3+($E$24-1)*Dati!$F$5*6+($E32-1)*6+G$2,6,1,1,"OutSAP_Y"))</f>
        <v>5.9593E-2</v>
      </c>
      <c r="H32" s="9">
        <f ca="1">INDIRECT(ADDRESS(3+($E$24-1)*Dati!$F$5*6+($E32-1)*6+H$2,6,1,1,"OutSAP_Y"))</f>
        <v>15.510270999999999</v>
      </c>
      <c r="I32" s="9">
        <f ca="1">INDIRECT(ADDRESS(3+($E$24-1)*Dati!$F$5*6+($E32-1)*6+I$2,6,1,1,"OutSAP_Y"))</f>
        <v>0.47541</v>
      </c>
      <c r="J32" s="9">
        <f ca="1">INDIRECT(ADDRESS(3+($E$24-1)*Dati!$F$5*6+($E32-1)*6+J$2,6,1,1,"OutSAP_Y"))</f>
        <v>16.459323999999999</v>
      </c>
      <c r="K32" s="9">
        <f ca="1">INDIRECT(ADDRESS(3+($E$24-1)*Dati!$F$5*6+($E32-1)*6+K$2,6,1,1,"OutSAP_Y"))</f>
        <v>1.5771379999999999</v>
      </c>
      <c r="L32" s="9">
        <f ca="1">INDIRECT(ADDRESS(3+($E$24-1)*Dati!$F$5*6+($E32-1)*6+L$2,6,1,1,"OutSAP_Y"))</f>
        <v>2.51546</v>
      </c>
      <c r="M32" s="14">
        <f t="shared" ref="M32" ca="1" si="54">I32+ABS(K32)</f>
        <v>2.0525479999999998</v>
      </c>
      <c r="N32" s="14">
        <f t="shared" ref="N32" ca="1" si="55">J32+ABS(L32)</f>
        <v>18.974784</v>
      </c>
      <c r="O32" s="14">
        <f t="shared" ref="O32" ca="1" si="56">M32+0.3*N32</f>
        <v>7.7449831999999992</v>
      </c>
      <c r="P32" s="14">
        <f t="shared" ref="P32" ca="1" si="57">N32+0.3*M32</f>
        <v>19.590548399999999</v>
      </c>
      <c r="Q32" s="9"/>
      <c r="R32" s="4">
        <f>Dati!$B$5+2</f>
        <v>18</v>
      </c>
      <c r="S32" s="8">
        <f t="shared" ca="1" si="43"/>
        <v>18.47541</v>
      </c>
      <c r="T32" s="8">
        <f t="shared" ca="1" si="44"/>
        <v>25.7449832</v>
      </c>
      <c r="V32" s="8">
        <f t="shared" ca="1" si="45"/>
        <v>34.459323999999995</v>
      </c>
      <c r="W32" s="9">
        <f t="shared" ca="1" si="46"/>
        <v>37.590548400000003</v>
      </c>
      <c r="Y32" s="8">
        <f t="shared" ca="1" si="52"/>
        <v>18.059593</v>
      </c>
      <c r="Z32" s="8">
        <f t="shared" ca="1" si="53"/>
        <v>33.510271000000003</v>
      </c>
      <c r="AH32" s="9"/>
    </row>
    <row r="35" spans="5:37" x14ac:dyDescent="0.25">
      <c r="E35" s="11">
        <v>4</v>
      </c>
      <c r="F35" s="12" t="s">
        <v>45</v>
      </c>
      <c r="G35" s="13">
        <v>1</v>
      </c>
      <c r="H35" s="13">
        <v>2</v>
      </c>
      <c r="I35" s="13">
        <v>3</v>
      </c>
      <c r="J35" s="13">
        <v>4</v>
      </c>
      <c r="K35" s="13">
        <v>5</v>
      </c>
      <c r="L35" s="13">
        <v>6</v>
      </c>
      <c r="M35" s="12"/>
      <c r="N35" s="12"/>
      <c r="O35" s="12"/>
      <c r="P35" s="12"/>
      <c r="V35" s="11"/>
      <c r="W35" s="12"/>
      <c r="X35" s="13"/>
      <c r="Y35" s="13"/>
      <c r="Z35" s="13"/>
      <c r="AA35" s="13"/>
      <c r="AB35" s="13"/>
      <c r="AC35" s="13"/>
      <c r="AD35" s="12"/>
      <c r="AE35" s="12"/>
      <c r="AF35" s="12"/>
      <c r="AG35" s="12"/>
    </row>
    <row r="36" spans="5:37" x14ac:dyDescent="0.25">
      <c r="E36" s="4" t="s">
        <v>32</v>
      </c>
      <c r="F36" s="4" t="s">
        <v>6</v>
      </c>
      <c r="G36" s="4" t="s">
        <v>33</v>
      </c>
      <c r="H36" s="4" t="s">
        <v>37</v>
      </c>
      <c r="I36" s="4" t="s">
        <v>31</v>
      </c>
      <c r="J36" s="4" t="s">
        <v>35</v>
      </c>
      <c r="K36" s="4" t="s">
        <v>34</v>
      </c>
      <c r="L36" s="4" t="s">
        <v>36</v>
      </c>
      <c r="M36" s="4" t="s">
        <v>38</v>
      </c>
      <c r="N36" s="4" t="s">
        <v>39</v>
      </c>
      <c r="O36" s="4" t="s">
        <v>40</v>
      </c>
      <c r="P36" s="4" t="s">
        <v>41</v>
      </c>
      <c r="R36" s="4" t="s">
        <v>43</v>
      </c>
      <c r="S36" s="4" t="s">
        <v>31</v>
      </c>
      <c r="T36" s="4" t="s">
        <v>44</v>
      </c>
      <c r="V36" s="4" t="s">
        <v>35</v>
      </c>
      <c r="W36" s="4" t="s">
        <v>46</v>
      </c>
      <c r="Y36" s="25" t="s">
        <v>33</v>
      </c>
      <c r="Z36" s="25" t="s">
        <v>37</v>
      </c>
    </row>
    <row r="37" spans="5:37" x14ac:dyDescent="0.25">
      <c r="E37" s="4">
        <v>1</v>
      </c>
      <c r="F37" s="9">
        <f>F26</f>
        <v>0</v>
      </c>
      <c r="G37" s="9">
        <f ca="1">INDIRECT(ADDRESS(3+($E$35-1)*Dati!$F$5*6+($E37-1)*6+G$2,6,1,1,"OutSAP_Y"))</f>
        <v>5.0686000000000002E-2</v>
      </c>
      <c r="H37" s="9">
        <f ca="1">INDIRECT(ADDRESS(3+($E$35-1)*Dati!$F$5*6+($E37-1)*6+H$2,6,1,1,"OutSAP_Y"))</f>
        <v>11.742264</v>
      </c>
      <c r="I37" s="9">
        <f ca="1">INDIRECT(ADDRESS(3+($E$35-1)*Dati!$F$5*6+($E37-1)*6+I$2,6,1,1,"OutSAP_Y"))</f>
        <v>0.22450000000000001</v>
      </c>
      <c r="J37" s="9">
        <f ca="1">INDIRECT(ADDRESS(3+($E$35-1)*Dati!$F$5*6+($E37-1)*6+J$2,6,1,1,"OutSAP_Y"))</f>
        <v>9.6673010000000001</v>
      </c>
      <c r="K37" s="9">
        <f ca="1">INDIRECT(ADDRESS(3+($E$35-1)*Dati!$F$5*6+($E37-1)*6+K$2,6,1,1,"OutSAP_Y"))</f>
        <v>-1.229082</v>
      </c>
      <c r="L37" s="9">
        <f ca="1">INDIRECT(ADDRESS(3+($E$35-1)*Dati!$F$5*6+($E37-1)*6+L$2,6,1,1,"OutSAP_Y"))</f>
        <v>-1.9404170000000001</v>
      </c>
      <c r="M37" s="14">
        <f ca="1">I37+ABS(K37)</f>
        <v>1.4535819999999999</v>
      </c>
      <c r="N37" s="14">
        <f ca="1">J37+ABS(L37)</f>
        <v>11.607718</v>
      </c>
      <c r="O37" s="14">
        <f ca="1">M37+0.3*N37</f>
        <v>4.9358974</v>
      </c>
      <c r="P37" s="14">
        <f ca="1">N37+0.3*M37</f>
        <v>12.0437926</v>
      </c>
      <c r="R37" s="4">
        <f>Dati!$B$5+2</f>
        <v>18</v>
      </c>
      <c r="S37" s="8">
        <f ca="1">R37+I37*$A$2</f>
        <v>18.224499999999999</v>
      </c>
      <c r="T37" s="8">
        <f ca="1">R37+O37*$A$2</f>
        <v>22.935897400000002</v>
      </c>
      <c r="V37" s="8">
        <f ca="1">R37+J37*$A$2</f>
        <v>27.667301000000002</v>
      </c>
      <c r="W37" s="9">
        <f ca="1">R37+P37*$A$2</f>
        <v>30.0437926</v>
      </c>
      <c r="X37" s="14"/>
      <c r="Y37" s="8">
        <f ca="1">$R37+G37*$A$2</f>
        <v>18.050685999999999</v>
      </c>
      <c r="Z37" s="8">
        <f ca="1">$R37+H37*$A$2</f>
        <v>29.742263999999999</v>
      </c>
      <c r="AA37" s="14"/>
      <c r="AB37" s="14"/>
      <c r="AC37" s="14"/>
      <c r="AD37" s="14"/>
      <c r="AE37" s="14"/>
      <c r="AF37" s="14"/>
      <c r="AG37" s="14"/>
      <c r="AJ37" s="8"/>
      <c r="AK37" s="8"/>
    </row>
    <row r="38" spans="5:37" x14ac:dyDescent="0.25">
      <c r="E38" s="4">
        <v>2</v>
      </c>
      <c r="F38" s="9">
        <f t="shared" ref="F38:F43" si="58">F27</f>
        <v>4.4000000000000004</v>
      </c>
      <c r="G38" s="9">
        <f ca="1">INDIRECT(ADDRESS(3+($E$35-1)*Dati!$F$5*6+($E38-1)*6+G$2,6,1,1,"OutSAP_Y"))</f>
        <v>3.8608999999999997E-2</v>
      </c>
      <c r="H38" s="9">
        <f ca="1">INDIRECT(ADDRESS(3+($E$35-1)*Dati!$F$5*6+($E38-1)*6+H$2,6,1,1,"OutSAP_Y"))</f>
        <v>13.468033999999999</v>
      </c>
      <c r="I38" s="9">
        <f ca="1">INDIRECT(ADDRESS(3+($E$35-1)*Dati!$F$5*6+($E38-1)*6+I$2,6,1,1,"OutSAP_Y"))</f>
        <v>0.26728000000000002</v>
      </c>
      <c r="J38" s="9">
        <f ca="1">INDIRECT(ADDRESS(3+($E$35-1)*Dati!$F$5*6+($E38-1)*6+J$2,6,1,1,"OutSAP_Y"))</f>
        <v>9.6913529999999994</v>
      </c>
      <c r="K38" s="9">
        <f ca="1">INDIRECT(ADDRESS(3+($E$35-1)*Dati!$F$5*6+($E38-1)*6+K$2,6,1,1,"OutSAP_Y"))</f>
        <v>-0.56493099999999996</v>
      </c>
      <c r="L38" s="9">
        <f ca="1">INDIRECT(ADDRESS(3+($E$35-1)*Dati!$F$5*6+($E38-1)*6+L$2,6,1,1,"OutSAP_Y"))</f>
        <v>-0.89234199999999997</v>
      </c>
      <c r="M38" s="14">
        <f t="shared" ref="M38:N40" ca="1" si="59">I38+ABS(K38)</f>
        <v>0.83221100000000003</v>
      </c>
      <c r="N38" s="14">
        <f t="shared" ca="1" si="59"/>
        <v>10.583694999999999</v>
      </c>
      <c r="O38" s="14">
        <f t="shared" ref="O38:O40" ca="1" si="60">M38+0.3*N38</f>
        <v>4.0073194999999995</v>
      </c>
      <c r="P38" s="14">
        <f t="shared" ref="P38:P40" ca="1" si="61">N38+0.3*M38</f>
        <v>10.833358299999999</v>
      </c>
      <c r="R38" s="4">
        <f>Dati!$B$5+2</f>
        <v>18</v>
      </c>
      <c r="S38" s="8">
        <f t="shared" ref="S38:S43" ca="1" si="62">R38+I38*$A$2</f>
        <v>18.26728</v>
      </c>
      <c r="T38" s="8">
        <f t="shared" ref="T38:T43" ca="1" si="63">R38+O38*$A$2</f>
        <v>22.007319500000001</v>
      </c>
      <c r="V38" s="8">
        <f t="shared" ref="V38:V43" ca="1" si="64">R38+J38*$A$2</f>
        <v>27.691352999999999</v>
      </c>
      <c r="W38" s="9">
        <f t="shared" ref="W38:W43" ca="1" si="65">R38+P38*$A$2</f>
        <v>28.8333583</v>
      </c>
      <c r="X38" s="14"/>
      <c r="Y38" s="8">
        <f t="shared" ref="Y38:Z41" ca="1" si="66">$R38+G38*$A$2</f>
        <v>18.038609000000001</v>
      </c>
      <c r="Z38" s="8">
        <f t="shared" ca="1" si="66"/>
        <v>31.468033999999999</v>
      </c>
      <c r="AA38" s="14"/>
      <c r="AB38" s="14"/>
      <c r="AC38" s="14"/>
      <c r="AD38" s="14"/>
      <c r="AE38" s="14"/>
      <c r="AF38" s="14"/>
      <c r="AG38" s="14"/>
      <c r="AJ38" s="8"/>
      <c r="AK38" s="8"/>
    </row>
    <row r="39" spans="5:37" x14ac:dyDescent="0.25">
      <c r="E39" s="4">
        <v>3</v>
      </c>
      <c r="F39" s="9">
        <f t="shared" si="58"/>
        <v>8.3000000000000007</v>
      </c>
      <c r="G39" s="9">
        <f ca="1">INDIRECT(ADDRESS(3+($E$35-1)*Dati!$F$5*6+($E39-1)*6+G$2,6,1,1,"OutSAP_Y"))</f>
        <v>2.7904000000000002E-2</v>
      </c>
      <c r="H39" s="9">
        <f ca="1">INDIRECT(ADDRESS(3+($E$35-1)*Dati!$F$5*6+($E39-1)*6+H$2,6,1,1,"OutSAP_Y"))</f>
        <v>14.997693</v>
      </c>
      <c r="I39" s="9">
        <f ca="1">INDIRECT(ADDRESS(3+($E$35-1)*Dati!$F$5*6+($E39-1)*6+I$2,6,1,1,"OutSAP_Y"))</f>
        <v>0.33363700000000002</v>
      </c>
      <c r="J39" s="9">
        <f ca="1">INDIRECT(ADDRESS(3+($E$35-1)*Dati!$F$5*6+($E39-1)*6+J$2,6,1,1,"OutSAP_Y"))</f>
        <v>11.184340000000001</v>
      </c>
      <c r="K39" s="9">
        <f ca="1">INDIRECT(ADDRESS(3+($E$35-1)*Dati!$F$5*6+($E39-1)*6+K$2,6,1,1,"OutSAP_Y"))</f>
        <v>2.3747999999999998E-2</v>
      </c>
      <c r="L39" s="9">
        <f ca="1">INDIRECT(ADDRESS(3+($E$35-1)*Dati!$F$5*6+($E39-1)*6+L$2,6,1,1,"OutSAP_Y"))</f>
        <v>3.6634E-2</v>
      </c>
      <c r="M39" s="14">
        <f t="shared" ca="1" si="59"/>
        <v>0.35738500000000001</v>
      </c>
      <c r="N39" s="14">
        <f t="shared" ca="1" si="59"/>
        <v>11.220974</v>
      </c>
      <c r="O39" s="14">
        <f t="shared" ca="1" si="60"/>
        <v>3.7236771999999996</v>
      </c>
      <c r="P39" s="14">
        <f t="shared" ca="1" si="61"/>
        <v>11.328189500000001</v>
      </c>
      <c r="R39" s="4">
        <f>Dati!$B$5+2</f>
        <v>18</v>
      </c>
      <c r="S39" s="8">
        <f t="shared" ca="1" si="62"/>
        <v>18.333637</v>
      </c>
      <c r="T39" s="8">
        <f t="shared" ca="1" si="63"/>
        <v>21.723677200000001</v>
      </c>
      <c r="V39" s="8">
        <f t="shared" ca="1" si="64"/>
        <v>29.184339999999999</v>
      </c>
      <c r="W39" s="9">
        <f t="shared" ca="1" si="65"/>
        <v>29.328189500000001</v>
      </c>
      <c r="X39" s="14"/>
      <c r="Y39" s="8">
        <f t="shared" ca="1" si="66"/>
        <v>18.027903999999999</v>
      </c>
      <c r="Z39" s="8">
        <f t="shared" ca="1" si="66"/>
        <v>32.997692999999998</v>
      </c>
      <c r="AA39" s="14"/>
      <c r="AB39" s="14"/>
      <c r="AC39" s="14"/>
      <c r="AD39" s="14"/>
      <c r="AE39" s="14"/>
      <c r="AF39" s="14"/>
      <c r="AG39" s="14"/>
      <c r="AJ39" s="8"/>
      <c r="AK39" s="8"/>
    </row>
    <row r="40" spans="5:37" x14ac:dyDescent="0.25">
      <c r="E40" s="4">
        <v>4</v>
      </c>
      <c r="F40" s="9">
        <f t="shared" si="58"/>
        <v>11.3</v>
      </c>
      <c r="G40" s="9">
        <f ca="1">INDIRECT(ADDRESS(3+($E$35-1)*Dati!$F$5*6+($E40-1)*6+G$2,6,1,1,"OutSAP_Y"))</f>
        <v>1.9668999999999999E-2</v>
      </c>
      <c r="H40" s="9">
        <f ca="1">INDIRECT(ADDRESS(3+($E$35-1)*Dati!$F$5*6+($E40-1)*6+H$2,6,1,1,"OutSAP_Y"))</f>
        <v>16.174354000000001</v>
      </c>
      <c r="I40" s="9">
        <f ca="1">INDIRECT(ADDRESS(3+($E$35-1)*Dati!$F$5*6+($E40-1)*6+I$2,6,1,1,"OutSAP_Y"))</f>
        <v>0.39441300000000001</v>
      </c>
      <c r="J40" s="9">
        <f ca="1">INDIRECT(ADDRESS(3+($E$35-1)*Dati!$F$5*6+($E40-1)*6+J$2,6,1,1,"OutSAP_Y"))</f>
        <v>12.989653000000001</v>
      </c>
      <c r="K40" s="9">
        <f ca="1">INDIRECT(ADDRESS(3+($E$35-1)*Dati!$F$5*6+($E40-1)*6+K$2,6,1,1,"OutSAP_Y"))</f>
        <v>0.476578</v>
      </c>
      <c r="L40" s="9">
        <f ca="1">INDIRECT(ADDRESS(3+($E$35-1)*Dati!$F$5*6+($E40-1)*6+L$2,6,1,1,"OutSAP_Y"))</f>
        <v>0.75123099999999998</v>
      </c>
      <c r="M40" s="14">
        <f t="shared" ca="1" si="59"/>
        <v>0.87099100000000007</v>
      </c>
      <c r="N40" s="14">
        <f t="shared" ca="1" si="59"/>
        <v>13.740884000000001</v>
      </c>
      <c r="O40" s="14">
        <f t="shared" ca="1" si="60"/>
        <v>4.9932562000000003</v>
      </c>
      <c r="P40" s="14">
        <f t="shared" ca="1" si="61"/>
        <v>14.002181300000002</v>
      </c>
      <c r="R40" s="4">
        <f>Dati!$B$5+2</f>
        <v>18</v>
      </c>
      <c r="S40" s="8">
        <f t="shared" ca="1" si="62"/>
        <v>18.394413</v>
      </c>
      <c r="T40" s="8">
        <f t="shared" ca="1" si="63"/>
        <v>22.993256200000001</v>
      </c>
      <c r="V40" s="8">
        <f t="shared" ca="1" si="64"/>
        <v>30.989653000000001</v>
      </c>
      <c r="W40" s="9">
        <f t="shared" ca="1" si="65"/>
        <v>32.002181300000004</v>
      </c>
      <c r="X40" s="14"/>
      <c r="Y40" s="8">
        <f t="shared" ca="1" si="66"/>
        <v>18.019669</v>
      </c>
      <c r="Z40" s="8">
        <f t="shared" ca="1" si="66"/>
        <v>34.174354000000001</v>
      </c>
      <c r="AA40" s="14"/>
      <c r="AB40" s="14"/>
      <c r="AC40" s="14"/>
      <c r="AD40" s="14"/>
      <c r="AE40" s="14"/>
      <c r="AF40" s="14"/>
      <c r="AG40" s="14"/>
      <c r="AJ40" s="8"/>
      <c r="AK40" s="8"/>
    </row>
    <row r="41" spans="5:37" x14ac:dyDescent="0.25">
      <c r="E41" s="4">
        <v>5</v>
      </c>
      <c r="F41" s="9">
        <f t="shared" si="58"/>
        <v>14.7</v>
      </c>
      <c r="G41" s="9">
        <f ca="1">INDIRECT(ADDRESS(3+($E$35-1)*Dati!$F$5*6+($E41-1)*6+G$2,6,1,1,"OutSAP_Y"))</f>
        <v>1.0337000000000001E-2</v>
      </c>
      <c r="H41" s="9">
        <f ca="1">INDIRECT(ADDRESS(3+($E$35-1)*Dati!$F$5*6+($E41-1)*6+H$2,6,1,1,"OutSAP_Y"))</f>
        <v>17.507904</v>
      </c>
      <c r="I41" s="9">
        <f ca="1">INDIRECT(ADDRESS(3+($E$35-1)*Dati!$F$5*6+($E41-1)*6+I$2,6,1,1,"OutSAP_Y"))</f>
        <v>0.46901900000000002</v>
      </c>
      <c r="J41" s="9">
        <f ca="1">INDIRECT(ADDRESS(3+($E$35-1)*Dati!$F$5*6+($E41-1)*6+J$2,6,1,1,"OutSAP_Y"))</f>
        <v>15.455277000000001</v>
      </c>
      <c r="K41" s="9">
        <f ca="1">INDIRECT(ADDRESS(3+($E$35-1)*Dati!$F$5*6+($E41-1)*6+K$2,6,1,1,"OutSAP_Y"))</f>
        <v>0.98978600000000005</v>
      </c>
      <c r="L41" s="9">
        <f ca="1">INDIRECT(ADDRESS(3+($E$35-1)*Dati!$F$5*6+($E41-1)*6+L$2,6,1,1,"OutSAP_Y"))</f>
        <v>1.561107</v>
      </c>
      <c r="M41" s="14">
        <f t="shared" ref="M41:M42" ca="1" si="67">I41+ABS(K41)</f>
        <v>1.4588050000000001</v>
      </c>
      <c r="N41" s="14">
        <f t="shared" ref="N41:N42" ca="1" si="68">J41+ABS(L41)</f>
        <v>17.016384000000002</v>
      </c>
      <c r="O41" s="14">
        <f t="shared" ref="O41:O42" ca="1" si="69">M41+0.3*N41</f>
        <v>6.5637202000000006</v>
      </c>
      <c r="P41" s="14">
        <f t="shared" ref="P41:P42" ca="1" si="70">N41+0.3*M41</f>
        <v>17.454025500000004</v>
      </c>
      <c r="R41" s="4">
        <f>Dati!$B$5+2</f>
        <v>18</v>
      </c>
      <c r="S41" s="8">
        <f t="shared" ca="1" si="62"/>
        <v>18.469018999999999</v>
      </c>
      <c r="T41" s="8">
        <f t="shared" ca="1" si="63"/>
        <v>24.563720199999999</v>
      </c>
      <c r="V41" s="8">
        <f t="shared" ca="1" si="64"/>
        <v>33.455277000000002</v>
      </c>
      <c r="W41" s="9">
        <f t="shared" ca="1" si="65"/>
        <v>35.4540255</v>
      </c>
      <c r="X41" s="9"/>
      <c r="Y41" s="8">
        <f t="shared" ca="1" si="66"/>
        <v>18.010337</v>
      </c>
      <c r="Z41" s="8">
        <f t="shared" ca="1" si="66"/>
        <v>35.507903999999996</v>
      </c>
      <c r="AA41" s="9"/>
      <c r="AB41" s="9"/>
      <c r="AC41" s="9"/>
      <c r="AD41" s="9"/>
      <c r="AE41" s="9"/>
      <c r="AF41" s="9"/>
      <c r="AG41" s="9"/>
    </row>
    <row r="42" spans="5:37" x14ac:dyDescent="0.25">
      <c r="E42" s="4">
        <v>6</v>
      </c>
      <c r="F42" s="9">
        <f t="shared" si="58"/>
        <v>18.25</v>
      </c>
      <c r="G42" s="9">
        <f ca="1">INDIRECT(ADDRESS(3+($E$35-1)*Dati!$F$5*6+($E42-1)*6+G$2,6,1,1,"OutSAP_Y"))</f>
        <v>5.9199999999999997E-4</v>
      </c>
      <c r="H42" s="9">
        <f ca="1">INDIRECT(ADDRESS(3+($E$35-1)*Dati!$F$5*6+($E42-1)*6+H$2,6,1,1,"OutSAP_Y"))</f>
        <v>18.900286000000001</v>
      </c>
      <c r="I42" s="9">
        <f ca="1">INDIRECT(ADDRESS(3+($E$35-1)*Dati!$F$5*6+($E42-1)*6+I$2,6,1,1,"OutSAP_Y"))</f>
        <v>0.55083400000000005</v>
      </c>
      <c r="J42" s="9">
        <f ca="1">INDIRECT(ADDRESS(3+($E$35-1)*Dati!$F$5*6+($E42-1)*6+J$2,6,1,1,"OutSAP_Y"))</f>
        <v>18.317623999999999</v>
      </c>
      <c r="K42" s="9">
        <f ca="1">INDIRECT(ADDRESS(3+($E$35-1)*Dati!$F$5*6+($E42-1)*6+K$2,6,1,1,"OutSAP_Y"))</f>
        <v>1.5256350000000001</v>
      </c>
      <c r="L42" s="9">
        <f ca="1">INDIRECT(ADDRESS(3+($E$35-1)*Dati!$F$5*6+($E42-1)*6+L$2,6,1,1,"OutSAP_Y"))</f>
        <v>2.4067129999999999</v>
      </c>
      <c r="M42" s="14">
        <f t="shared" ca="1" si="67"/>
        <v>2.0764690000000003</v>
      </c>
      <c r="N42" s="14">
        <f t="shared" ca="1" si="68"/>
        <v>20.724336999999998</v>
      </c>
      <c r="O42" s="14">
        <f t="shared" ca="1" si="69"/>
        <v>8.2937700999999997</v>
      </c>
      <c r="P42" s="14">
        <f t="shared" ca="1" si="70"/>
        <v>21.347277699999999</v>
      </c>
      <c r="R42" s="4">
        <f>Dati!$B$5+2</f>
        <v>18</v>
      </c>
      <c r="S42" s="8">
        <f t="shared" ca="1" si="62"/>
        <v>18.550834000000002</v>
      </c>
      <c r="T42" s="8">
        <f t="shared" ca="1" si="63"/>
        <v>26.2937701</v>
      </c>
      <c r="V42" s="8">
        <f t="shared" ca="1" si="64"/>
        <v>36.317623999999995</v>
      </c>
      <c r="W42" s="9">
        <f t="shared" ca="1" si="65"/>
        <v>39.347277699999999</v>
      </c>
      <c r="X42" s="9"/>
      <c r="Y42" s="8">
        <f t="shared" ref="Y42:Y43" ca="1" si="71">$R42+G42*$A$2</f>
        <v>18.000592000000001</v>
      </c>
      <c r="Z42" s="8">
        <f t="shared" ref="Z42:Z43" ca="1" si="72">$R42+H42*$A$2</f>
        <v>36.900286000000001</v>
      </c>
      <c r="AA42" s="9"/>
      <c r="AB42" s="9"/>
      <c r="AC42" s="9"/>
      <c r="AD42" s="9"/>
      <c r="AE42" s="9"/>
      <c r="AF42" s="9"/>
      <c r="AG42" s="9"/>
    </row>
    <row r="43" spans="5:37" x14ac:dyDescent="0.25">
      <c r="E43" s="4">
        <v>7</v>
      </c>
      <c r="F43" s="9">
        <f t="shared" si="58"/>
        <v>22.05</v>
      </c>
      <c r="G43" s="9">
        <f ca="1">INDIRECT(ADDRESS(3+($E$35-1)*Dati!$F$5*6+($E43-1)*6+G$2,6,1,1,"OutSAP_Y"))</f>
        <v>-9.8379999999999995E-3</v>
      </c>
      <c r="H43" s="9">
        <f ca="1">INDIRECT(ADDRESS(3+($E$35-1)*Dati!$F$5*6+($E43-1)*6+H$2,6,1,1,"OutSAP_Y"))</f>
        <v>20.390723999999999</v>
      </c>
      <c r="I43" s="9">
        <f ca="1">INDIRECT(ADDRESS(3+($E$35-1)*Dati!$F$5*6+($E43-1)*6+I$2,6,1,1,"OutSAP_Y"))</f>
        <v>0.64113100000000001</v>
      </c>
      <c r="J43" s="9">
        <f ca="1">INDIRECT(ADDRESS(3+($E$35-1)*Dati!$F$5*6+($E43-1)*6+J$2,6,1,1,"OutSAP_Y"))</f>
        <v>21.576582999999999</v>
      </c>
      <c r="K43" s="9">
        <f ca="1">INDIRECT(ADDRESS(3+($E$35-1)*Dati!$F$5*6+($E43-1)*6+K$2,6,1,1,"OutSAP_Y"))</f>
        <v>2.0992199999999999</v>
      </c>
      <c r="L43" s="9">
        <f ca="1">INDIRECT(ADDRESS(3+($E$35-1)*Dati!$F$5*6+($E43-1)*6+L$2,6,1,1,"OutSAP_Y"))</f>
        <v>3.3118690000000002</v>
      </c>
      <c r="M43" s="14">
        <f t="shared" ref="M43" ca="1" si="73">I43+ABS(K43)</f>
        <v>2.740351</v>
      </c>
      <c r="N43" s="14">
        <f t="shared" ref="N43" ca="1" si="74">J43+ABS(L43)</f>
        <v>24.888452000000001</v>
      </c>
      <c r="O43" s="14">
        <f t="shared" ref="O43" ca="1" si="75">M43+0.3*N43</f>
        <v>10.206886600000001</v>
      </c>
      <c r="P43" s="14">
        <f t="shared" ref="P43" ca="1" si="76">N43+0.3*M43</f>
        <v>25.710557300000001</v>
      </c>
      <c r="R43" s="4">
        <f>Dati!$B$5+2</f>
        <v>18</v>
      </c>
      <c r="S43" s="8">
        <f t="shared" ca="1" si="62"/>
        <v>18.641131000000001</v>
      </c>
      <c r="T43" s="8">
        <f t="shared" ca="1" si="63"/>
        <v>28.206886600000001</v>
      </c>
      <c r="V43" s="8">
        <f t="shared" ca="1" si="64"/>
        <v>39.576582999999999</v>
      </c>
      <c r="W43" s="9">
        <f t="shared" ca="1" si="65"/>
        <v>43.710557300000005</v>
      </c>
      <c r="Y43" s="8">
        <f t="shared" ca="1" si="71"/>
        <v>17.990162000000002</v>
      </c>
      <c r="Z43" s="8">
        <f t="shared" ca="1" si="72"/>
        <v>38.390723999999999</v>
      </c>
    </row>
    <row r="46" spans="5:37" x14ac:dyDescent="0.25">
      <c r="E46" s="11">
        <v>5</v>
      </c>
      <c r="F46" s="12" t="s">
        <v>45</v>
      </c>
      <c r="G46" s="13">
        <v>1</v>
      </c>
      <c r="H46" s="13">
        <v>2</v>
      </c>
      <c r="I46" s="13">
        <v>3</v>
      </c>
      <c r="J46" s="13">
        <v>4</v>
      </c>
      <c r="K46" s="13">
        <v>5</v>
      </c>
      <c r="L46" s="13">
        <v>6</v>
      </c>
      <c r="M46" s="12"/>
      <c r="N46" s="12"/>
      <c r="O46" s="12"/>
      <c r="P46" s="12"/>
      <c r="V46" s="11"/>
      <c r="W46" s="12"/>
      <c r="X46" s="13"/>
      <c r="Y46" s="13"/>
      <c r="Z46" s="13"/>
      <c r="AA46" s="13"/>
      <c r="AB46" s="13"/>
      <c r="AC46" s="13"/>
      <c r="AD46" s="12"/>
      <c r="AE46" s="12"/>
      <c r="AF46" s="12"/>
      <c r="AG46" s="12"/>
    </row>
    <row r="47" spans="5:37" x14ac:dyDescent="0.25">
      <c r="E47" s="4" t="s">
        <v>32</v>
      </c>
      <c r="F47" s="4" t="s">
        <v>6</v>
      </c>
      <c r="G47" s="4" t="s">
        <v>33</v>
      </c>
      <c r="H47" s="4" t="s">
        <v>37</v>
      </c>
      <c r="I47" s="4" t="s">
        <v>31</v>
      </c>
      <c r="J47" s="4" t="s">
        <v>35</v>
      </c>
      <c r="K47" s="4" t="s">
        <v>34</v>
      </c>
      <c r="L47" s="4" t="s">
        <v>36</v>
      </c>
      <c r="M47" s="4" t="s">
        <v>38</v>
      </c>
      <c r="N47" s="4" t="s">
        <v>39</v>
      </c>
      <c r="O47" s="4" t="s">
        <v>40</v>
      </c>
      <c r="P47" s="4" t="s">
        <v>41</v>
      </c>
      <c r="R47" s="4" t="s">
        <v>43</v>
      </c>
      <c r="S47" s="4" t="s">
        <v>31</v>
      </c>
      <c r="T47" s="4" t="s">
        <v>44</v>
      </c>
      <c r="V47" s="4" t="s">
        <v>35</v>
      </c>
      <c r="W47" s="4" t="s">
        <v>46</v>
      </c>
      <c r="Y47" s="25" t="s">
        <v>33</v>
      </c>
      <c r="Z47" s="25" t="s">
        <v>37</v>
      </c>
    </row>
    <row r="48" spans="5:37" x14ac:dyDescent="0.25">
      <c r="E48" s="4">
        <v>1</v>
      </c>
      <c r="F48" s="9">
        <f>F37</f>
        <v>0</v>
      </c>
      <c r="G48" s="9">
        <f ca="1">INDIRECT(ADDRESS(3+($E$46-1)*Dati!$F$5*6+($E48-1)*6+G$2,6,1,1,"OutSAP_Y"))</f>
        <v>0.136605</v>
      </c>
      <c r="H48" s="9">
        <f ca="1">INDIRECT(ADDRESS(3+($E$46-1)*Dati!$F$5*6+($E48-1)*6+H$2,6,1,1,"OutSAP_Y"))</f>
        <v>13.424212000000001</v>
      </c>
      <c r="I48" s="9">
        <f ca="1">INDIRECT(ADDRESS(3+($E$46-1)*Dati!$F$5*6+($E48-1)*6+I$2,6,1,1,"OutSAP_Y"))</f>
        <v>0.21221300000000001</v>
      </c>
      <c r="J48" s="9">
        <f ca="1">INDIRECT(ADDRESS(3+($E$46-1)*Dati!$F$5*6+($E48-1)*6+J$2,6,1,1,"OutSAP_Y"))</f>
        <v>11.051755</v>
      </c>
      <c r="K48" s="9">
        <f ca="1">INDIRECT(ADDRESS(3+($E$46-1)*Dati!$F$5*6+($E48-1)*6+K$2,6,1,1,"OutSAP_Y"))</f>
        <v>-1.417481</v>
      </c>
      <c r="L48" s="9">
        <f ca="1">INDIRECT(ADDRESS(3+($E$46-1)*Dati!$F$5*6+($E48-1)*6+L$2,6,1,1,"OutSAP_Y"))</f>
        <v>-2.2267679999999999</v>
      </c>
      <c r="M48" s="14">
        <f ca="1">I48+ABS(K48)</f>
        <v>1.629694</v>
      </c>
      <c r="N48" s="14">
        <f ca="1">J48+ABS(L48)</f>
        <v>13.278523</v>
      </c>
      <c r="O48" s="14">
        <f ca="1">M48+0.3*N48</f>
        <v>5.6132508999999997</v>
      </c>
      <c r="P48" s="14">
        <f ca="1">N48+0.3*M48</f>
        <v>13.767431199999999</v>
      </c>
      <c r="R48" s="4">
        <f>Dati!$B$5+2</f>
        <v>18</v>
      </c>
      <c r="S48" s="8">
        <f ca="1">R48+I48*$A$2</f>
        <v>18.212212999999998</v>
      </c>
      <c r="T48" s="8">
        <f ca="1">R48+O48*$A$2</f>
        <v>23.613250900000001</v>
      </c>
      <c r="V48" s="8">
        <f ca="1">R48+J48*$A$2</f>
        <v>29.051755</v>
      </c>
      <c r="W48" s="9">
        <f ca="1">R48+P48*$A$2</f>
        <v>31.767431199999997</v>
      </c>
      <c r="X48" s="14"/>
      <c r="Y48" s="8">
        <f ca="1">$R48+G48*$A$2</f>
        <v>18.136604999999999</v>
      </c>
      <c r="Z48" s="8">
        <f ca="1">$R48+H48*$A$2</f>
        <v>31.424212000000001</v>
      </c>
      <c r="AA48" s="14"/>
      <c r="AB48" s="14"/>
      <c r="AC48" s="14"/>
      <c r="AD48" s="14"/>
      <c r="AE48" s="14"/>
      <c r="AF48" s="14"/>
      <c r="AG48" s="14"/>
      <c r="AJ48" s="8"/>
      <c r="AK48" s="8"/>
    </row>
    <row r="49" spans="5:37" x14ac:dyDescent="0.25">
      <c r="E49" s="4">
        <v>2</v>
      </c>
      <c r="F49" s="9">
        <f t="shared" ref="F49:F54" si="77">F38</f>
        <v>4.4000000000000004</v>
      </c>
      <c r="G49" s="9">
        <f ca="1">INDIRECT(ADDRESS(3+($E$46-1)*Dati!$F$5*6+($E49-1)*6+G$2,6,1,1,"OutSAP_Y"))</f>
        <v>8.5943000000000006E-2</v>
      </c>
      <c r="H49" s="9">
        <f ca="1">INDIRECT(ADDRESS(3+($E$46-1)*Dati!$F$5*6+($E49-1)*6+H$2,6,1,1,"OutSAP_Y"))</f>
        <v>15.447075999999999</v>
      </c>
      <c r="I49" s="9">
        <f ca="1">INDIRECT(ADDRESS(3+($E$46-1)*Dati!$F$5*6+($E49-1)*6+I$2,6,1,1,"OutSAP_Y"))</f>
        <v>0.28557399999999999</v>
      </c>
      <c r="J49" s="9">
        <f ca="1">INDIRECT(ADDRESS(3+($E$46-1)*Dati!$F$5*6+($E49-1)*6+J$2,6,1,1,"OutSAP_Y"))</f>
        <v>11.122313</v>
      </c>
      <c r="K49" s="9">
        <f ca="1">INDIRECT(ADDRESS(3+($E$46-1)*Dati!$F$5*6+($E49-1)*6+K$2,6,1,1,"OutSAP_Y"))</f>
        <v>-0.647698</v>
      </c>
      <c r="L49" s="9">
        <f ca="1">INDIRECT(ADDRESS(3+($E$46-1)*Dati!$F$5*6+($E49-1)*6+L$2,6,1,1,"OutSAP_Y"))</f>
        <v>-1.018032</v>
      </c>
      <c r="M49" s="14">
        <f t="shared" ref="M49:N51" ca="1" si="78">I49+ABS(K49)</f>
        <v>0.93327199999999999</v>
      </c>
      <c r="N49" s="14">
        <f t="shared" ca="1" si="78"/>
        <v>12.140345</v>
      </c>
      <c r="O49" s="14">
        <f t="shared" ref="O49:O51" ca="1" si="79">M49+0.3*N49</f>
        <v>4.5753754999999998</v>
      </c>
      <c r="P49" s="14">
        <f t="shared" ref="P49:P51" ca="1" si="80">N49+0.3*M49</f>
        <v>12.420326599999999</v>
      </c>
      <c r="R49" s="4">
        <f>Dati!$B$5+2</f>
        <v>18</v>
      </c>
      <c r="S49" s="8">
        <f t="shared" ref="S49:S54" ca="1" si="81">R49+I49*$A$2</f>
        <v>18.285574</v>
      </c>
      <c r="T49" s="8">
        <f t="shared" ref="T49:T54" ca="1" si="82">R49+O49*$A$2</f>
        <v>22.5753755</v>
      </c>
      <c r="V49" s="8">
        <f t="shared" ref="V49:V54" ca="1" si="83">R49+J49*$A$2</f>
        <v>29.122312999999998</v>
      </c>
      <c r="W49" s="9">
        <f t="shared" ref="W49:W54" ca="1" si="84">R49+P49*$A$2</f>
        <v>30.420326599999999</v>
      </c>
      <c r="X49" s="14"/>
      <c r="Y49" s="8">
        <f t="shared" ref="Y49:Z52" ca="1" si="85">$R49+G49*$A$2</f>
        <v>18.085943</v>
      </c>
      <c r="Z49" s="8">
        <f t="shared" ca="1" si="85"/>
        <v>33.447075999999996</v>
      </c>
      <c r="AA49" s="14"/>
      <c r="AB49" s="14"/>
      <c r="AC49" s="14"/>
      <c r="AD49" s="14"/>
      <c r="AE49" s="14"/>
      <c r="AF49" s="14"/>
      <c r="AG49" s="14"/>
      <c r="AJ49" s="8"/>
      <c r="AK49" s="8"/>
    </row>
    <row r="50" spans="5:37" x14ac:dyDescent="0.25">
      <c r="E50" s="4">
        <v>3</v>
      </c>
      <c r="F50" s="9">
        <f t="shared" si="77"/>
        <v>8.3000000000000007</v>
      </c>
      <c r="G50" s="9">
        <f ca="1">INDIRECT(ADDRESS(3+($E$46-1)*Dati!$F$5*6+($E50-1)*6+G$2,6,1,1,"OutSAP_Y"))</f>
        <v>4.1036999999999997E-2</v>
      </c>
      <c r="H50" s="9">
        <f ca="1">INDIRECT(ADDRESS(3+($E$46-1)*Dati!$F$5*6+($E50-1)*6+H$2,6,1,1,"OutSAP_Y"))</f>
        <v>17.240068999999998</v>
      </c>
      <c r="I50" s="9">
        <f ca="1">INDIRECT(ADDRESS(3+($E$46-1)*Dati!$F$5*6+($E50-1)*6+I$2,6,1,1,"OutSAP_Y"))</f>
        <v>0.38039899999999999</v>
      </c>
      <c r="J50" s="9">
        <f ca="1">INDIRECT(ADDRESS(3+($E$46-1)*Dati!$F$5*6+($E50-1)*6+J$2,6,1,1,"OutSAP_Y"))</f>
        <v>12.877689999999999</v>
      </c>
      <c r="K50" s="9">
        <f ca="1">INDIRECT(ADDRESS(3+($E$46-1)*Dati!$F$5*6+($E50-1)*6+K$2,6,1,1,"OutSAP_Y"))</f>
        <v>3.4608E-2</v>
      </c>
      <c r="L50" s="9">
        <f ca="1">INDIRECT(ADDRESS(3+($E$46-1)*Dati!$F$5*6+($E50-1)*6+L$2,6,1,1,"OutSAP_Y"))</f>
        <v>5.3346999999999999E-2</v>
      </c>
      <c r="M50" s="14">
        <f t="shared" ca="1" si="78"/>
        <v>0.41500700000000001</v>
      </c>
      <c r="N50" s="14">
        <f t="shared" ca="1" si="78"/>
        <v>12.931037</v>
      </c>
      <c r="O50" s="14">
        <f t="shared" ca="1" si="79"/>
        <v>4.2943180999999999</v>
      </c>
      <c r="P50" s="14">
        <f t="shared" ca="1" si="80"/>
        <v>13.055539100000001</v>
      </c>
      <c r="R50" s="4">
        <f>Dati!$B$5+2</f>
        <v>18</v>
      </c>
      <c r="S50" s="8">
        <f t="shared" ca="1" si="81"/>
        <v>18.380399000000001</v>
      </c>
      <c r="T50" s="8">
        <f t="shared" ca="1" si="82"/>
        <v>22.294318099999998</v>
      </c>
      <c r="V50" s="8">
        <f t="shared" ca="1" si="83"/>
        <v>30.877690000000001</v>
      </c>
      <c r="W50" s="9">
        <f t="shared" ca="1" si="84"/>
        <v>31.055539100000001</v>
      </c>
      <c r="X50" s="14"/>
      <c r="Y50" s="8">
        <f t="shared" ca="1" si="85"/>
        <v>18.041036999999999</v>
      </c>
      <c r="Z50" s="8">
        <f t="shared" ca="1" si="85"/>
        <v>35.240068999999998</v>
      </c>
      <c r="AA50" s="14"/>
      <c r="AB50" s="14"/>
      <c r="AC50" s="14"/>
      <c r="AD50" s="14"/>
      <c r="AE50" s="14"/>
      <c r="AF50" s="14"/>
      <c r="AG50" s="14"/>
      <c r="AJ50" s="8"/>
      <c r="AK50" s="8"/>
    </row>
    <row r="51" spans="5:37" x14ac:dyDescent="0.25">
      <c r="E51" s="4">
        <v>4</v>
      </c>
      <c r="F51" s="9">
        <f t="shared" si="77"/>
        <v>11.3</v>
      </c>
      <c r="G51" s="9">
        <f ca="1">INDIRECT(ADDRESS(3+($E$46-1)*Dati!$F$5*6+($E51-1)*6+G$2,6,1,1,"OutSAP_Y"))</f>
        <v>6.4939999999999998E-3</v>
      </c>
      <c r="H51" s="9">
        <f ca="1">INDIRECT(ADDRESS(3+($E$46-1)*Dati!$F$5*6+($E51-1)*6+H$2,6,1,1,"OutSAP_Y"))</f>
        <v>18.619295000000001</v>
      </c>
      <c r="I51" s="9">
        <f ca="1">INDIRECT(ADDRESS(3+($E$46-1)*Dati!$F$5*6+($E51-1)*6+I$2,6,1,1,"OutSAP_Y"))</f>
        <v>0.461482</v>
      </c>
      <c r="J51" s="9">
        <f ca="1">INDIRECT(ADDRESS(3+($E$46-1)*Dati!$F$5*6+($E51-1)*6+J$2,6,1,1,"OutSAP_Y"))</f>
        <v>14.976507</v>
      </c>
      <c r="K51" s="9">
        <f ca="1">INDIRECT(ADDRESS(3+($E$46-1)*Dati!$F$5*6+($E51-1)*6+K$2,6,1,1,"OutSAP_Y"))</f>
        <v>0.55945999999999996</v>
      </c>
      <c r="L51" s="9">
        <f ca="1">INDIRECT(ADDRESS(3+($E$46-1)*Dati!$F$5*6+($E51-1)*6+L$2,6,1,1,"OutSAP_Y"))</f>
        <v>0.87748400000000004</v>
      </c>
      <c r="M51" s="14">
        <f t="shared" ca="1" si="78"/>
        <v>1.020942</v>
      </c>
      <c r="N51" s="14">
        <f t="shared" ca="1" si="78"/>
        <v>15.853991000000001</v>
      </c>
      <c r="O51" s="14">
        <f t="shared" ca="1" si="79"/>
        <v>5.7771393</v>
      </c>
      <c r="P51" s="14">
        <f t="shared" ca="1" si="80"/>
        <v>16.1602736</v>
      </c>
      <c r="R51" s="4">
        <f>Dati!$B$5+2</f>
        <v>18</v>
      </c>
      <c r="S51" s="8">
        <f t="shared" ca="1" si="81"/>
        <v>18.461482</v>
      </c>
      <c r="T51" s="8">
        <f t="shared" ca="1" si="82"/>
        <v>23.777139300000002</v>
      </c>
      <c r="V51" s="8">
        <f t="shared" ca="1" si="83"/>
        <v>32.976506999999998</v>
      </c>
      <c r="W51" s="9">
        <f t="shared" ca="1" si="84"/>
        <v>34.160273599999996</v>
      </c>
      <c r="X51" s="14"/>
      <c r="Y51" s="8">
        <f t="shared" ca="1" si="85"/>
        <v>18.006494</v>
      </c>
      <c r="Z51" s="8">
        <f t="shared" ca="1" si="85"/>
        <v>36.619295000000001</v>
      </c>
      <c r="AA51" s="14"/>
      <c r="AB51" s="14"/>
      <c r="AC51" s="14"/>
      <c r="AD51" s="14"/>
      <c r="AE51" s="14"/>
      <c r="AF51" s="14"/>
      <c r="AG51" s="14"/>
      <c r="AJ51" s="8"/>
      <c r="AK51" s="8"/>
    </row>
    <row r="52" spans="5:37" x14ac:dyDescent="0.25">
      <c r="E52" s="4">
        <v>5</v>
      </c>
      <c r="F52" s="9">
        <f t="shared" si="77"/>
        <v>14.7</v>
      </c>
      <c r="G52" s="9">
        <f ca="1">INDIRECT(ADDRESS(3+($E$46-1)*Dati!$F$5*6+($E52-1)*6+G$2,6,1,1,"OutSAP_Y"))</f>
        <v>-3.2655000000000003E-2</v>
      </c>
      <c r="H52" s="9">
        <f ca="1">INDIRECT(ADDRESS(3+($E$46-1)*Dati!$F$5*6+($E52-1)*6+H$2,6,1,1,"OutSAP_Y"))</f>
        <v>20.182417000000001</v>
      </c>
      <c r="I52" s="9">
        <f ca="1">INDIRECT(ADDRESS(3+($E$46-1)*Dati!$F$5*6+($E52-1)*6+I$2,6,1,1,"OutSAP_Y"))</f>
        <v>0.55769299999999999</v>
      </c>
      <c r="J52" s="9">
        <f ca="1">INDIRECT(ADDRESS(3+($E$46-1)*Dati!$F$5*6+($E52-1)*6+J$2,6,1,1,"OutSAP_Y"))</f>
        <v>17.830857000000002</v>
      </c>
      <c r="K52" s="9">
        <f ca="1">INDIRECT(ADDRESS(3+($E$46-1)*Dati!$F$5*6+($E52-1)*6+K$2,6,1,1,"OutSAP_Y"))</f>
        <v>1.154291</v>
      </c>
      <c r="L52" s="9">
        <f ca="1">INDIRECT(ADDRESS(3+($E$46-1)*Dati!$F$5*6+($E52-1)*6+L$2,6,1,1,"OutSAP_Y"))</f>
        <v>1.811507</v>
      </c>
      <c r="M52" s="14">
        <f t="shared" ref="M52:M53" ca="1" si="86">I52+ABS(K52)</f>
        <v>1.711984</v>
      </c>
      <c r="N52" s="14">
        <f t="shared" ref="N52:N53" ca="1" si="87">J52+ABS(L52)</f>
        <v>19.642364000000001</v>
      </c>
      <c r="O52" s="14">
        <f t="shared" ref="O52:O53" ca="1" si="88">M52+0.3*N52</f>
        <v>7.6046931999999998</v>
      </c>
      <c r="P52" s="14">
        <f t="shared" ref="P52:P53" ca="1" si="89">N52+0.3*M52</f>
        <v>20.155959200000002</v>
      </c>
      <c r="R52" s="4">
        <f>Dati!$B$5+2</f>
        <v>18</v>
      </c>
      <c r="S52" s="8">
        <f t="shared" ca="1" si="81"/>
        <v>18.557693</v>
      </c>
      <c r="T52" s="8">
        <f t="shared" ca="1" si="82"/>
        <v>25.6046932</v>
      </c>
      <c r="V52" s="8">
        <f t="shared" ca="1" si="83"/>
        <v>35.830857000000002</v>
      </c>
      <c r="W52" s="9">
        <f t="shared" ca="1" si="84"/>
        <v>38.155959199999998</v>
      </c>
      <c r="X52" s="9"/>
      <c r="Y52" s="8">
        <f t="shared" ca="1" si="85"/>
        <v>17.967345000000002</v>
      </c>
      <c r="Z52" s="8">
        <f t="shared" ca="1" si="85"/>
        <v>38.182417000000001</v>
      </c>
      <c r="AA52" s="9"/>
      <c r="AB52" s="9"/>
      <c r="AC52" s="9"/>
      <c r="AD52" s="9"/>
      <c r="AE52" s="9"/>
      <c r="AF52" s="9"/>
      <c r="AG52" s="9"/>
    </row>
    <row r="53" spans="5:37" x14ac:dyDescent="0.25">
      <c r="E53" s="4">
        <v>6</v>
      </c>
      <c r="F53" s="9">
        <f t="shared" si="77"/>
        <v>18.25</v>
      </c>
      <c r="G53" s="9">
        <f ca="1">INDIRECT(ADDRESS(3+($E$46-1)*Dati!$F$5*6+($E53-1)*6+G$2,6,1,1,"OutSAP_Y"))</f>
        <v>-7.3530999999999999E-2</v>
      </c>
      <c r="H53" s="9">
        <f ca="1">INDIRECT(ADDRESS(3+($E$46-1)*Dati!$F$5*6+($E53-1)*6+H$2,6,1,1,"OutSAP_Y"))</f>
        <v>21.814499999999999</v>
      </c>
      <c r="I53" s="9">
        <f ca="1">INDIRECT(ADDRESS(3+($E$46-1)*Dati!$F$5*6+($E53-1)*6+I$2,6,1,1,"OutSAP_Y"))</f>
        <v>0.66095800000000005</v>
      </c>
      <c r="J53" s="9">
        <f ca="1">INDIRECT(ADDRESS(3+($E$46-1)*Dati!$F$5*6+($E53-1)*6+J$2,6,1,1,"OutSAP_Y"))</f>
        <v>21.136896</v>
      </c>
      <c r="K53" s="9">
        <f ca="1">INDIRECT(ADDRESS(3+($E$46-1)*Dati!$F$5*6+($E53-1)*6+K$2,6,1,1,"OutSAP_Y"))</f>
        <v>1.775366</v>
      </c>
      <c r="L53" s="9">
        <f ca="1">INDIRECT(ADDRESS(3+($E$46-1)*Dati!$F$5*6+($E53-1)*6+L$2,6,1,1,"OutSAP_Y"))</f>
        <v>2.786737</v>
      </c>
      <c r="M53" s="14">
        <f t="shared" ca="1" si="86"/>
        <v>2.4363239999999999</v>
      </c>
      <c r="N53" s="14">
        <f t="shared" ca="1" si="87"/>
        <v>23.923632999999999</v>
      </c>
      <c r="O53" s="14">
        <f t="shared" ca="1" si="88"/>
        <v>9.6134138999999994</v>
      </c>
      <c r="P53" s="14">
        <f t="shared" ca="1" si="89"/>
        <v>24.6545302</v>
      </c>
      <c r="R53" s="4">
        <f>Dati!$B$5+2</f>
        <v>18</v>
      </c>
      <c r="S53" s="8">
        <f t="shared" ca="1" si="81"/>
        <v>18.660958000000001</v>
      </c>
      <c r="T53" s="8">
        <f t="shared" ca="1" si="82"/>
        <v>27.613413899999998</v>
      </c>
      <c r="V53" s="8">
        <f t="shared" ca="1" si="83"/>
        <v>39.136896</v>
      </c>
      <c r="W53" s="9">
        <f t="shared" ca="1" si="84"/>
        <v>42.654530199999996</v>
      </c>
      <c r="X53" s="9"/>
      <c r="Y53" s="8">
        <f t="shared" ref="Y53:Y54" ca="1" si="90">$R53+G53*$A$2</f>
        <v>17.926469000000001</v>
      </c>
      <c r="Z53" s="8">
        <f t="shared" ref="Z53:Z54" ca="1" si="91">$R53+H53*$A$2</f>
        <v>39.814499999999995</v>
      </c>
      <c r="AA53" s="9"/>
      <c r="AB53" s="9"/>
      <c r="AC53" s="9"/>
      <c r="AD53" s="9"/>
      <c r="AE53" s="9"/>
      <c r="AF53" s="9"/>
      <c r="AG53" s="9"/>
    </row>
    <row r="54" spans="5:37" x14ac:dyDescent="0.25">
      <c r="E54" s="4">
        <v>7</v>
      </c>
      <c r="F54" s="9">
        <f t="shared" si="77"/>
        <v>22.05</v>
      </c>
      <c r="G54" s="9">
        <f ca="1">INDIRECT(ADDRESS(3+($E$46-1)*Dati!$F$5*6+($E54-1)*6+G$2,6,1,1,"OutSAP_Y"))</f>
        <v>-0.117285</v>
      </c>
      <c r="H54" s="9">
        <f ca="1">INDIRECT(ADDRESS(3+($E$46-1)*Dati!$F$5*6+($E54-1)*6+H$2,6,1,1,"OutSAP_Y"))</f>
        <v>23.561519000000001</v>
      </c>
      <c r="I54" s="9">
        <f ca="1">INDIRECT(ADDRESS(3+($E$46-1)*Dati!$F$5*6+($E54-1)*6+I$2,6,1,1,"OutSAP_Y"))</f>
        <v>0.77339000000000002</v>
      </c>
      <c r="J54" s="9">
        <f ca="1">INDIRECT(ADDRESS(3+($E$46-1)*Dati!$F$5*6+($E54-1)*6+J$2,6,1,1,"OutSAP_Y"))</f>
        <v>24.896256999999999</v>
      </c>
      <c r="K54" s="9">
        <f ca="1">INDIRECT(ADDRESS(3+($E$46-1)*Dati!$F$5*6+($E54-1)*6+K$2,6,1,1,"OutSAP_Y"))</f>
        <v>2.4401769999999998</v>
      </c>
      <c r="L54" s="9">
        <f ca="1">INDIRECT(ADDRESS(3+($E$46-1)*Dati!$F$5*6+($E54-1)*6+L$2,6,1,1,"OutSAP_Y"))</f>
        <v>3.8306439999999999</v>
      </c>
      <c r="M54" s="14">
        <f t="shared" ref="M54" ca="1" si="92">I54+ABS(K54)</f>
        <v>3.2135669999999998</v>
      </c>
      <c r="N54" s="14">
        <f t="shared" ref="N54" ca="1" si="93">J54+ABS(L54)</f>
        <v>28.726900999999998</v>
      </c>
      <c r="O54" s="14">
        <f t="shared" ref="O54" ca="1" si="94">M54+0.3*N54</f>
        <v>11.831637299999999</v>
      </c>
      <c r="P54" s="14">
        <f t="shared" ref="P54" ca="1" si="95">N54+0.3*M54</f>
        <v>29.690971099999999</v>
      </c>
      <c r="R54" s="4">
        <f>Dati!$B$5+2</f>
        <v>18</v>
      </c>
      <c r="S54" s="8">
        <f t="shared" ca="1" si="81"/>
        <v>18.773389999999999</v>
      </c>
      <c r="T54" s="8">
        <f t="shared" ca="1" si="82"/>
        <v>29.831637299999997</v>
      </c>
      <c r="V54" s="8">
        <f t="shared" ca="1" si="83"/>
        <v>42.896256999999999</v>
      </c>
      <c r="W54" s="9">
        <f t="shared" ca="1" si="84"/>
        <v>47.690971099999999</v>
      </c>
      <c r="Y54" s="8">
        <f t="shared" ca="1" si="90"/>
        <v>17.882715000000001</v>
      </c>
      <c r="Z54" s="8">
        <f t="shared" ca="1" si="91"/>
        <v>41.561519000000004</v>
      </c>
    </row>
    <row r="57" spans="5:37" x14ac:dyDescent="0.25">
      <c r="E57" s="11"/>
      <c r="F57" s="12"/>
      <c r="G57" s="13"/>
      <c r="H57" s="13">
        <f ca="1">H48*0.91</f>
        <v>12.216032920000002</v>
      </c>
      <c r="I57" s="13"/>
      <c r="J57" s="13"/>
      <c r="K57" s="13"/>
      <c r="L57" s="13"/>
      <c r="M57" s="12"/>
      <c r="N57" s="12"/>
      <c r="O57" s="12"/>
      <c r="P57" s="12"/>
      <c r="V57" s="11"/>
      <c r="W57" s="12"/>
      <c r="X57" s="13"/>
      <c r="Y57" s="13"/>
      <c r="Z57" s="13"/>
      <c r="AA57" s="13"/>
      <c r="AB57" s="13"/>
      <c r="AC57" s="13"/>
      <c r="AD57" s="12"/>
      <c r="AE57" s="12"/>
      <c r="AF57" s="12"/>
      <c r="AG57" s="12"/>
    </row>
    <row r="58" spans="5:37" x14ac:dyDescent="0.25">
      <c r="H58" s="4">
        <f ca="1">H54*0.91</f>
        <v>21.440982290000001</v>
      </c>
    </row>
    <row r="59" spans="5:37" x14ac:dyDescent="0.25">
      <c r="F59" s="9"/>
      <c r="G59" s="9"/>
      <c r="H59" s="9"/>
      <c r="I59" s="9"/>
      <c r="J59" s="9"/>
      <c r="K59" s="9"/>
      <c r="L59" s="9"/>
      <c r="M59" s="14"/>
      <c r="N59" s="14"/>
      <c r="O59" s="14"/>
      <c r="P59" s="14"/>
      <c r="S59" s="8"/>
      <c r="T59" s="8"/>
      <c r="V59" s="8"/>
      <c r="W59" s="9"/>
      <c r="X59" s="14"/>
      <c r="Y59" s="14"/>
      <c r="Z59" s="14"/>
      <c r="AA59" s="14"/>
      <c r="AB59" s="14"/>
      <c r="AC59" s="14"/>
      <c r="AD59" s="14"/>
      <c r="AE59" s="14"/>
      <c r="AF59" s="14"/>
      <c r="AG59" s="14"/>
    </row>
    <row r="60" spans="5:37" x14ac:dyDescent="0.25">
      <c r="F60" s="9"/>
      <c r="G60" s="9"/>
      <c r="H60" s="9"/>
      <c r="I60" s="9"/>
      <c r="J60" s="9"/>
      <c r="K60" s="9"/>
      <c r="L60" s="9"/>
      <c r="M60" s="14"/>
      <c r="N60" s="14"/>
      <c r="O60" s="14"/>
      <c r="P60" s="14"/>
      <c r="S60" s="8"/>
      <c r="T60" s="8"/>
      <c r="V60" s="8"/>
      <c r="W60" s="9"/>
      <c r="X60" s="14"/>
      <c r="Y60" s="14"/>
      <c r="Z60" s="14"/>
      <c r="AA60" s="14"/>
      <c r="AB60" s="14"/>
      <c r="AC60" s="14"/>
      <c r="AD60" s="14"/>
      <c r="AE60" s="14"/>
      <c r="AF60" s="14"/>
      <c r="AG60" s="14"/>
    </row>
    <row r="61" spans="5:37" x14ac:dyDescent="0.25">
      <c r="F61" s="9"/>
      <c r="G61" s="9"/>
      <c r="H61" s="9"/>
      <c r="I61" s="9"/>
      <c r="J61" s="9"/>
      <c r="K61" s="9"/>
      <c r="L61" s="9"/>
      <c r="M61" s="14"/>
      <c r="N61" s="14"/>
      <c r="O61" s="14"/>
      <c r="P61" s="14"/>
      <c r="S61" s="8"/>
      <c r="T61" s="8"/>
      <c r="V61" s="8"/>
      <c r="W61" s="9"/>
      <c r="X61" s="14"/>
      <c r="Y61" s="14"/>
      <c r="Z61" s="14"/>
      <c r="AA61" s="14"/>
      <c r="AB61" s="14"/>
      <c r="AC61" s="14"/>
      <c r="AD61" s="14"/>
      <c r="AE61" s="14"/>
      <c r="AF61" s="14"/>
      <c r="AG61" s="14"/>
    </row>
    <row r="62" spans="5:37" x14ac:dyDescent="0.25">
      <c r="F62" s="9"/>
      <c r="G62" s="9"/>
      <c r="H62" s="9"/>
      <c r="I62" s="9"/>
      <c r="J62" s="9"/>
      <c r="K62" s="9"/>
      <c r="L62" s="9"/>
      <c r="M62" s="14"/>
      <c r="N62" s="14"/>
      <c r="O62" s="14"/>
      <c r="P62" s="14"/>
      <c r="S62" s="8"/>
      <c r="T62" s="8"/>
      <c r="V62" s="8"/>
      <c r="W62" s="9"/>
      <c r="X62" s="14"/>
      <c r="Y62" s="14"/>
      <c r="Z62" s="14"/>
      <c r="AA62" s="14"/>
      <c r="AB62" s="14"/>
      <c r="AC62" s="14"/>
      <c r="AD62" s="14"/>
      <c r="AE62" s="14"/>
      <c r="AF62" s="14"/>
      <c r="AG62" s="14"/>
    </row>
    <row r="63" spans="5:37" x14ac:dyDescent="0.25">
      <c r="F63" s="9"/>
      <c r="G63" s="9"/>
      <c r="H63" s="9"/>
      <c r="I63" s="9"/>
      <c r="J63" s="9"/>
      <c r="K63" s="9"/>
      <c r="L63" s="9"/>
      <c r="M63" s="14"/>
      <c r="N63" s="14"/>
      <c r="O63" s="14"/>
      <c r="P63" s="14"/>
      <c r="S63" s="8"/>
      <c r="T63" s="8"/>
      <c r="V63" s="8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</row>
    <row r="64" spans="5:37" x14ac:dyDescent="0.25">
      <c r="F64" s="9"/>
      <c r="G64" s="9"/>
      <c r="H64" s="9"/>
      <c r="I64" s="9"/>
      <c r="J64" s="9"/>
      <c r="K64" s="9"/>
      <c r="L64" s="9"/>
      <c r="M64" s="14"/>
      <c r="N64" s="14"/>
      <c r="O64" s="14"/>
      <c r="P64" s="14"/>
      <c r="S64" s="8"/>
      <c r="T64" s="8"/>
      <c r="V64" s="8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</row>
    <row r="65" spans="6:23" x14ac:dyDescent="0.25">
      <c r="F65" s="9"/>
      <c r="G65" s="9"/>
      <c r="H65" s="9"/>
      <c r="I65" s="9"/>
      <c r="J65" s="9"/>
      <c r="K65" s="9"/>
      <c r="L65" s="9"/>
      <c r="M65" s="14"/>
      <c r="N65" s="14"/>
      <c r="O65" s="14"/>
      <c r="P65" s="14"/>
      <c r="S65" s="8"/>
      <c r="T65" s="8"/>
      <c r="V65" s="8"/>
      <c r="W65" s="9"/>
    </row>
  </sheetData>
  <mergeCells count="3">
    <mergeCell ref="B2:C2"/>
    <mergeCell ref="B13:C13"/>
    <mergeCell ref="B24:C2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CE079615D884A940FCB6663749814" ma:contentTypeVersion="15" ma:contentTypeDescription="Create a new document." ma:contentTypeScope="" ma:versionID="269f961aec3c8d0256b89da9e0659311">
  <xsd:schema xmlns:xsd="http://www.w3.org/2001/XMLSchema" xmlns:xs="http://www.w3.org/2001/XMLSchema" xmlns:p="http://schemas.microsoft.com/office/2006/metadata/properties" xmlns:ns3="d543374b-509c-4350-a5c8-3c1bd8055ec5" xmlns:ns4="c224ffea-49cd-4700-9eee-e6fd160cd816" targetNamespace="http://schemas.microsoft.com/office/2006/metadata/properties" ma:root="true" ma:fieldsID="678fc8d412d78b2e808056a020c377f4" ns3:_="" ns4:_="">
    <xsd:import namespace="d543374b-509c-4350-a5c8-3c1bd8055ec5"/>
    <xsd:import namespace="c224ffea-49cd-4700-9eee-e6fd160cd81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OCR" minOccurs="0"/>
                <xsd:element ref="ns4:MediaServiceLocation" minOccurs="0"/>
                <xsd:element ref="ns4:MediaLengthInSecond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43374b-509c-4350-a5c8-3c1bd8055ec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24ffea-49cd-4700-9eee-e6fd160cd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224ffea-49cd-4700-9eee-e6fd160cd816" xsi:nil="true"/>
  </documentManagement>
</p:properties>
</file>

<file path=customXml/itemProps1.xml><?xml version="1.0" encoding="utf-8"?>
<ds:datastoreItem xmlns:ds="http://schemas.openxmlformats.org/officeDocument/2006/customXml" ds:itemID="{1D54F952-F92B-4109-9839-D10B2BB879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43374b-509c-4350-a5c8-3c1bd8055ec5"/>
    <ds:schemaRef ds:uri="c224ffea-49cd-4700-9eee-e6fd160cd8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70729A-E337-44C9-A5F9-70624E6884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E3138C-E371-40C2-98A0-447C3D6F147C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c224ffea-49cd-4700-9eee-e6fd160cd816"/>
    <ds:schemaRef ds:uri="d543374b-509c-4350-a5c8-3c1bd8055ec5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Fogli di lavoro</vt:lpstr>
      </vt:variant>
      <vt:variant>
        <vt:i4>5</vt:i4>
      </vt:variant>
      <vt:variant>
        <vt:lpstr>Grafici</vt:lpstr>
      </vt:variant>
      <vt:variant>
        <vt:i4>6</vt:i4>
      </vt:variant>
      <vt:variant>
        <vt:lpstr>Intervalli denominati</vt:lpstr>
      </vt:variant>
      <vt:variant>
        <vt:i4>2</vt:i4>
      </vt:variant>
    </vt:vector>
  </HeadingPairs>
  <TitlesOfParts>
    <vt:vector size="13" baseType="lpstr">
      <vt:lpstr>Dati</vt:lpstr>
      <vt:lpstr>OutSAP_X</vt:lpstr>
      <vt:lpstr>OutSAP_Y</vt:lpstr>
      <vt:lpstr>Telai Par X</vt:lpstr>
      <vt:lpstr>Telai Par Y</vt:lpstr>
      <vt:lpstr>Gr_ModaleX</vt:lpstr>
      <vt:lpstr>Gr_ModaleY</vt:lpstr>
      <vt:lpstr>Gr_X_0.3Y</vt:lpstr>
      <vt:lpstr>Gr_Y_0.3X</vt:lpstr>
      <vt:lpstr>Gr_Fx</vt:lpstr>
      <vt:lpstr>Gr_Fy</vt:lpstr>
      <vt:lpstr>nModi</vt:lpstr>
      <vt:lpstr>nPia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Melina Bosco</dc:creator>
  <cp:lastModifiedBy>Edoardo Marino</cp:lastModifiedBy>
  <dcterms:created xsi:type="dcterms:W3CDTF">2022-11-17T09:13:00Z</dcterms:created>
  <dcterms:modified xsi:type="dcterms:W3CDTF">2025-05-23T14:35:37Z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0x0101003E9CE079615D884A940FCB6663749814</vt:lpwstr>
  </property>
</Properties>
</file>