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barba\Desktop\"/>
    </mc:Choice>
  </mc:AlternateContent>
  <xr:revisionPtr revIDLastSave="0" documentId="13_ncr:1_{E58A6D96-9136-42DC-BF09-8F8D5C43FCD6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Foglio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7" i="4" l="1"/>
  <c r="J18" i="4"/>
  <c r="J16" i="4"/>
  <c r="J19" i="4" s="1"/>
  <c r="B17" i="4"/>
  <c r="D17" i="4" s="1"/>
  <c r="G17" i="4" s="1"/>
  <c r="B18" i="4"/>
  <c r="D18" i="4" s="1"/>
  <c r="G18" i="4" s="1"/>
  <c r="B16" i="4"/>
  <c r="D16" i="4" s="1"/>
  <c r="G16" i="4" s="1"/>
  <c r="B10" i="4"/>
  <c r="B11" i="4" s="1"/>
  <c r="B12" i="4" s="1"/>
  <c r="G15" i="4" s="1"/>
  <c r="F7" i="4"/>
  <c r="B7" i="4"/>
  <c r="B6" i="4"/>
  <c r="B5" i="4"/>
  <c r="G19" i="4" l="1"/>
  <c r="B13" i="4"/>
  <c r="B14" i="4" s="1"/>
</calcChain>
</file>

<file path=xl/sharedStrings.xml><?xml version="1.0" encoding="utf-8"?>
<sst xmlns="http://schemas.openxmlformats.org/spreadsheetml/2006/main" count="63" uniqueCount="41">
  <si>
    <t>B</t>
  </si>
  <si>
    <t>b</t>
  </si>
  <si>
    <t>cm</t>
  </si>
  <si>
    <t>MPa</t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</si>
  <si>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</si>
  <si>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f</t>
    </r>
    <r>
      <rPr>
        <vertAlign val="subscript"/>
        <sz val="11"/>
        <color theme="1"/>
        <rFont val="Calibri"/>
        <family val="2"/>
        <scheme val="minor"/>
      </rPr>
      <t>cd</t>
    </r>
  </si>
  <si>
    <r>
      <rPr>
        <sz val="11"/>
        <color theme="1"/>
        <rFont val="Symbol"/>
        <family val="1"/>
        <charset val="2"/>
      </rPr>
      <t>e</t>
    </r>
    <r>
      <rPr>
        <vertAlign val="subscript"/>
        <sz val="11"/>
        <color theme="1"/>
        <rFont val="Calibri"/>
        <family val="2"/>
      </rPr>
      <t>yd</t>
    </r>
  </si>
  <si>
    <r>
      <t>d</t>
    </r>
    <r>
      <rPr>
        <vertAlign val="subscript"/>
        <sz val="11"/>
        <color theme="1"/>
        <rFont val="Calibri"/>
        <family val="2"/>
        <scheme val="minor"/>
      </rPr>
      <t>s3</t>
    </r>
  </si>
  <si>
    <r>
      <t>d</t>
    </r>
    <r>
      <rPr>
        <vertAlign val="subscript"/>
        <sz val="11"/>
        <color theme="1"/>
        <rFont val="Calibri"/>
        <family val="2"/>
        <scheme val="minor"/>
      </rPr>
      <t>s2</t>
    </r>
  </si>
  <si>
    <r>
      <t>d</t>
    </r>
    <r>
      <rPr>
        <vertAlign val="subscript"/>
        <sz val="11"/>
        <color theme="1"/>
        <rFont val="Calibri"/>
        <family val="2"/>
        <scheme val="minor"/>
      </rPr>
      <t>s1</t>
    </r>
  </si>
  <si>
    <r>
      <t>A</t>
    </r>
    <r>
      <rPr>
        <vertAlign val="subscript"/>
        <sz val="11"/>
        <color theme="1"/>
        <rFont val="Calibri"/>
        <family val="2"/>
        <scheme val="minor"/>
      </rPr>
      <t>s3</t>
    </r>
  </si>
  <si>
    <r>
      <t>A</t>
    </r>
    <r>
      <rPr>
        <vertAlign val="subscript"/>
        <sz val="11"/>
        <color theme="1"/>
        <rFont val="Calibri"/>
        <family val="2"/>
        <scheme val="minor"/>
      </rPr>
      <t>s2</t>
    </r>
  </si>
  <si>
    <r>
      <t>A</t>
    </r>
    <r>
      <rPr>
        <vertAlign val="subscript"/>
        <sz val="11"/>
        <color theme="1"/>
        <rFont val="Calibri"/>
        <family val="2"/>
        <scheme val="minor"/>
      </rPr>
      <t>s1</t>
    </r>
  </si>
  <si>
    <r>
      <rPr>
        <sz val="11"/>
        <color theme="1"/>
        <rFont val="Symbol"/>
        <family val="1"/>
        <charset val="2"/>
      </rPr>
      <t>e</t>
    </r>
    <r>
      <rPr>
        <vertAlign val="subscript"/>
        <sz val="11"/>
        <color theme="1"/>
        <rFont val="Calibri"/>
        <family val="2"/>
      </rPr>
      <t>s3</t>
    </r>
  </si>
  <si>
    <r>
      <rPr>
        <sz val="11"/>
        <color theme="1"/>
        <rFont val="Symbol"/>
        <family val="1"/>
        <charset val="2"/>
      </rPr>
      <t>e</t>
    </r>
    <r>
      <rPr>
        <vertAlign val="subscript"/>
        <sz val="11"/>
        <color theme="1"/>
        <rFont val="Calibri"/>
        <family val="2"/>
      </rPr>
      <t>s2</t>
    </r>
  </si>
  <si>
    <r>
      <rPr>
        <sz val="11"/>
        <color theme="1"/>
        <rFont val="Symbol"/>
        <family val="1"/>
        <charset val="2"/>
      </rPr>
      <t>e</t>
    </r>
    <r>
      <rPr>
        <vertAlign val="subscript"/>
        <sz val="11"/>
        <color theme="1"/>
        <rFont val="Calibri"/>
        <family val="2"/>
      </rPr>
      <t>s1</t>
    </r>
  </si>
  <si>
    <t>X</t>
  </si>
  <si>
    <t>A'c</t>
  </si>
  <si>
    <r>
      <rPr>
        <sz val="11"/>
        <color theme="1"/>
        <rFont val="Symbol"/>
        <family val="1"/>
        <charset val="2"/>
      </rPr>
      <t>e</t>
    </r>
    <r>
      <rPr>
        <vertAlign val="subscript"/>
        <sz val="11"/>
        <color theme="1"/>
        <rFont val="Calibri"/>
        <family val="2"/>
      </rPr>
      <t>cu</t>
    </r>
  </si>
  <si>
    <r>
      <rPr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Calibri"/>
        <family val="2"/>
      </rPr>
      <t>s3</t>
    </r>
  </si>
  <si>
    <r>
      <rPr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Calibri"/>
        <family val="2"/>
      </rPr>
      <t>s2</t>
    </r>
  </si>
  <si>
    <r>
      <rPr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Calibri"/>
        <family val="2"/>
      </rPr>
      <t>s1</t>
    </r>
  </si>
  <si>
    <t>Nc</t>
  </si>
  <si>
    <t>Ns2</t>
  </si>
  <si>
    <t>Ns3</t>
  </si>
  <si>
    <t>Ns1</t>
  </si>
  <si>
    <t>kN</t>
  </si>
  <si>
    <t>Somma N</t>
  </si>
  <si>
    <t>kNm</t>
  </si>
  <si>
    <t>b'</t>
  </si>
  <si>
    <t>H</t>
  </si>
  <si>
    <t>fyd</t>
  </si>
  <si>
    <t>0.8X</t>
  </si>
  <si>
    <t>cm2</t>
  </si>
  <si>
    <t>cm3</t>
  </si>
  <si>
    <t>d'G</t>
  </si>
  <si>
    <t>Ssup</t>
  </si>
  <si>
    <t>MRd_3</t>
  </si>
  <si>
    <t>MRd_2</t>
  </si>
  <si>
    <t>MRd_1</t>
  </si>
  <si>
    <t>MRd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</si>
</sst>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sz val="11"/>
      <color theme="1"/>
      <name val="Calibri"/>
      <family val="1"/>
      <charset val="2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2" xfId="0" applyFont="1" applyBorder="1"/>
    <xf numFmtId="0" fontId="2" fillId="0" borderId="0" xfId="0" applyFont="1"/>
    <xf numFmtId="0" fontId="0" fillId="0" borderId="1" xfId="0" applyFont="1" applyBorder="1"/>
    <xf numFmtId="0" fontId="0" fillId="2" borderId="2" xfId="0" applyFont="1" applyFill="1" applyBorder="1"/>
    <xf numFmtId="0" fontId="0" fillId="0" borderId="2" xfId="0" applyFont="1" applyBorder="1"/>
    <xf numFmtId="0" fontId="0" fillId="2" borderId="3" xfId="0" applyFont="1" applyFill="1" applyBorder="1"/>
    <xf numFmtId="0" fontId="0" fillId="0" borderId="0" xfId="0" applyFont="1"/>
    <xf numFmtId="0" fontId="0" fillId="0" borderId="0" xfId="0" applyFont="1" applyAlignment="1">
      <alignment vertical="center" readingOrder="1"/>
    </xf>
    <xf numFmtId="0" fontId="0" fillId="0" borderId="4" xfId="0" applyFont="1" applyBorder="1"/>
    <xf numFmtId="0" fontId="0" fillId="2" borderId="0" xfId="0" applyFont="1" applyFill="1"/>
    <xf numFmtId="0" fontId="0" fillId="2" borderId="5" xfId="0" applyFont="1" applyFill="1" applyBorder="1"/>
    <xf numFmtId="0" fontId="0" fillId="0" borderId="5" xfId="0" applyFont="1" applyBorder="1"/>
    <xf numFmtId="0" fontId="0" fillId="0" borderId="6" xfId="0" applyFont="1" applyBorder="1"/>
    <xf numFmtId="0" fontId="0" fillId="2" borderId="7" xfId="0" applyFont="1" applyFill="1" applyBorder="1"/>
    <xf numFmtId="0" fontId="0" fillId="0" borderId="7" xfId="0" applyFont="1" applyBorder="1"/>
    <xf numFmtId="0" fontId="0" fillId="0" borderId="8" xfId="0" applyFont="1" applyBorder="1"/>
    <xf numFmtId="2" fontId="0" fillId="3" borderId="0" xfId="0" applyNumberFormat="1" applyFont="1" applyFill="1"/>
    <xf numFmtId="164" fontId="0" fillId="0" borderId="0" xfId="0" applyNumberFormat="1" applyFont="1"/>
    <xf numFmtId="0" fontId="0" fillId="0" borderId="0" xfId="0" applyFont="1" applyAlignment="1">
      <alignment horizontal="left" vertical="center" indent="13" readingOrder="1"/>
    </xf>
    <xf numFmtId="0" fontId="6" fillId="0" borderId="1" xfId="0" applyFont="1" applyBorder="1" applyAlignment="1">
      <alignment horizontal="right"/>
    </xf>
    <xf numFmtId="0" fontId="0" fillId="0" borderId="3" xfId="0" applyFont="1" applyBorder="1"/>
    <xf numFmtId="0" fontId="6" fillId="0" borderId="4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0" fillId="0" borderId="0" xfId="0" applyFont="1" applyBorder="1"/>
    <xf numFmtId="0" fontId="0" fillId="0" borderId="1" xfId="0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2" fontId="8" fillId="0" borderId="7" xfId="0" applyNumberFormat="1" applyFont="1" applyBorder="1"/>
    <xf numFmtId="0" fontId="8" fillId="0" borderId="8" xfId="0" applyFont="1" applyBorder="1"/>
    <xf numFmtId="2" fontId="0" fillId="0" borderId="2" xfId="0" applyNumberFormat="1" applyFont="1" applyBorder="1"/>
    <xf numFmtId="2" fontId="0" fillId="0" borderId="0" xfId="0" applyNumberFormat="1" applyFont="1" applyBorder="1"/>
    <xf numFmtId="0" fontId="0" fillId="4" borderId="6" xfId="0" applyFont="1" applyFill="1" applyBorder="1"/>
    <xf numFmtId="2" fontId="0" fillId="4" borderId="7" xfId="0" applyNumberFormat="1" applyFont="1" applyFill="1" applyBorder="1"/>
    <xf numFmtId="0" fontId="0" fillId="4" borderId="8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7" Type="http://schemas.openxmlformats.org/officeDocument/2006/relationships/image" Target="../media/image5.png"/><Relationship Id="rId2" Type="http://schemas.openxmlformats.org/officeDocument/2006/relationships/customXml" Target="../ink/ink1.xml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image" Target="../media/image2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29</xdr:row>
      <xdr:rowOff>0</xdr:rowOff>
    </xdr:from>
    <xdr:to>
      <xdr:col>10</xdr:col>
      <xdr:colOff>542925</xdr:colOff>
      <xdr:row>33</xdr:row>
      <xdr:rowOff>38101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8292BBC-349A-467E-ACFB-36CFFB7BC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5467350"/>
          <a:ext cx="5429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178140</xdr:colOff>
      <xdr:row>8</xdr:row>
      <xdr:rowOff>166095</xdr:rowOff>
    </xdr:from>
    <xdr:to>
      <xdr:col>1</xdr:col>
      <xdr:colOff>190380</xdr:colOff>
      <xdr:row>9</xdr:row>
      <xdr:rowOff>3480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3" name="Input penna 2">
              <a:extLst>
                <a:ext uri="{FF2B5EF4-FFF2-40B4-BE49-F238E27FC236}">
                  <a16:creationId xmlns:a16="http://schemas.microsoft.com/office/drawing/2014/main" id="{54F7EBB0-A304-4EAC-A098-5BC54906B456}"/>
                </a:ext>
              </a:extLst>
            </xdr14:cNvPr>
            <xdr14:cNvContentPartPr/>
          </xdr14:nvContentPartPr>
          <xdr14:nvPr macro=""/>
          <xdr14:xfrm>
            <a:off x="825840" y="1737720"/>
            <a:ext cx="12240" cy="18360"/>
          </xdr14:xfrm>
        </xdr:contentPart>
      </mc:Choice>
      <mc:Fallback xmlns="">
        <xdr:pic>
          <xdr:nvPicPr>
            <xdr:cNvPr id="4" name="Input penna 3">
              <a:extLst>
                <a:ext uri="{FF2B5EF4-FFF2-40B4-BE49-F238E27FC236}">
                  <a16:creationId xmlns:a16="http://schemas.microsoft.com/office/drawing/2014/main" id="{7CF909B8-EA31-4448-ABAA-F45A1E7EDB47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807840" y="1720080"/>
              <a:ext cx="47880" cy="54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492443</xdr:colOff>
      <xdr:row>8</xdr:row>
      <xdr:rowOff>96931</xdr:rowOff>
    </xdr:from>
    <xdr:to>
      <xdr:col>5</xdr:col>
      <xdr:colOff>462642</xdr:colOff>
      <xdr:row>10</xdr:row>
      <xdr:rowOff>151595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B572C9AB-EBAD-ADF2-7E2D-ACDC713EC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25943" y="1666288"/>
          <a:ext cx="1916021" cy="417521"/>
        </a:xfrm>
        <a:prstGeom prst="rect">
          <a:avLst/>
        </a:prstGeom>
      </xdr:spPr>
    </xdr:pic>
    <xdr:clientData/>
  </xdr:twoCellAnchor>
  <xdr:twoCellAnchor editAs="oneCell">
    <xdr:from>
      <xdr:col>2</xdr:col>
      <xdr:colOff>459821</xdr:colOff>
      <xdr:row>10</xdr:row>
      <xdr:rowOff>175903</xdr:rowOff>
    </xdr:from>
    <xdr:to>
      <xdr:col>6</xdr:col>
      <xdr:colOff>553357</xdr:colOff>
      <xdr:row>13</xdr:row>
      <xdr:rowOff>77467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C862217B-D158-196E-A47A-1D6C141B21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93321" y="2108117"/>
          <a:ext cx="2687965" cy="445850"/>
        </a:xfrm>
        <a:prstGeom prst="rect">
          <a:avLst/>
        </a:prstGeom>
      </xdr:spPr>
    </xdr:pic>
    <xdr:clientData/>
  </xdr:twoCellAnchor>
  <xdr:twoCellAnchor editAs="oneCell">
    <xdr:from>
      <xdr:col>0</xdr:col>
      <xdr:colOff>134036</xdr:colOff>
      <xdr:row>18</xdr:row>
      <xdr:rowOff>173960</xdr:rowOff>
    </xdr:from>
    <xdr:to>
      <xdr:col>2</xdr:col>
      <xdr:colOff>176894</xdr:colOff>
      <xdr:row>21</xdr:row>
      <xdr:rowOff>92935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56D59D1-3887-1A86-B138-DFF2D009B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4036" y="4101889"/>
          <a:ext cx="1376358" cy="463261"/>
        </a:xfrm>
        <a:prstGeom prst="rect">
          <a:avLst/>
        </a:prstGeom>
      </xdr:spPr>
    </xdr:pic>
    <xdr:clientData/>
  </xdr:twoCellAnchor>
  <xdr:twoCellAnchor editAs="oneCell">
    <xdr:from>
      <xdr:col>8</xdr:col>
      <xdr:colOff>31749</xdr:colOff>
      <xdr:row>19</xdr:row>
      <xdr:rowOff>49982</xdr:rowOff>
    </xdr:from>
    <xdr:to>
      <xdr:col>11</xdr:col>
      <xdr:colOff>391776</xdr:colOff>
      <xdr:row>22</xdr:row>
      <xdr:rowOff>33757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7ECCB26E-1B0E-5F33-E146-8C831B63A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256892" y="4159339"/>
          <a:ext cx="2305849" cy="528061"/>
        </a:xfrm>
        <a:prstGeom prst="rect">
          <a:avLst/>
        </a:prstGeom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4-10T21:46:06.26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1 10751,'0'0'256,"5"7"-160,-1 0-96,0 0-80,0 0 16,0 0 0,2 0-360,1 1-584</inkml:trace>
</inkml: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309A3-69D8-4FA1-9AE4-AD4FE9C7BB58}">
  <dimension ref="A1:K32"/>
  <sheetViews>
    <sheetView tabSelected="1" zoomScale="105" zoomScaleNormal="100" workbookViewId="0">
      <selection activeCell="K12" sqref="K12"/>
    </sheetView>
  </sheetViews>
  <sheetFormatPr defaultRowHeight="14.25"/>
  <cols>
    <col min="1" max="1" width="9.06640625" style="7"/>
    <col min="2" max="2" width="9.59765625" style="7" bestFit="1" customWidth="1"/>
    <col min="3" max="16384" width="9.06640625" style="7"/>
  </cols>
  <sheetData>
    <row r="1" spans="1:11" ht="15.75">
      <c r="A1" s="3" t="s">
        <v>0</v>
      </c>
      <c r="B1" s="4">
        <v>70</v>
      </c>
      <c r="C1" s="5" t="s">
        <v>2</v>
      </c>
      <c r="D1" s="5"/>
      <c r="E1" s="5" t="s">
        <v>5</v>
      </c>
      <c r="F1" s="4">
        <v>14.1</v>
      </c>
      <c r="G1" s="5" t="s">
        <v>3</v>
      </c>
      <c r="H1" s="1" t="s">
        <v>18</v>
      </c>
      <c r="I1" s="6">
        <v>3.5000000000000001E-3</v>
      </c>
      <c r="K1" s="8"/>
    </row>
    <row r="2" spans="1:11" ht="15.75">
      <c r="A2" s="9" t="s">
        <v>1</v>
      </c>
      <c r="B2" s="10">
        <v>40</v>
      </c>
      <c r="C2" s="7" t="s">
        <v>2</v>
      </c>
      <c r="E2" s="7" t="s">
        <v>31</v>
      </c>
      <c r="F2" s="10">
        <v>391.3</v>
      </c>
      <c r="G2" s="7" t="s">
        <v>3</v>
      </c>
      <c r="H2" s="2" t="s">
        <v>6</v>
      </c>
      <c r="I2" s="11">
        <v>1.9599999999999999E-3</v>
      </c>
      <c r="K2" s="8"/>
    </row>
    <row r="3" spans="1:11">
      <c r="A3" s="9" t="s">
        <v>30</v>
      </c>
      <c r="B3" s="10">
        <v>90</v>
      </c>
      <c r="C3" s="7" t="s">
        <v>2</v>
      </c>
      <c r="I3" s="12"/>
      <c r="K3" s="8"/>
    </row>
    <row r="4" spans="1:11">
      <c r="A4" s="9"/>
      <c r="I4" s="12"/>
      <c r="K4" s="8"/>
    </row>
    <row r="5" spans="1:11" ht="16.5">
      <c r="A5" s="9" t="s">
        <v>10</v>
      </c>
      <c r="B5" s="10">
        <f>2*3.14</f>
        <v>6.28</v>
      </c>
      <c r="C5" s="7" t="s">
        <v>4</v>
      </c>
      <c r="E5" s="7" t="s">
        <v>7</v>
      </c>
      <c r="F5" s="10">
        <v>5</v>
      </c>
      <c r="G5" s="7" t="s">
        <v>2</v>
      </c>
      <c r="I5" s="12"/>
      <c r="K5" s="8"/>
    </row>
    <row r="6" spans="1:11" ht="16.5">
      <c r="A6" s="9" t="s">
        <v>11</v>
      </c>
      <c r="B6" s="10">
        <f>2*3.14</f>
        <v>6.28</v>
      </c>
      <c r="C6" s="7" t="s">
        <v>4</v>
      </c>
      <c r="E6" s="7" t="s">
        <v>8</v>
      </c>
      <c r="F6" s="10">
        <v>45</v>
      </c>
      <c r="G6" s="7" t="s">
        <v>2</v>
      </c>
      <c r="I6" s="12"/>
      <c r="K6" s="8"/>
    </row>
    <row r="7" spans="1:11" ht="16.5">
      <c r="A7" s="13" t="s">
        <v>12</v>
      </c>
      <c r="B7" s="14">
        <f>3*3.14</f>
        <v>9.42</v>
      </c>
      <c r="C7" s="15" t="s">
        <v>4</v>
      </c>
      <c r="D7" s="15"/>
      <c r="E7" s="15" t="s">
        <v>9</v>
      </c>
      <c r="F7" s="14">
        <f>B3-F5</f>
        <v>85</v>
      </c>
      <c r="G7" s="15" t="s">
        <v>2</v>
      </c>
      <c r="H7" s="15"/>
      <c r="I7" s="16"/>
      <c r="K7" s="8"/>
    </row>
    <row r="8" spans="1:11">
      <c r="K8" s="8"/>
    </row>
    <row r="9" spans="1:11">
      <c r="A9" s="7" t="s">
        <v>16</v>
      </c>
      <c r="B9" s="17">
        <v>6.5481569446071317</v>
      </c>
      <c r="C9" s="7" t="s">
        <v>2</v>
      </c>
      <c r="K9" s="8"/>
    </row>
    <row r="10" spans="1:11">
      <c r="A10" s="7" t="s">
        <v>32</v>
      </c>
      <c r="B10" s="7">
        <f>0.8*B9</f>
        <v>5.2385255556857055</v>
      </c>
      <c r="C10" s="7" t="s">
        <v>2</v>
      </c>
    </row>
    <row r="11" spans="1:11">
      <c r="A11" s="7" t="s">
        <v>29</v>
      </c>
      <c r="B11" s="18">
        <f>B1-((B1-B2)/B3*B10)</f>
        <v>68.253824814771434</v>
      </c>
      <c r="C11" s="7" t="s">
        <v>2</v>
      </c>
    </row>
    <row r="12" spans="1:11">
      <c r="A12" s="7" t="s">
        <v>17</v>
      </c>
      <c r="B12" s="18">
        <f>(B1+B11)*B10/2</f>
        <v>362.12309723173735</v>
      </c>
      <c r="C12" s="7" t="s">
        <v>33</v>
      </c>
    </row>
    <row r="13" spans="1:11">
      <c r="A13" s="7" t="s">
        <v>36</v>
      </c>
      <c r="B13" s="18">
        <f>B1*B10^2/2-((B1-B11)/3*B10^2)</f>
        <v>944.50231613000108</v>
      </c>
      <c r="C13" s="7" t="s">
        <v>34</v>
      </c>
    </row>
    <row r="14" spans="1:11">
      <c r="A14" s="7" t="s">
        <v>35</v>
      </c>
      <c r="B14" s="18">
        <f>B13/B12</f>
        <v>2.6082354960240925</v>
      </c>
      <c r="C14" s="7" t="s">
        <v>2</v>
      </c>
    </row>
    <row r="15" spans="1:11">
      <c r="F15" s="25" t="s">
        <v>22</v>
      </c>
      <c r="G15" s="5">
        <f>-B12*F1/10</f>
        <v>-510.59356709674967</v>
      </c>
      <c r="H15" s="21" t="s">
        <v>26</v>
      </c>
    </row>
    <row r="16" spans="1:11" ht="15.75">
      <c r="A16" s="20" t="s">
        <v>13</v>
      </c>
      <c r="B16" s="21">
        <f>(F5-$B$9)/$B$9*$I$1</f>
        <v>-8.2749227789775536E-4</v>
      </c>
      <c r="C16" s="20" t="s">
        <v>19</v>
      </c>
      <c r="D16" s="5">
        <f>IF(B16&lt;-$I$2,-$F$2,IF(B16&gt;$I$2,$F$2,B16/$I$2*$F$2))</f>
        <v>-165.20292262315903</v>
      </c>
      <c r="E16" s="5" t="s">
        <v>3</v>
      </c>
      <c r="F16" s="26" t="s">
        <v>24</v>
      </c>
      <c r="G16" s="24">
        <f>B5*D16/10</f>
        <v>-103.74743540734387</v>
      </c>
      <c r="H16" s="12" t="s">
        <v>26</v>
      </c>
      <c r="I16" s="3" t="s">
        <v>37</v>
      </c>
      <c r="J16" s="30">
        <f>G16*(F5-$B$14)/100</f>
        <v>-2.4813943338581832</v>
      </c>
      <c r="K16" s="21" t="s">
        <v>28</v>
      </c>
    </row>
    <row r="17" spans="1:11" ht="15.75">
      <c r="A17" s="22" t="s">
        <v>14</v>
      </c>
      <c r="B17" s="12">
        <f t="shared" ref="B17:B18" si="0">(F6-$B$9)/$B$9*$I$1</f>
        <v>2.0552569498920203E-2</v>
      </c>
      <c r="C17" s="22" t="s">
        <v>20</v>
      </c>
      <c r="D17" s="24">
        <f t="shared" ref="D17:D18" si="1">IF(B17&lt;-$I$2,-$F$2,IF(B17&gt;$I$2,$F$2,B17/$I$2*$F$2))</f>
        <v>391.3</v>
      </c>
      <c r="E17" s="24" t="s">
        <v>3</v>
      </c>
      <c r="F17" s="26" t="s">
        <v>23</v>
      </c>
      <c r="G17" s="24">
        <f>B6*D17/10</f>
        <v>245.7364</v>
      </c>
      <c r="H17" s="12" t="s">
        <v>26</v>
      </c>
      <c r="I17" s="9" t="s">
        <v>38</v>
      </c>
      <c r="J17" s="31">
        <f>G17*(F6-$B$14)/100</f>
        <v>104.17199598854825</v>
      </c>
      <c r="K17" s="12" t="s">
        <v>28</v>
      </c>
    </row>
    <row r="18" spans="1:11" ht="15.75">
      <c r="A18" s="23" t="s">
        <v>15</v>
      </c>
      <c r="B18" s="16">
        <f t="shared" si="0"/>
        <v>4.1932631275738166E-2</v>
      </c>
      <c r="C18" s="23" t="s">
        <v>21</v>
      </c>
      <c r="D18" s="15">
        <f t="shared" si="1"/>
        <v>391.3</v>
      </c>
      <c r="E18" s="15" t="s">
        <v>3</v>
      </c>
      <c r="F18" s="26" t="s">
        <v>25</v>
      </c>
      <c r="G18" s="24">
        <f>B7*D18/10</f>
        <v>368.6046</v>
      </c>
      <c r="H18" s="12" t="s">
        <v>26</v>
      </c>
      <c r="I18" s="9" t="s">
        <v>39</v>
      </c>
      <c r="J18" s="31">
        <f>G18*(F7-$B$14)/100</f>
        <v>303.69983398282238</v>
      </c>
      <c r="K18" s="12" t="s">
        <v>28</v>
      </c>
    </row>
    <row r="19" spans="1:11">
      <c r="F19" s="27" t="s">
        <v>27</v>
      </c>
      <c r="G19" s="28">
        <f>SUM(G15:G18)</f>
        <v>-2.5040935724973679E-6</v>
      </c>
      <c r="H19" s="29" t="s">
        <v>26</v>
      </c>
      <c r="I19" s="32" t="s">
        <v>40</v>
      </c>
      <c r="J19" s="33">
        <f>SUM(J16:J18)</f>
        <v>405.39043563751244</v>
      </c>
      <c r="K19" s="34" t="s">
        <v>28</v>
      </c>
    </row>
    <row r="24" spans="1:11">
      <c r="K24" s="8"/>
    </row>
    <row r="25" spans="1:11">
      <c r="K25" s="8"/>
    </row>
    <row r="26" spans="1:11">
      <c r="K26" s="8"/>
    </row>
    <row r="27" spans="1:11">
      <c r="K27" s="8"/>
    </row>
    <row r="28" spans="1:11">
      <c r="K28" s="8"/>
    </row>
    <row r="29" spans="1:11">
      <c r="K29" s="19"/>
    </row>
    <row r="30" spans="1:11">
      <c r="K30" s="19"/>
    </row>
    <row r="31" spans="1:11">
      <c r="K31" s="19"/>
    </row>
    <row r="32" spans="1:11">
      <c r="K32" s="19"/>
    </row>
  </sheetData>
  <phoneticPr fontId="7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</dc:creator>
  <cp:lastModifiedBy>Francesca Barbagallo</cp:lastModifiedBy>
  <dcterms:created xsi:type="dcterms:W3CDTF">2022-03-28T09:18:56Z</dcterms:created>
  <dcterms:modified xsi:type="dcterms:W3CDTF">2024-04-15T14:44:49Z</dcterms:modified>
</cp:coreProperties>
</file>